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RCARDENASL\Downloads\"/>
    </mc:Choice>
  </mc:AlternateContent>
  <xr:revisionPtr revIDLastSave="0" documentId="13_ncr:1_{4E7E35EB-F96C-4D28-A394-1D9D14356625}" xr6:coauthVersionLast="36" xr6:coauthVersionMax="36" xr10:uidLastSave="{00000000-0000-0000-0000-000000000000}"/>
  <bookViews>
    <workbookView xWindow="0" yWindow="0" windowWidth="4080" windowHeight="10050" firstSheet="3" activeTab="7" xr2:uid="{00000000-000D-0000-FFFF-FFFF00000000}"/>
  </bookViews>
  <sheets>
    <sheet name="Instructivo" sheetId="1" r:id="rId1"/>
    <sheet name="Definiciones" sheetId="2" r:id="rId2"/>
    <sheet name="1. Ambiente de Control" sheetId="3" r:id="rId3"/>
    <sheet name="2. Evaluación de riesgos" sheetId="4" r:id="rId4"/>
    <sheet name="3. Actividades de control" sheetId="5" r:id="rId5"/>
    <sheet name="4. Info y Comunicación" sheetId="6" r:id="rId6"/>
    <sheet name="5. Actividades de Monitoreo" sheetId="7" r:id="rId7"/>
    <sheet name="Analisis de Resultados" sheetId="8" r:id="rId8"/>
    <sheet name="Conclusiones" sheetId="9" r:id="rId9"/>
    <sheet name="Hoja1" sheetId="11" state="hidden" r:id="rId10"/>
  </sheets>
  <definedNames>
    <definedName name="_296" localSheetId="7">#REF!</definedName>
    <definedName name="_296">#REF!</definedName>
    <definedName name="_304" localSheetId="7">#REF!</definedName>
    <definedName name="_304">#REF!</definedName>
    <definedName name="_312" localSheetId="7">#REF!</definedName>
    <definedName name="_312">#REF!</definedName>
    <definedName name="_320" localSheetId="7">#REF!</definedName>
    <definedName name="_320">#REF!</definedName>
    <definedName name="_336" localSheetId="7">#REF!</definedName>
    <definedName name="_336">#REF!</definedName>
    <definedName name="_344" localSheetId="7">#REF!</definedName>
    <definedName name="_344">#REF!</definedName>
    <definedName name="_352" localSheetId="7">#REF!</definedName>
    <definedName name="_352">#REF!</definedName>
    <definedName name="_522" localSheetId="7">#REF!</definedName>
    <definedName name="_522">#REF!</definedName>
    <definedName name="_530" localSheetId="7">#REF!</definedName>
    <definedName name="_530">#REF!</definedName>
    <definedName name="_546" localSheetId="7">#REF!</definedName>
    <definedName name="_546">#REF!</definedName>
    <definedName name="_554" localSheetId="7">#REF!</definedName>
    <definedName name="_554">#REF!</definedName>
    <definedName name="_562" localSheetId="7">#REF!</definedName>
    <definedName name="_562">#REF!</definedName>
    <definedName name="_xlnm._FilterDatabase" localSheetId="4" hidden="1">'3. Actividades de control'!$C$1:$C$69</definedName>
    <definedName name="_xlnm._FilterDatabase" localSheetId="5" hidden="1">'4. Info y Comunicación'!$C$1:$C$69</definedName>
    <definedName name="_xlnm._FilterDatabase" localSheetId="7" hidden="1">'Analisis de Resultados'!$C$13:$F$13</definedName>
    <definedName name="_Key1" localSheetId="7">#REF!</definedName>
    <definedName name="_Key1">#REF!</definedName>
    <definedName name="_Key2" localSheetId="7">#REF!</definedName>
    <definedName name="_Key2">#REF!</definedName>
    <definedName name="_Parse_Out" localSheetId="7">#REF!</definedName>
    <definedName name="_Parse_Out">#REF!</definedName>
    <definedName name="_Sort" localSheetId="7">#REF!</definedName>
    <definedName name="_Sort">#REF!</definedName>
    <definedName name="A_IMPRESIÓN_IM" localSheetId="7">#REF!</definedName>
    <definedName name="A_IMPRESIÓN_IM">#REF!</definedName>
    <definedName name="A205_" localSheetId="7">#REF!</definedName>
    <definedName name="A205_">#REF!</definedName>
    <definedName name="A242_" localSheetId="7">#REF!</definedName>
    <definedName name="A242_">#REF!</definedName>
    <definedName name="A255_" localSheetId="7">#REF!</definedName>
    <definedName name="A255_">#REF!</definedName>
    <definedName name="A498_" localSheetId="7">#REF!</definedName>
    <definedName name="A498_">#REF!</definedName>
    <definedName name="A534_">#REF!</definedName>
    <definedName name="A598_" localSheetId="7">#REF!</definedName>
    <definedName name="A598_">#REF!</definedName>
    <definedName name="A641_" localSheetId="7">#REF!</definedName>
    <definedName name="A641_">#REF!</definedName>
    <definedName name="A68_" localSheetId="7">#REF!</definedName>
    <definedName name="A68_">#REF!</definedName>
    <definedName name="A784_" localSheetId="7">#REF!</definedName>
    <definedName name="A784_">#REF!</definedName>
    <definedName name="ACCIONISTASTOTAL" localSheetId="7">#REF!</definedName>
    <definedName name="ACCIONISTASTOTAL">#REF!</definedName>
    <definedName name="Accounts" localSheetId="7">#REF!</definedName>
    <definedName name="Accounts">#REF!</definedName>
    <definedName name="Accrual___payment_of_dividends" localSheetId="7">#REF!</definedName>
    <definedName name="Accrual___payment_of_dividends">#REF!</definedName>
    <definedName name="ACT" localSheetId="7">#REF!</definedName>
    <definedName name="ACT">#REF!</definedName>
    <definedName name="AFANT" localSheetId="7">#REF!</definedName>
    <definedName name="AFANT">#REF!</definedName>
    <definedName name="AFHOY" localSheetId="7">#REF!</definedName>
    <definedName name="AFHOY">#REF!</definedName>
    <definedName name="ahaccionistas01" localSheetId="7">#REF!</definedName>
    <definedName name="ahaccionistas01">#REF!</definedName>
    <definedName name="AJPAAG" localSheetId="7">#REF!</definedName>
    <definedName name="AJPAAG">#REF!</definedName>
    <definedName name="año" localSheetId="7">#REF!</definedName>
    <definedName name="año">#REF!</definedName>
    <definedName name="AÑO_A_PROCESAR" localSheetId="7">#REF!</definedName>
    <definedName name="AÑO_A_PROCESAR">#REF!</definedName>
    <definedName name="año1" localSheetId="7">#REF!</definedName>
    <definedName name="año1">#REF!</definedName>
    <definedName name="AÑOS_A_PROCESAR" localSheetId="7">#REF!</definedName>
    <definedName name="AÑOS_A_PROCESAR">#REF!</definedName>
    <definedName name="AppName" localSheetId="7">#REF!</definedName>
    <definedName name="AppName">#REF!</definedName>
    <definedName name="Área_de_impresión1" localSheetId="7">#REF!</definedName>
    <definedName name="Área_de_impresión1">#REF!</definedName>
    <definedName name="AS2TickmarkLS" localSheetId="7">#REF!</definedName>
    <definedName name="AS2TickmarkLS">#REF!</definedName>
    <definedName name="ASFSD" localSheetId="7">#REF!</definedName>
    <definedName name="ASFSD">#REF!</definedName>
    <definedName name="Assertions" localSheetId="7">#REF!</definedName>
    <definedName name="Assertions">#REF!</definedName>
    <definedName name="BASE" localSheetId="7">#REF!</definedName>
    <definedName name="BASE">#REF!</definedName>
    <definedName name="BCE" localSheetId="7">#REF!</definedName>
    <definedName name="BCE">#REF!</definedName>
    <definedName name="BCEBONOS" localSheetId="7">#REF!</definedName>
    <definedName name="BCEBONOS">#REF!</definedName>
    <definedName name="BCECAMBIOS" localSheetId="7">#REF!</definedName>
    <definedName name="BCECAMBIOS">#REF!</definedName>
    <definedName name="BCEEMPRESA" localSheetId="7">#REF!</definedName>
    <definedName name="BCEEMPRESA">#REF!</definedName>
    <definedName name="BCERENTA" localSheetId="7">#REF!</definedName>
    <definedName name="BCERENTA">#REF!</definedName>
    <definedName name="BCETESOROS" localSheetId="7">#REF!</definedName>
    <definedName name="BCETESOROS">#REF!</definedName>
    <definedName name="BLOQUE" localSheetId="7">#REF!</definedName>
    <definedName name="BLOQUE">#REF!</definedName>
    <definedName name="BuiltIn_Print_Area___0" localSheetId="7">#REF!</definedName>
    <definedName name="BuiltIn_Print_Area___0">#REF!</definedName>
    <definedName name="BuiltIn_Print_Titles___0" localSheetId="7">#REF!</definedName>
    <definedName name="BuiltIn_Print_Titles___0">#REF!</definedName>
    <definedName name="CALCULO" localSheetId="7">#REF!</definedName>
    <definedName name="CALCULO">#REF!</definedName>
    <definedName name="CAR" localSheetId="7">#REF!</definedName>
    <definedName name="CAR">#REF!</definedName>
    <definedName name="CAVR" localSheetId="7">#REF!</definedName>
    <definedName name="CAVR">#REF!</definedName>
    <definedName name="cdtaccinistas01" localSheetId="7">#REF!</definedName>
    <definedName name="cdtaccinistas01">#REF!</definedName>
    <definedName name="CO.Otros_Cuentas" localSheetId="7">#REF!</definedName>
    <definedName name="CO.Otros_Cuentas">#REF!</definedName>
    <definedName name="CO.Otros_Monto" localSheetId="7">#REF!</definedName>
    <definedName name="CO.Otros_Monto">#REF!</definedName>
    <definedName name="CO.Riesgo_Cuentas" localSheetId="7">#REF!</definedName>
    <definedName name="CO.Riesgo_Cuentas">#REF!</definedName>
    <definedName name="CO.Riesgo_Monto" localSheetId="7">#REF!</definedName>
    <definedName name="CO.Riesgo_Monto">#REF!</definedName>
    <definedName name="CO.Tesoreria_Cuentas" localSheetId="7">#REF!</definedName>
    <definedName name="CO.Tesoreria_Cuentas">#REF!</definedName>
    <definedName name="COMP3CM" localSheetId="7">#REF!</definedName>
    <definedName name="COMP3CM">#REF!</definedName>
    <definedName name="COMP3PM" localSheetId="7">#REF!</definedName>
    <definedName name="COMP3PM">#REF!</definedName>
    <definedName name="COMP3PY" localSheetId="7">#REF!</definedName>
    <definedName name="COMP3PY">#REF!</definedName>
    <definedName name="COMPCM" localSheetId="7">#REF!</definedName>
    <definedName name="COMPCM">#REF!</definedName>
    <definedName name="COMPPM" localSheetId="7">#REF!</definedName>
    <definedName name="COMPPM">#REF!</definedName>
    <definedName name="COMPPY" localSheetId="7">#REF!</definedName>
    <definedName name="COMPPY">#REF!</definedName>
    <definedName name="con10_partic" localSheetId="7">#REF!</definedName>
    <definedName name="con10_partic">#REF!</definedName>
    <definedName name="conahdirectivos01" localSheetId="7">#REF!</definedName>
    <definedName name="conahdirectivos01">#REF!</definedName>
    <definedName name="conahojunta01" localSheetId="7">#REF!</definedName>
    <definedName name="conahojunta01">#REF!</definedName>
    <definedName name="concdtdirectivos01" localSheetId="7">#REF!</definedName>
    <definedName name="concdtdirectivos01">#REF!</definedName>
    <definedName name="concdtentidades01" localSheetId="7">#REF!</definedName>
    <definedName name="concdtentidades01">#REF!</definedName>
    <definedName name="CONGASTO" localSheetId="7">#REF!</definedName>
    <definedName name="CONGASTO">#REF!</definedName>
    <definedName name="conotros" localSheetId="7">#REF!</definedName>
    <definedName name="conotros">#REF!</definedName>
    <definedName name="CORDEN" localSheetId="7">#REF!</definedName>
    <definedName name="CORDEN">#REF!</definedName>
    <definedName name="CUENTA96" localSheetId="7">#REF!</definedName>
    <definedName name="CUENTA96">#REF!</definedName>
    <definedName name="Div" localSheetId="7">#REF!</definedName>
    <definedName name="Div">#REF!</definedName>
    <definedName name="Divide" localSheetId="7">#REF!</definedName>
    <definedName name="Divide">#REF!</definedName>
    <definedName name="ELIMEXT" localSheetId="7">#REF!</definedName>
    <definedName name="ELIMEXT">#REF!</definedName>
    <definedName name="ELIMINA" localSheetId="7">#REF!</definedName>
    <definedName name="ELIMINA">#REF!</definedName>
    <definedName name="entidades" localSheetId="7">#REF!</definedName>
    <definedName name="entidades">#REF!</definedName>
    <definedName name="EPIANDES" localSheetId="7">#REF!</definedName>
    <definedName name="EPIANDES">#REF!</definedName>
    <definedName name="ESCRIBA" localSheetId="7">#REF!</definedName>
    <definedName name="ESCRIBA">#REF!</definedName>
    <definedName name="ESTADOS_FINANCIEROS_A_PROCESAR" localSheetId="7">#REF!</definedName>
    <definedName name="ESTADOS_FINANCIEROS_A_PROCESAR">#REF!</definedName>
    <definedName name="ESTCAM" localSheetId="7">#REF!</definedName>
    <definedName name="ESTCAM">#REF!</definedName>
    <definedName name="ET" localSheetId="7">#REF!</definedName>
    <definedName name="ET">#REF!</definedName>
    <definedName name="INDI" localSheetId="7">#REF!</definedName>
    <definedName name="INDI">#REF!</definedName>
    <definedName name="INDICACART" localSheetId="7">#REF!</definedName>
    <definedName name="INDICACART">#REF!</definedName>
    <definedName name="INVER" localSheetId="7">#REF!</definedName>
    <definedName name="INVER">#REF!</definedName>
    <definedName name="junio111" localSheetId="7">#REF!</definedName>
    <definedName name="junio111">#REF!</definedName>
    <definedName name="JUNTA" localSheetId="7">#REF!</definedName>
    <definedName name="JUNTA">#REF!</definedName>
    <definedName name="JUNTA1" localSheetId="7">#REF!</definedName>
    <definedName name="JUNTA1">#REF!</definedName>
    <definedName name="MC.PL_Cuentas" localSheetId="7">#REF!</definedName>
    <definedName name="MC.PL_Cuentas">#REF!</definedName>
    <definedName name="MC.PL_Monto" localSheetId="7">#REF!</definedName>
    <definedName name="MC.PL_Monto">#REF!</definedName>
    <definedName name="MESANT" localSheetId="7">#REF!</definedName>
    <definedName name="MESANT">#REF!</definedName>
    <definedName name="MESHOY" localSheetId="7">#REF!</definedName>
    <definedName name="MESHOY">#REF!</definedName>
    <definedName name="MultiSelectNames" localSheetId="7">#REF!</definedName>
    <definedName name="MultiSelectNames">#REF!</definedName>
    <definedName name="Nivel" localSheetId="7">#REF!</definedName>
    <definedName name="Nivel">#REF!</definedName>
    <definedName name="NOPUC" localSheetId="7">#REF!</definedName>
    <definedName name="NOPUC">#REF!</definedName>
    <definedName name="ORDEN1" localSheetId="7">#REF!</definedName>
    <definedName name="ORDEN1">#REF!</definedName>
    <definedName name="ORDEN2" localSheetId="7">#REF!</definedName>
    <definedName name="ORDEN2">#REF!</definedName>
    <definedName name="ORDEN3" localSheetId="7">#REF!</definedName>
    <definedName name="ORDEN3">#REF!</definedName>
    <definedName name="ORDEN4" localSheetId="7">#REF!</definedName>
    <definedName name="ORDEN4">#REF!</definedName>
    <definedName name="ORDEN5" localSheetId="7">#REF!</definedName>
    <definedName name="ORDEN5">#REF!</definedName>
    <definedName name="ORDEN6" localSheetId="7">#REF!</definedName>
    <definedName name="ORDEN6">#REF!</definedName>
    <definedName name="PAS" localSheetId="7">#REF!</definedName>
    <definedName name="PAS">#REF!</definedName>
    <definedName name="PAT" localSheetId="7">#REF!</definedName>
    <definedName name="PAT">#REF!</definedName>
    <definedName name="PRES" localSheetId="7">#REF!</definedName>
    <definedName name="PRES">#REF!</definedName>
    <definedName name="PRES1" localSheetId="7">#REF!</definedName>
    <definedName name="PRES1">#REF!</definedName>
    <definedName name="Presup" localSheetId="7">#REF!</definedName>
    <definedName name="Presup">#REF!</definedName>
    <definedName name="PUC" localSheetId="7">#REF!</definedName>
    <definedName name="PUC">#REF!</definedName>
    <definedName name="PYG" localSheetId="7">#REF!</definedName>
    <definedName name="PYG">#REF!</definedName>
    <definedName name="PYGBONOS" localSheetId="7">#REF!</definedName>
    <definedName name="PYGBONOS">#REF!</definedName>
    <definedName name="PYGCAMBIOS" localSheetId="7">#REF!</definedName>
    <definedName name="PYGCAMBIOS">#REF!</definedName>
    <definedName name="PYGRENTA" localSheetId="7">#REF!</definedName>
    <definedName name="PYGRENTA">#REF!</definedName>
    <definedName name="PYGTESOROS" localSheetId="7">#REF!</definedName>
    <definedName name="PYGTESOROS">#REF!</definedName>
    <definedName name="ref_contr" localSheetId="7">#REF!</definedName>
    <definedName name="ref_contr">#REF!</definedName>
    <definedName name="SHARED_FORMULA_0">#REF!</definedName>
    <definedName name="SHARED_FORMULA_1">#REF!</definedName>
    <definedName name="SHARED_FORMULA_10">#REF!</definedName>
    <definedName name="SHARED_FORMULA_11">#REF!</definedName>
    <definedName name="SHARED_FORMULA_12">#REF!</definedName>
    <definedName name="SHARED_FORMULA_13">#REF!</definedName>
    <definedName name="SHARED_FORMULA_14">#REF!</definedName>
    <definedName name="SHARED_FORMULA_15">#REF!</definedName>
    <definedName name="SHARED_FORMULA_16">#REF!</definedName>
    <definedName name="SHARED_FORMULA_17">#REF!</definedName>
    <definedName name="SHARED_FORMULA_18">#REF!</definedName>
    <definedName name="SHARED_FORMULA_19">#REF!</definedName>
    <definedName name="SHARED_FORMULA_2">#REF!</definedName>
    <definedName name="SHARED_FORMULA_20">#REF!</definedName>
    <definedName name="SHARED_FORMULA_21">#REF!</definedName>
    <definedName name="SHARED_FORMULA_22">#REF!</definedName>
    <definedName name="SHARED_FORMULA_23">#REF!</definedName>
    <definedName name="SHARED_FORMULA_24">#REF!</definedName>
    <definedName name="SHARED_FORMULA_25">#REF!</definedName>
    <definedName name="SHARED_FORMULA_26">#REF!</definedName>
    <definedName name="SHARED_FORMULA_27">#REF!</definedName>
    <definedName name="SHARED_FORMULA_28">#REF!</definedName>
    <definedName name="SHARED_FORMULA_29">#REF!</definedName>
    <definedName name="SHARED_FORMULA_3">#REF!</definedName>
    <definedName name="SHARED_FORMULA_30">#REF!</definedName>
    <definedName name="SHARED_FORMULA_31">#REF!</definedName>
    <definedName name="SHARED_FORMULA_32">#REF!</definedName>
    <definedName name="SHARED_FORMULA_33">#REF!</definedName>
    <definedName name="SHARED_FORMULA_34">#REF!</definedName>
    <definedName name="SHARED_FORMULA_35">#REF!</definedName>
    <definedName name="SHARED_FORMULA_36">#REF!</definedName>
    <definedName name="SHARED_FORMULA_37">#REF!</definedName>
    <definedName name="SHARED_FORMULA_38">#REF!</definedName>
    <definedName name="SHARED_FORMULA_39">#REF!</definedName>
    <definedName name="SHARED_FORMULA_4">#REF!</definedName>
    <definedName name="SHARED_FORMULA_40">#REF!</definedName>
    <definedName name="SHARED_FORMULA_41">#REF!</definedName>
    <definedName name="SHARED_FORMULA_42">#REF!</definedName>
    <definedName name="SHARED_FORMULA_43">#REF!</definedName>
    <definedName name="SHARED_FORMULA_44">#REF!</definedName>
    <definedName name="SHARED_FORMULA_45">#REF!</definedName>
    <definedName name="SHARED_FORMULA_46">#REF!</definedName>
    <definedName name="SHARED_FORMULA_47">#REF!</definedName>
    <definedName name="SHARED_FORMULA_48">#REF!</definedName>
    <definedName name="SHARED_FORMULA_49">#REF!</definedName>
    <definedName name="SHARED_FORMULA_5">#REF!</definedName>
    <definedName name="SHARED_FORMULA_50">#REF!</definedName>
    <definedName name="SHARED_FORMULA_51">#REF!</definedName>
    <definedName name="SHARED_FORMULA_52">#REF!</definedName>
    <definedName name="SHARED_FORMULA_53">#REF!</definedName>
    <definedName name="SHARED_FORMULA_54">#REF!</definedName>
    <definedName name="SHARED_FORMULA_55">#REF!</definedName>
    <definedName name="SHARED_FORMULA_56">#REF!</definedName>
    <definedName name="SHARED_FORMULA_57">#REF!</definedName>
    <definedName name="SHARED_FORMULA_58">#REF!</definedName>
    <definedName name="SHARED_FORMULA_6">#REF!</definedName>
    <definedName name="SHARED_FORMULA_7">#REF!</definedName>
    <definedName name="SHARED_FORMULA_8">#REF!</definedName>
    <definedName name="SHARED_FORMULA_9">#REF!</definedName>
    <definedName name="TestTypes" localSheetId="7">#REF!</definedName>
    <definedName name="TestTypes">#REF!</definedName>
    <definedName name="Títulos_a_imprimir_IM" localSheetId="7">#REF!</definedName>
    <definedName name="Títulos_a_imprimir_IM">#REF!</definedName>
    <definedName name="TOTAL" localSheetId="7">#REF!</definedName>
    <definedName name="TOTAL">#REF!</definedName>
    <definedName name="TypesOfTransaction" localSheetId="7">#REF!</definedName>
    <definedName name="TypesOfTransaction">#REF!</definedName>
    <definedName name="utilidad" localSheetId="7">#REF!</definedName>
    <definedName name="utilidad">#REF!</definedName>
    <definedName name="VALID" localSheetId="7">#REF!</definedName>
    <definedName name="VALID">#REF!</definedName>
    <definedName name="VALOR" localSheetId="0">#REF!</definedName>
    <definedName name="VALOR">#REF!</definedName>
    <definedName name="veinticuatro" localSheetId="7">#REF!</definedName>
    <definedName name="veinticuatro">#REF!</definedName>
    <definedName name="veintidos" localSheetId="7">#REF!</definedName>
    <definedName name="veintidos">#REF!</definedName>
    <definedName name="veintitres" localSheetId="7">#REF!</definedName>
    <definedName name="veintitres">#REF!</definedName>
    <definedName name="veintiuno" localSheetId="7">#REF!</definedName>
    <definedName name="veintiuno">#REF!</definedName>
    <definedName name="wrn.CONSOLIDADO." localSheetId="0">#REF!</definedName>
    <definedName name="wrn.CONSOLIDADO.">#REF!</definedName>
    <definedName name="XXX" localSheetId="7">#REF!</definedName>
    <definedName name="XXX">#REF!</definedName>
    <definedName name="Z_4E33CBCD_88AE_48B3_9790_839E4E736346_.wvu.FilterData" localSheetId="4" hidden="1">'3. Actividades de control'!$C$1:$C$117</definedName>
    <definedName name="Z_4E33CBCD_88AE_48B3_9790_839E4E736346_.wvu.FilterData" localSheetId="5" hidden="1">'4. Info y Comunicación'!$C$1:$C$136</definedName>
    <definedName name="Z_7FE0B6BA_D047_4CAF_8731_6DAEA7C03B70_.wvu.FilterData" localSheetId="4" hidden="1">'3. Actividades de control'!$C$1:$C$117</definedName>
    <definedName name="Z_7FE0B6BA_D047_4CAF_8731_6DAEA7C03B70_.wvu.FilterData" localSheetId="5" hidden="1">'4. Info y Comunicación'!$C$1:$C$136</definedName>
    <definedName name="Z_BD9A6630_6BD8_445A_BD4E_4705A10196FA_.wvu.FilterData" localSheetId="4" hidden="1">'3. Actividades de control'!$C$1:$C$117</definedName>
    <definedName name="Z_BD9A6630_6BD8_445A_BD4E_4705A10196FA_.wvu.FilterData" localSheetId="5" hidden="1">'4. Info y Comunicación'!$C$1:$C$136</definedName>
    <definedName name="Z_CBF14E3A_3A77_4350_AFEF_CF943F9672CF_.wvu.FilterData" localSheetId="4" hidden="1">'3. Actividades de control'!$C$1:$C$117</definedName>
    <definedName name="Z_CBF14E3A_3A77_4350_AFEF_CF943F9672CF_.wvu.FilterData" localSheetId="5" hidden="1">'4. Info y Comunicación'!$C$1:$C$136</definedName>
    <definedName name="Z_E2A4D3A6_8FAE_4AFC_AA67_27AE59205DDC_.wvu.FilterData" localSheetId="4" hidden="1">'3. Actividades de control'!$C$1:$C$117</definedName>
    <definedName name="Z_E2A4D3A6_8FAE_4AFC_AA67_27AE59205DDC_.wvu.FilterData" localSheetId="5" hidden="1">'4. Info y Comunicación'!$C$1:$C$136</definedName>
  </definedNames>
  <calcPr calcId="191029"/>
  <customWorkbookViews>
    <customWorkbookView name="MOISES GUERRERO CARO - Vista personalizada" guid="{E2A4D3A6-8FAE-4AFC-AA67-27AE59205DDC}" maximized="1" windowWidth="0" windowHeight="0" activeSheetId="0"/>
    <customWorkbookView name="Yulmer - Vista personalizada" guid="{BD9A6630-6BD8-445A-BD4E-4705A10196FA}" maximized="1" windowWidth="0" windowHeight="0" activeSheetId="0"/>
    <customWorkbookView name="CONTROL INTERNO - Vista personalizada" guid="{CBF14E3A-3A77-4350-AFEF-CF943F9672CF}" maximized="1" windowWidth="0" windowHeight="0" activeSheetId="0"/>
    <customWorkbookView name="Gobierno - Vista personalizada" guid="{7FE0B6BA-D047-4CAF-8731-6DAEA7C03B70}" maximized="1" windowWidth="0" windowHeight="0" activeSheetId="0"/>
    <customWorkbookView name="PC - Vista personalizada" guid="{4E33CBCD-88AE-48B3-9790-839E4E736346}" maximized="1" windowWidth="0" windowHeight="0" activeSheetId="0"/>
  </customWorkbookViews>
</workbook>
</file>

<file path=xl/calcChain.xml><?xml version="1.0" encoding="utf-8"?>
<calcChain xmlns="http://schemas.openxmlformats.org/spreadsheetml/2006/main">
  <c r="B17" i="8" l="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M7" i="9"/>
  <c r="O25" i="9"/>
  <c r="M76" i="4" l="1"/>
  <c r="M72" i="4"/>
  <c r="M69" i="4"/>
  <c r="M66" i="4"/>
  <c r="M63" i="4"/>
  <c r="L81" i="8" l="1"/>
  <c r="L67" i="8" l="1"/>
  <c r="L55" i="8"/>
  <c r="B59" i="4"/>
  <c r="M45" i="5"/>
  <c r="L38" i="8" l="1"/>
  <c r="L14" i="8" l="1"/>
  <c r="M37" i="3"/>
  <c r="B14" i="8"/>
  <c r="B15" i="8" l="1"/>
  <c r="B16" i="8" s="1"/>
  <c r="M43" i="6"/>
  <c r="M65" i="5" l="1"/>
  <c r="M62" i="5"/>
  <c r="M58" i="5"/>
  <c r="M55" i="5"/>
  <c r="M52" i="5"/>
  <c r="M42" i="5"/>
  <c r="M38" i="5"/>
  <c r="M34" i="5"/>
  <c r="M28" i="5"/>
  <c r="M24" i="5"/>
  <c r="M21" i="5"/>
  <c r="M66" i="6"/>
  <c r="M63" i="6"/>
  <c r="M60" i="6"/>
  <c r="M56" i="6"/>
  <c r="M53" i="6"/>
  <c r="M50" i="6"/>
  <c r="M40" i="6"/>
  <c r="M35" i="6"/>
  <c r="M32" i="6"/>
  <c r="M25" i="6"/>
  <c r="M21" i="6"/>
  <c r="M17" i="6"/>
  <c r="M14" i="6"/>
  <c r="M16" i="4"/>
  <c r="M56" i="4"/>
  <c r="M53" i="4"/>
  <c r="M50" i="4"/>
  <c r="M44" i="4"/>
  <c r="M39" i="4"/>
  <c r="M35" i="4"/>
  <c r="M32" i="4"/>
  <c r="M29" i="4"/>
  <c r="M22" i="4"/>
  <c r="M18" i="4"/>
  <c r="M130" i="3" l="1"/>
  <c r="M125" i="3"/>
  <c r="M121" i="3"/>
  <c r="M117" i="3"/>
  <c r="M114" i="3"/>
  <c r="M111" i="3"/>
  <c r="M103" i="3"/>
  <c r="M100" i="3"/>
  <c r="M96" i="3"/>
  <c r="M93" i="3"/>
  <c r="M89" i="3"/>
  <c r="M85" i="3"/>
  <c r="M79" i="3"/>
  <c r="M75" i="3"/>
  <c r="M70" i="3"/>
  <c r="M62" i="3"/>
  <c r="M58" i="3"/>
  <c r="M54" i="3"/>
  <c r="M46" i="3"/>
  <c r="M42" i="3"/>
  <c r="M31" i="3"/>
  <c r="M24" i="3"/>
  <c r="M70" i="7"/>
  <c r="M67" i="7"/>
  <c r="M64" i="7"/>
  <c r="M61" i="7"/>
  <c r="M57" i="7"/>
  <c r="M54" i="7"/>
  <c r="M51" i="7"/>
  <c r="M47" i="7"/>
  <c r="M44" i="7"/>
  <c r="M37" i="7"/>
  <c r="M34" i="7"/>
  <c r="M27" i="7"/>
  <c r="M23" i="7"/>
  <c r="M20" i="7"/>
  <c r="B82" i="11" l="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L54" i="11"/>
  <c r="K54" i="11"/>
  <c r="G54" i="11"/>
  <c r="F54" i="11"/>
  <c r="E54" i="11"/>
  <c r="C54" i="11"/>
  <c r="B54" i="11"/>
  <c r="L53" i="11"/>
  <c r="K53" i="11"/>
  <c r="G53" i="11"/>
  <c r="F53" i="11"/>
  <c r="E53" i="11"/>
  <c r="C53" i="11"/>
  <c r="B53" i="11"/>
  <c r="L52" i="11"/>
  <c r="K52" i="11"/>
  <c r="G52" i="11"/>
  <c r="F52" i="11"/>
  <c r="E52" i="11"/>
  <c r="C52" i="11"/>
  <c r="B52" i="11"/>
  <c r="L51" i="11"/>
  <c r="K51" i="11"/>
  <c r="G51" i="11"/>
  <c r="F51" i="11"/>
  <c r="E51" i="11"/>
  <c r="C51" i="11"/>
  <c r="B51" i="11"/>
  <c r="L50" i="11"/>
  <c r="K50" i="11"/>
  <c r="G50" i="11"/>
  <c r="F50" i="11"/>
  <c r="E50" i="11"/>
  <c r="C50" i="11"/>
  <c r="B50" i="11"/>
  <c r="L49" i="11"/>
  <c r="K49" i="11"/>
  <c r="G49" i="11"/>
  <c r="F49" i="11"/>
  <c r="E49" i="11"/>
  <c r="C49" i="11"/>
  <c r="B49" i="11"/>
  <c r="L48" i="11"/>
  <c r="K48" i="11"/>
  <c r="G48" i="11"/>
  <c r="F48" i="11"/>
  <c r="E48" i="11"/>
  <c r="C48" i="11"/>
  <c r="B48" i="11"/>
  <c r="L47" i="11"/>
  <c r="K47" i="11"/>
  <c r="G47" i="11"/>
  <c r="F47" i="11"/>
  <c r="E47" i="11"/>
  <c r="C47" i="11"/>
  <c r="B47" i="11"/>
  <c r="L46" i="11"/>
  <c r="K46" i="11"/>
  <c r="G46" i="11"/>
  <c r="F46" i="11"/>
  <c r="E46" i="11"/>
  <c r="C46" i="11"/>
  <c r="B46" i="11"/>
  <c r="L45" i="11"/>
  <c r="K45" i="11"/>
  <c r="G45" i="11"/>
  <c r="F45" i="11"/>
  <c r="E45" i="11"/>
  <c r="C45" i="11"/>
  <c r="B45" i="11"/>
  <c r="L44" i="11"/>
  <c r="K44" i="11"/>
  <c r="G44" i="11"/>
  <c r="F44" i="11"/>
  <c r="E44" i="11"/>
  <c r="C44" i="11"/>
  <c r="B44" i="11"/>
  <c r="L43" i="11"/>
  <c r="K43" i="11"/>
  <c r="G43" i="11"/>
  <c r="F43" i="11"/>
  <c r="E43" i="11"/>
  <c r="C43"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O33" i="9"/>
  <c r="O31" i="9"/>
  <c r="O29" i="9"/>
  <c r="O27" i="9"/>
  <c r="O70" i="7"/>
  <c r="B70" i="7"/>
  <c r="O67" i="7"/>
  <c r="B67" i="7"/>
  <c r="O64" i="7"/>
  <c r="B64" i="7"/>
  <c r="O61" i="7"/>
  <c r="B61" i="7"/>
  <c r="O57" i="7"/>
  <c r="B57" i="7"/>
  <c r="O54" i="7"/>
  <c r="B54" i="7"/>
  <c r="O51" i="7"/>
  <c r="B51" i="7"/>
  <c r="O47" i="7"/>
  <c r="B47" i="7"/>
  <c r="O44" i="7"/>
  <c r="B44" i="7"/>
  <c r="O37" i="7"/>
  <c r="B37" i="7"/>
  <c r="O34" i="7"/>
  <c r="B34" i="7"/>
  <c r="O27" i="7"/>
  <c r="B27" i="7"/>
  <c r="O23" i="7"/>
  <c r="B23" i="7"/>
  <c r="O20" i="7"/>
  <c r="B20" i="7"/>
  <c r="K72" i="11" s="1"/>
  <c r="O66" i="6"/>
  <c r="B66" i="6"/>
  <c r="O63" i="6"/>
  <c r="B63" i="6"/>
  <c r="O60" i="6"/>
  <c r="B60" i="6"/>
  <c r="O56" i="6"/>
  <c r="B56" i="6"/>
  <c r="O53" i="6"/>
  <c r="B53" i="6"/>
  <c r="O50" i="6"/>
  <c r="B50" i="6"/>
  <c r="O43" i="6"/>
  <c r="B43" i="6"/>
  <c r="O40" i="6"/>
  <c r="B40" i="6"/>
  <c r="O35" i="6"/>
  <c r="B35" i="6"/>
  <c r="O32" i="6"/>
  <c r="B32" i="6"/>
  <c r="O25" i="6"/>
  <c r="B25" i="6"/>
  <c r="O21" i="6"/>
  <c r="B21" i="6"/>
  <c r="O17" i="6"/>
  <c r="B17" i="6"/>
  <c r="O14" i="6"/>
  <c r="B14" i="6"/>
  <c r="O65" i="5"/>
  <c r="O62" i="5"/>
  <c r="O58" i="5"/>
  <c r="O55" i="5"/>
  <c r="O52" i="5"/>
  <c r="O45" i="5"/>
  <c r="O42" i="5"/>
  <c r="O38" i="5"/>
  <c r="O34" i="5"/>
  <c r="O28" i="5"/>
  <c r="O24" i="5"/>
  <c r="O21" i="5"/>
  <c r="A1" i="5"/>
  <c r="B72" i="4"/>
  <c r="B69" i="4"/>
  <c r="B63" i="4"/>
  <c r="B56" i="4"/>
  <c r="L37" i="11" s="1"/>
  <c r="B53" i="4"/>
  <c r="B50" i="4"/>
  <c r="B44" i="4"/>
  <c r="B39" i="4"/>
  <c r="B35" i="4"/>
  <c r="B32" i="4"/>
  <c r="B29" i="4"/>
  <c r="B22" i="4"/>
  <c r="B18" i="4"/>
  <c r="B16" i="4"/>
  <c r="G26" i="11" s="1"/>
  <c r="H26" i="11" s="1"/>
  <c r="N130" i="3"/>
  <c r="B130" i="3"/>
  <c r="N125" i="3"/>
  <c r="B125" i="3"/>
  <c r="N121" i="3"/>
  <c r="B121" i="3"/>
  <c r="N117" i="3"/>
  <c r="B117" i="3"/>
  <c r="N114" i="3"/>
  <c r="B114" i="3"/>
  <c r="N111" i="3"/>
  <c r="B111" i="3"/>
  <c r="N105" i="3"/>
  <c r="B105" i="3"/>
  <c r="N103" i="3"/>
  <c r="B103" i="3"/>
  <c r="N100" i="3"/>
  <c r="B100" i="3"/>
  <c r="N96" i="3"/>
  <c r="B96" i="3"/>
  <c r="N93" i="3"/>
  <c r="B93" i="3"/>
  <c r="N89" i="3"/>
  <c r="B89" i="3"/>
  <c r="N85" i="3"/>
  <c r="B85" i="3"/>
  <c r="N79" i="3"/>
  <c r="B79" i="3"/>
  <c r="N75" i="3"/>
  <c r="B75" i="3"/>
  <c r="N70" i="3"/>
  <c r="B70" i="3"/>
  <c r="N62" i="3"/>
  <c r="B62" i="3"/>
  <c r="N58" i="3"/>
  <c r="B58" i="3"/>
  <c r="N54" i="3"/>
  <c r="B54" i="3"/>
  <c r="N46" i="3"/>
  <c r="N42" i="3"/>
  <c r="B42" i="3"/>
  <c r="N37" i="3"/>
  <c r="B37" i="3"/>
  <c r="N31" i="3"/>
  <c r="B31" i="3"/>
  <c r="N24" i="3"/>
  <c r="B24" i="3"/>
  <c r="E58" i="11" l="1"/>
  <c r="C69" i="11"/>
  <c r="L73" i="11"/>
  <c r="L40" i="11"/>
  <c r="K27" i="11"/>
  <c r="C33" i="11"/>
  <c r="K36" i="11"/>
  <c r="M43" i="11"/>
  <c r="M50" i="11"/>
  <c r="M49" i="11"/>
  <c r="M44" i="11"/>
  <c r="M53" i="11"/>
  <c r="M47" i="11"/>
  <c r="M46" i="11"/>
  <c r="M51" i="11"/>
  <c r="M54" i="11"/>
  <c r="M48" i="11"/>
  <c r="M45" i="11"/>
  <c r="K15" i="11"/>
  <c r="C5" i="11"/>
  <c r="F68" i="11"/>
  <c r="L32" i="11"/>
  <c r="L7" i="11"/>
  <c r="K12" i="11"/>
  <c r="L18" i="11"/>
  <c r="E22" i="11"/>
  <c r="L28" i="11"/>
  <c r="G33" i="11"/>
  <c r="H33" i="11" s="1"/>
  <c r="C42" i="11"/>
  <c r="L12" i="11"/>
  <c r="L25" i="11"/>
  <c r="E12" i="11"/>
  <c r="F59" i="11"/>
  <c r="E55" i="11"/>
  <c r="L80" i="11"/>
  <c r="K79" i="11"/>
  <c r="G76" i="11"/>
  <c r="F75" i="11"/>
  <c r="E74" i="11"/>
  <c r="C73" i="11"/>
  <c r="L81" i="11"/>
  <c r="K80" i="11"/>
  <c r="G77" i="11"/>
  <c r="F76" i="11"/>
  <c r="E75" i="11"/>
  <c r="C74" i="11"/>
  <c r="L69" i="11"/>
  <c r="L82" i="11"/>
  <c r="K81" i="11"/>
  <c r="G78" i="11"/>
  <c r="F77" i="11"/>
  <c r="E76" i="11"/>
  <c r="C75" i="11"/>
  <c r="L70" i="11"/>
  <c r="K69" i="11"/>
  <c r="K82" i="11"/>
  <c r="G79" i="11"/>
  <c r="F78" i="11"/>
  <c r="E77" i="11"/>
  <c r="C76" i="11"/>
  <c r="L71" i="11"/>
  <c r="K70" i="11"/>
  <c r="G80" i="11"/>
  <c r="F79" i="11"/>
  <c r="E78" i="11"/>
  <c r="C77" i="11"/>
  <c r="L72" i="11"/>
  <c r="M72" i="11" s="1"/>
  <c r="K71" i="11"/>
  <c r="G81" i="11"/>
  <c r="F80" i="11"/>
  <c r="E79" i="11"/>
  <c r="C78" i="11"/>
  <c r="G82" i="11"/>
  <c r="F81" i="11"/>
  <c r="E80" i="11"/>
  <c r="C79" i="11"/>
  <c r="L74" i="11"/>
  <c r="K73" i="11"/>
  <c r="M73" i="11" s="1"/>
  <c r="G70" i="11"/>
  <c r="F69" i="11"/>
  <c r="F82" i="11"/>
  <c r="E81" i="11"/>
  <c r="C80" i="11"/>
  <c r="L75" i="11"/>
  <c r="K74" i="11"/>
  <c r="G71" i="11"/>
  <c r="F70" i="11"/>
  <c r="E69" i="11"/>
  <c r="L76" i="11"/>
  <c r="K75" i="11"/>
  <c r="G72" i="11"/>
  <c r="F71" i="11"/>
  <c r="E82" i="11"/>
  <c r="C81" i="11"/>
  <c r="C82" i="11"/>
  <c r="L77" i="11"/>
  <c r="K76" i="11"/>
  <c r="G73" i="11"/>
  <c r="F72" i="11"/>
  <c r="E71" i="11"/>
  <c r="C70" i="11"/>
  <c r="L78" i="11"/>
  <c r="K77" i="11"/>
  <c r="G74" i="11"/>
  <c r="F73" i="11"/>
  <c r="E72" i="11"/>
  <c r="C71" i="11"/>
  <c r="L79" i="11"/>
  <c r="K78" i="11"/>
  <c r="G75" i="11"/>
  <c r="F74" i="11"/>
  <c r="E73" i="11"/>
  <c r="C72" i="11"/>
  <c r="G3" i="11"/>
  <c r="E34" i="11"/>
  <c r="G60" i="11"/>
  <c r="L64" i="11"/>
  <c r="G69" i="11"/>
  <c r="C25" i="11"/>
  <c r="L20" i="11"/>
  <c r="K19" i="11"/>
  <c r="G16" i="11"/>
  <c r="F15" i="11"/>
  <c r="E14" i="11"/>
  <c r="C13" i="11"/>
  <c r="L8" i="11"/>
  <c r="K7" i="11"/>
  <c r="G4" i="11"/>
  <c r="F3" i="11"/>
  <c r="E2" i="11"/>
  <c r="L21" i="11"/>
  <c r="K20" i="11"/>
  <c r="G17" i="11"/>
  <c r="F16" i="11"/>
  <c r="E15" i="11"/>
  <c r="C14" i="11"/>
  <c r="L9" i="11"/>
  <c r="K8" i="11"/>
  <c r="G5" i="11"/>
  <c r="F4" i="11"/>
  <c r="E3" i="11"/>
  <c r="C2" i="11"/>
  <c r="L22" i="11"/>
  <c r="K21" i="11"/>
  <c r="G18" i="11"/>
  <c r="F17" i="11"/>
  <c r="E16" i="11"/>
  <c r="C15" i="11"/>
  <c r="L10" i="11"/>
  <c r="K9" i="11"/>
  <c r="G6" i="11"/>
  <c r="F5" i="11"/>
  <c r="E4" i="11"/>
  <c r="C3" i="11"/>
  <c r="L23" i="11"/>
  <c r="K22" i="11"/>
  <c r="G19" i="11"/>
  <c r="F18" i="11"/>
  <c r="E17" i="11"/>
  <c r="C16" i="11"/>
  <c r="L11" i="11"/>
  <c r="K10" i="11"/>
  <c r="G7" i="11"/>
  <c r="F6" i="11"/>
  <c r="E5" i="11"/>
  <c r="C4" i="11"/>
  <c r="L24" i="11"/>
  <c r="K23" i="11"/>
  <c r="G20" i="11"/>
  <c r="E18" i="11"/>
  <c r="C17" i="11"/>
  <c r="F19" i="11"/>
  <c r="K25" i="11"/>
  <c r="G22" i="11"/>
  <c r="F21" i="11"/>
  <c r="E20" i="11"/>
  <c r="C19" i="11"/>
  <c r="L14" i="11"/>
  <c r="K13" i="11"/>
  <c r="G10" i="11"/>
  <c r="F9" i="11"/>
  <c r="E8" i="11"/>
  <c r="C7" i="11"/>
  <c r="L2" i="11"/>
  <c r="G23" i="11"/>
  <c r="F22" i="11"/>
  <c r="E21" i="11"/>
  <c r="C20" i="11"/>
  <c r="L15" i="11"/>
  <c r="K14" i="11"/>
  <c r="G11" i="11"/>
  <c r="F10" i="11"/>
  <c r="E9" i="11"/>
  <c r="C8" i="11"/>
  <c r="L3" i="11"/>
  <c r="K2" i="11"/>
  <c r="G25" i="11"/>
  <c r="F24" i="11"/>
  <c r="E23" i="11"/>
  <c r="C22" i="11"/>
  <c r="L17" i="11"/>
  <c r="K16" i="11"/>
  <c r="G13" i="11"/>
  <c r="F12" i="11"/>
  <c r="E11" i="11"/>
  <c r="C10" i="11"/>
  <c r="L5" i="11"/>
  <c r="K4" i="11"/>
  <c r="E25" i="11"/>
  <c r="C24" i="11"/>
  <c r="L19" i="11"/>
  <c r="K18" i="11"/>
  <c r="G15" i="11"/>
  <c r="F14" i="11"/>
  <c r="E13" i="11"/>
  <c r="C12" i="11"/>
  <c r="E7" i="11"/>
  <c r="F7" i="11"/>
  <c r="K63" i="11"/>
  <c r="K5" i="11"/>
  <c r="F8" i="11"/>
  <c r="F13" i="11"/>
  <c r="E19" i="11"/>
  <c r="C23" i="11"/>
  <c r="F56" i="11"/>
  <c r="K60" i="11"/>
  <c r="G12" i="11"/>
  <c r="F25" i="11"/>
  <c r="E10" i="11"/>
  <c r="G40" i="11"/>
  <c r="H40" i="11" s="1"/>
  <c r="L36" i="11"/>
  <c r="K3" i="11"/>
  <c r="C6" i="11"/>
  <c r="G8" i="11"/>
  <c r="F23" i="11"/>
  <c r="C30" i="11"/>
  <c r="E70" i="11"/>
  <c r="G21" i="11"/>
  <c r="C18" i="11"/>
  <c r="E6" i="11"/>
  <c r="C11" i="11"/>
  <c r="L13" i="11"/>
  <c r="F35" i="11"/>
  <c r="K39" i="11"/>
  <c r="C57" i="11"/>
  <c r="K6" i="11"/>
  <c r="F11" i="11"/>
  <c r="L16" i="11"/>
  <c r="F20" i="11"/>
  <c r="M52" i="11"/>
  <c r="G57" i="11"/>
  <c r="L61" i="11"/>
  <c r="C66" i="11"/>
  <c r="L6" i="11"/>
  <c r="E24" i="11"/>
  <c r="E31" i="11"/>
  <c r="L30" i="11"/>
  <c r="L31" i="11"/>
  <c r="F2" i="11"/>
  <c r="C9" i="11"/>
  <c r="K11" i="11"/>
  <c r="G14" i="11"/>
  <c r="K17" i="11"/>
  <c r="G24" i="11"/>
  <c r="G36" i="11"/>
  <c r="H36" i="11" s="1"/>
  <c r="L68" i="11"/>
  <c r="K67" i="11"/>
  <c r="G64" i="11"/>
  <c r="F63" i="11"/>
  <c r="E62" i="11"/>
  <c r="C61" i="11"/>
  <c r="L56" i="11"/>
  <c r="K55" i="11"/>
  <c r="K68" i="11"/>
  <c r="G65" i="11"/>
  <c r="F64" i="11"/>
  <c r="E63" i="11"/>
  <c r="C62" i="11"/>
  <c r="L57" i="11"/>
  <c r="K56" i="11"/>
  <c r="G66" i="11"/>
  <c r="F65" i="11"/>
  <c r="E64" i="11"/>
  <c r="C63" i="11"/>
  <c r="L58" i="11"/>
  <c r="K57" i="11"/>
  <c r="G67" i="11"/>
  <c r="F66" i="11"/>
  <c r="E65" i="11"/>
  <c r="C64" i="11"/>
  <c r="L59" i="11"/>
  <c r="K58" i="11"/>
  <c r="G55" i="11"/>
  <c r="G68" i="11"/>
  <c r="F67" i="11"/>
  <c r="E66" i="11"/>
  <c r="C65" i="11"/>
  <c r="L60" i="11"/>
  <c r="K59" i="11"/>
  <c r="G56" i="11"/>
  <c r="F55" i="11"/>
  <c r="E68" i="11"/>
  <c r="C67" i="11"/>
  <c r="L62" i="11"/>
  <c r="K61" i="11"/>
  <c r="G58" i="11"/>
  <c r="F57" i="11"/>
  <c r="E56" i="11"/>
  <c r="C55" i="11"/>
  <c r="C68" i="11"/>
  <c r="L63" i="11"/>
  <c r="K62" i="11"/>
  <c r="G59" i="11"/>
  <c r="F58" i="11"/>
  <c r="E57" i="11"/>
  <c r="C56" i="11"/>
  <c r="L65" i="11"/>
  <c r="K64" i="11"/>
  <c r="G61" i="11"/>
  <c r="F60" i="11"/>
  <c r="E59" i="11"/>
  <c r="C58" i="11"/>
  <c r="L66" i="11"/>
  <c r="K65" i="11"/>
  <c r="G62" i="11"/>
  <c r="F61" i="11"/>
  <c r="E60" i="11"/>
  <c r="C59" i="11"/>
  <c r="L67" i="11"/>
  <c r="K66" i="11"/>
  <c r="G63" i="11"/>
  <c r="F62" i="11"/>
  <c r="E61" i="11"/>
  <c r="C60" i="11"/>
  <c r="L55" i="11"/>
  <c r="G2" i="11"/>
  <c r="L4" i="11"/>
  <c r="G9" i="11"/>
  <c r="C21" i="11"/>
  <c r="K24" i="11"/>
  <c r="F32" i="11"/>
  <c r="E67" i="11"/>
  <c r="F26" i="11"/>
  <c r="G27" i="11"/>
  <c r="H27" i="11" s="1"/>
  <c r="K30" i="11"/>
  <c r="C36" i="11"/>
  <c r="E37" i="11"/>
  <c r="F38" i="11"/>
  <c r="G39" i="11"/>
  <c r="H39" i="11" s="1"/>
  <c r="K42" i="11"/>
  <c r="C35" i="11"/>
  <c r="E36" i="11"/>
  <c r="F37" i="11"/>
  <c r="G38" i="11"/>
  <c r="H38" i="11" s="1"/>
  <c r="L42" i="11"/>
  <c r="K29" i="11"/>
  <c r="K41" i="11"/>
  <c r="K28" i="11"/>
  <c r="L29" i="11"/>
  <c r="C34" i="11"/>
  <c r="E35" i="11"/>
  <c r="F36" i="11"/>
  <c r="G37" i="11"/>
  <c r="H37" i="11" s="1"/>
  <c r="K40" i="11"/>
  <c r="L41" i="11"/>
  <c r="K26" i="11"/>
  <c r="L27" i="11"/>
  <c r="C32" i="11"/>
  <c r="E33" i="11"/>
  <c r="F34" i="11"/>
  <c r="G35" i="11"/>
  <c r="H35" i="11" s="1"/>
  <c r="K38" i="11"/>
  <c r="L39" i="11"/>
  <c r="L26" i="11"/>
  <c r="C31" i="11"/>
  <c r="E32" i="11"/>
  <c r="F33" i="11"/>
  <c r="G34" i="11"/>
  <c r="H34" i="11" s="1"/>
  <c r="K37" i="11"/>
  <c r="M37" i="11" s="1"/>
  <c r="L38" i="11"/>
  <c r="C29" i="11"/>
  <c r="E30" i="11"/>
  <c r="G32" i="11"/>
  <c r="H32" i="11" s="1"/>
  <c r="K35" i="11"/>
  <c r="C41" i="11"/>
  <c r="E42" i="11"/>
  <c r="F31" i="11"/>
  <c r="C28" i="11"/>
  <c r="E29" i="11"/>
  <c r="F30" i="11"/>
  <c r="G31" i="11"/>
  <c r="H31" i="11" s="1"/>
  <c r="K34" i="11"/>
  <c r="L35" i="11"/>
  <c r="C40" i="11"/>
  <c r="E41" i="11"/>
  <c r="F42" i="11"/>
  <c r="C27" i="11"/>
  <c r="E28" i="11"/>
  <c r="F29" i="11"/>
  <c r="G30" i="11"/>
  <c r="H30" i="11" s="1"/>
  <c r="K33" i="11"/>
  <c r="L34" i="11"/>
  <c r="C39" i="11"/>
  <c r="E40" i="11"/>
  <c r="F41" i="11"/>
  <c r="G42" i="11"/>
  <c r="H42" i="11" s="1"/>
  <c r="C26" i="11"/>
  <c r="E27" i="11"/>
  <c r="F28" i="11"/>
  <c r="G29" i="11"/>
  <c r="H29" i="11" s="1"/>
  <c r="K32" i="11"/>
  <c r="L33" i="11"/>
  <c r="C38" i="11"/>
  <c r="E39" i="11"/>
  <c r="F40" i="11"/>
  <c r="G41" i="11"/>
  <c r="H41" i="11" s="1"/>
  <c r="E26" i="11"/>
  <c r="F27" i="11"/>
  <c r="G28" i="11"/>
  <c r="H28" i="11" s="1"/>
  <c r="K31" i="11"/>
  <c r="C37" i="11"/>
  <c r="E38" i="11"/>
  <c r="F39" i="11"/>
  <c r="N44" i="11" l="1"/>
  <c r="N46" i="11"/>
  <c r="M40" i="11"/>
  <c r="N48" i="11"/>
  <c r="M36" i="11"/>
  <c r="M27" i="11"/>
  <c r="M68" i="11"/>
  <c r="M28" i="11"/>
  <c r="M32" i="11"/>
  <c r="M42" i="11"/>
  <c r="M30" i="11"/>
  <c r="M33" i="11"/>
  <c r="M15" i="11"/>
  <c r="N43" i="11"/>
  <c r="N53" i="11"/>
  <c r="N47" i="11"/>
  <c r="N45" i="11"/>
  <c r="N51" i="11"/>
  <c r="N50" i="11"/>
  <c r="M59" i="11"/>
  <c r="M57" i="11"/>
  <c r="M14" i="11"/>
  <c r="M20" i="11"/>
  <c r="I47" i="11"/>
  <c r="N52" i="11"/>
  <c r="N49" i="11"/>
  <c r="M2" i="11"/>
  <c r="M7" i="11"/>
  <c r="M17" i="11"/>
  <c r="M70" i="11"/>
  <c r="M71" i="11"/>
  <c r="M64" i="11"/>
  <c r="M58" i="11"/>
  <c r="M56" i="11"/>
  <c r="M61" i="11"/>
  <c r="M8" i="11"/>
  <c r="M11" i="11"/>
  <c r="M3" i="11"/>
  <c r="I28" i="11"/>
  <c r="I31" i="11"/>
  <c r="I33" i="11"/>
  <c r="M25" i="11"/>
  <c r="I41" i="11"/>
  <c r="I36" i="11"/>
  <c r="I40" i="11"/>
  <c r="I29" i="11"/>
  <c r="I27" i="11"/>
  <c r="I11" i="11"/>
  <c r="M24" i="11"/>
  <c r="H64" i="11"/>
  <c r="M5" i="11"/>
  <c r="I34" i="11"/>
  <c r="I32" i="11"/>
  <c r="H55" i="11"/>
  <c r="H66" i="11"/>
  <c r="I63" i="11"/>
  <c r="I39" i="11"/>
  <c r="I30" i="11"/>
  <c r="I38" i="11"/>
  <c r="I61" i="11"/>
  <c r="I58" i="11"/>
  <c r="H24" i="11"/>
  <c r="H67" i="11"/>
  <c r="I14" i="11"/>
  <c r="M16" i="11"/>
  <c r="H69" i="11"/>
  <c r="I26" i="11"/>
  <c r="I56" i="11"/>
  <c r="I42" i="11"/>
  <c r="I37" i="11"/>
  <c r="M18" i="11"/>
  <c r="M41" i="11"/>
  <c r="H9" i="11"/>
  <c r="M67" i="11"/>
  <c r="M6" i="11"/>
  <c r="I23" i="11"/>
  <c r="I49" i="11"/>
  <c r="H15" i="11"/>
  <c r="I3" i="11"/>
  <c r="I80" i="11"/>
  <c r="I78" i="11"/>
  <c r="I54" i="11"/>
  <c r="H8" i="11"/>
  <c r="I6" i="11"/>
  <c r="I5" i="11"/>
  <c r="I4" i="11"/>
  <c r="H4" i="11"/>
  <c r="H60" i="11"/>
  <c r="I73" i="11"/>
  <c r="I82" i="11"/>
  <c r="H81" i="11"/>
  <c r="H79" i="11"/>
  <c r="I44" i="11"/>
  <c r="M12" i="11"/>
  <c r="M29" i="11"/>
  <c r="M31" i="11"/>
  <c r="M26" i="11"/>
  <c r="H43" i="11"/>
  <c r="H47" i="11"/>
  <c r="H2" i="11"/>
  <c r="H51" i="11"/>
  <c r="H52" i="11"/>
  <c r="H46" i="11"/>
  <c r="H49" i="11"/>
  <c r="H62" i="11"/>
  <c r="H59" i="11"/>
  <c r="I55" i="11"/>
  <c r="H54" i="11"/>
  <c r="I43" i="11"/>
  <c r="I21" i="11"/>
  <c r="H7" i="11"/>
  <c r="H6" i="11"/>
  <c r="H5" i="11"/>
  <c r="H44" i="11"/>
  <c r="H74" i="11"/>
  <c r="I71" i="11"/>
  <c r="I69" i="11"/>
  <c r="M82" i="11"/>
  <c r="I76" i="11"/>
  <c r="I59" i="11"/>
  <c r="H45" i="11"/>
  <c r="M65" i="11"/>
  <c r="M62" i="11"/>
  <c r="H56" i="11"/>
  <c r="I66" i="11"/>
  <c r="I64" i="11"/>
  <c r="M39" i="11"/>
  <c r="I13" i="11"/>
  <c r="I24" i="11"/>
  <c r="I22" i="11"/>
  <c r="H22" i="11"/>
  <c r="M10" i="11"/>
  <c r="M9" i="11"/>
  <c r="M77" i="11"/>
  <c r="H72" i="11"/>
  <c r="H70" i="11"/>
  <c r="M69" i="11"/>
  <c r="H77" i="11"/>
  <c r="H65" i="11"/>
  <c r="I35" i="11"/>
  <c r="I8" i="11"/>
  <c r="H25" i="11"/>
  <c r="H23" i="11"/>
  <c r="H3" i="11"/>
  <c r="M75" i="11"/>
  <c r="M80" i="11"/>
  <c r="I68" i="11"/>
  <c r="M4" i="11"/>
  <c r="I19" i="11"/>
  <c r="M35" i="11"/>
  <c r="M55" i="11"/>
  <c r="M63" i="11"/>
  <c r="I15" i="11"/>
  <c r="I79" i="11"/>
  <c r="H53" i="11"/>
  <c r="N54" i="11"/>
  <c r="H48" i="11"/>
  <c r="I62" i="11"/>
  <c r="I60" i="11"/>
  <c r="H14" i="11"/>
  <c r="H57" i="11"/>
  <c r="I53" i="11"/>
  <c r="I7" i="11"/>
  <c r="I18" i="11"/>
  <c r="I17" i="11"/>
  <c r="I16" i="11"/>
  <c r="H16" i="11"/>
  <c r="I74" i="11"/>
  <c r="I72" i="11"/>
  <c r="I70" i="11"/>
  <c r="H80" i="11"/>
  <c r="I77" i="11"/>
  <c r="H50" i="11"/>
  <c r="M38" i="11"/>
  <c r="H63" i="11"/>
  <c r="H61" i="11"/>
  <c r="I57" i="11"/>
  <c r="I67" i="11"/>
  <c r="I25" i="11"/>
  <c r="I9" i="11"/>
  <c r="H20" i="11"/>
  <c r="H19" i="11"/>
  <c r="H18" i="11"/>
  <c r="H17" i="11"/>
  <c r="M19" i="11"/>
  <c r="H75" i="11"/>
  <c r="H73" i="11"/>
  <c r="H71" i="11"/>
  <c r="I81" i="11"/>
  <c r="H78" i="11"/>
  <c r="I75" i="11"/>
  <c r="M34" i="11"/>
  <c r="M66" i="11"/>
  <c r="H58" i="11"/>
  <c r="H68" i="11"/>
  <c r="I65" i="11"/>
  <c r="I20" i="11"/>
  <c r="H21" i="11"/>
  <c r="H12" i="11"/>
  <c r="I12" i="11"/>
  <c r="I10" i="11"/>
  <c r="H10" i="11"/>
  <c r="M23" i="11"/>
  <c r="M22" i="11"/>
  <c r="M21" i="11"/>
  <c r="M78" i="11"/>
  <c r="M76" i="11"/>
  <c r="M74" i="11"/>
  <c r="H82" i="11"/>
  <c r="M81" i="11"/>
  <c r="H76" i="11"/>
  <c r="I45" i="11"/>
  <c r="I46" i="11"/>
  <c r="I48" i="11"/>
  <c r="I51" i="11"/>
  <c r="I52" i="11"/>
  <c r="I2" i="11"/>
  <c r="I50" i="11"/>
  <c r="M60" i="11"/>
  <c r="H13" i="11"/>
  <c r="H11" i="11"/>
  <c r="M13" i="11"/>
  <c r="M79" i="11"/>
  <c r="N16" i="11" l="1"/>
  <c r="N9" i="11"/>
  <c r="N25" i="11"/>
  <c r="N8" i="11"/>
  <c r="N12" i="11"/>
  <c r="N20" i="11"/>
  <c r="N6" i="11"/>
  <c r="N11" i="11"/>
  <c r="N24" i="11"/>
  <c r="N58" i="11"/>
  <c r="N59" i="11"/>
  <c r="N60" i="11"/>
  <c r="N61" i="11"/>
  <c r="N62" i="11"/>
  <c r="N64" i="11"/>
  <c r="N65" i="11"/>
  <c r="N67" i="11"/>
  <c r="N55" i="11"/>
  <c r="N68" i="11"/>
  <c r="N56" i="11"/>
  <c r="N57" i="11"/>
  <c r="N66" i="11"/>
  <c r="N63" i="11"/>
  <c r="N21" i="11"/>
  <c r="N23" i="11"/>
  <c r="N7" i="11"/>
  <c r="N10" i="11"/>
  <c r="N19" i="11"/>
  <c r="N22" i="11"/>
  <c r="N82" i="11"/>
  <c r="N70" i="11"/>
  <c r="N71" i="11"/>
  <c r="N72" i="11"/>
  <c r="N73" i="11"/>
  <c r="N74" i="11"/>
  <c r="N75" i="11"/>
  <c r="N76" i="11"/>
  <c r="N77" i="11"/>
  <c r="N78" i="11"/>
  <c r="N79" i="11"/>
  <c r="N80" i="11"/>
  <c r="N81" i="11"/>
  <c r="N69" i="11"/>
  <c r="N2" i="11"/>
  <c r="N5" i="11"/>
  <c r="N18" i="11"/>
  <c r="N17" i="11"/>
  <c r="N15" i="11"/>
  <c r="N4" i="11"/>
  <c r="N3" i="11"/>
  <c r="N13" i="11"/>
  <c r="N14" i="11"/>
  <c r="N34" i="11"/>
  <c r="N35" i="11"/>
  <c r="N36" i="11"/>
  <c r="N37" i="11"/>
  <c r="N38" i="11"/>
  <c r="N26" i="11"/>
  <c r="N40" i="11"/>
  <c r="N28" i="11"/>
  <c r="N41" i="11"/>
  <c r="N29" i="11"/>
  <c r="N31" i="11"/>
  <c r="N32" i="11"/>
  <c r="N33" i="11"/>
  <c r="N27" i="11"/>
  <c r="N39" i="11"/>
  <c r="N30" i="11"/>
  <c r="N42" i="11"/>
</calcChain>
</file>

<file path=xl/sharedStrings.xml><?xml version="1.0" encoding="utf-8"?>
<sst xmlns="http://schemas.openxmlformats.org/spreadsheetml/2006/main" count="1999" uniqueCount="1122">
  <si>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</si>
  <si>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está estructura requiere de un análisis articulado frente al desarrollo de las políticas de gestión y desempeño contenidas en el modelo y su efectividad en relación con la estructura de control, este último, aspecto esencial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artículo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</si>
  <si>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</si>
  <si>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rPr>
        <sz val="11"/>
        <color theme="1"/>
        <rFont val="Arial Narrow"/>
        <family val="2"/>
      </rPr>
      <t xml:space="preserve">El archivo contiene las siguientes hojas:
 -  </t>
    </r>
    <r>
      <rPr>
        <b/>
        <sz val="11"/>
        <color theme="1"/>
        <rFont val="Arial Narrow"/>
        <family val="2"/>
      </rPr>
      <t xml:space="preserve">Pestañas por cada uno de los componentes de control interno: </t>
    </r>
    <r>
      <rPr>
        <sz val="11"/>
        <color theme="1"/>
        <rFont val="Arial Narrow"/>
        <family val="2"/>
      </rPr>
      <t>"Ambiente de Control", "Evaluación de riesgos", "Actividades de control", "Información y Comunicación", y " Actividades de Monitoreo". las cuales cuentan todas con la siguiente estructura:</t>
    </r>
  </si>
  <si>
    <t>Columna</t>
  </si>
  <si>
    <t>Descripción</t>
  </si>
  <si>
    <r>
      <rPr>
        <b/>
        <sz val="11"/>
        <color theme="1"/>
        <rFont val="Arial Narrow"/>
        <family val="2"/>
      </rPr>
      <t xml:space="preserve">
</t>
    </r>
    <r>
      <rPr>
        <b/>
        <i/>
        <u/>
        <sz val="11"/>
        <color theme="1"/>
        <rFont val="Arial Narrow"/>
        <family val="2"/>
      </rPr>
      <t>Lineamiento X:</t>
    </r>
  </si>
  <si>
    <t>Está columna define los lineamientos generales para cada uno de los componentes del MECI y se asocian los temas específicos que se deben analizar en cada uno.</t>
  </si>
  <si>
    <t>DIMENSIÓN O POLÍTICA DEL MIPG ASOCIADA AL REQUERIMIENTO</t>
  </si>
  <si>
    <t>En está columna se deben asociar la (las) dimensión (es), así como la (s) política (s) de gestión y desempeño que permiten el desarrollo del tema en la entidad, en el marco del Modelo Integrado de Planeación y Gestión MIPG.</t>
  </si>
  <si>
    <r>
      <rPr>
        <b/>
        <sz val="11"/>
        <color theme="1"/>
        <rFont val="Arial Narrow"/>
        <family val="2"/>
      </rPr>
      <t xml:space="preserve">Evaluación "si se encuentra Presente"
</t>
    </r>
    <r>
      <rPr>
        <sz val="11"/>
        <color theme="1"/>
        <rFont val="Arial Narrow"/>
        <family val="2"/>
      </rPr>
      <t>Referencia a Procesos, Manuales/Políticas de Operación/Procedimientos/Instructivos u otros desarrollos que den cuenta de su aplicación</t>
    </r>
  </si>
  <si>
    <r>
      <rPr>
        <sz val="11"/>
        <color theme="1"/>
        <rFont val="Arial Narrow"/>
        <family val="2"/>
      </rPr>
      <t xml:space="preserve">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t>
    </r>
    <r>
      <rPr>
        <b/>
        <sz val="11"/>
        <color rgb="FFFF0000"/>
        <rFont val="Arial Narrow"/>
        <family val="2"/>
      </rPr>
      <t>No existen actividades diseñadas para cubrir el requerimiento</t>
    </r>
    <r>
      <rPr>
        <sz val="11"/>
        <color theme="1"/>
        <rFont val="Arial Narrow"/>
        <family val="2"/>
      </rPr>
      <t xml:space="preserve">. 
2 </t>
    </r>
    <r>
      <rPr>
        <sz val="11"/>
        <color rgb="FFE36C09"/>
        <rFont val="Arial Narrow"/>
        <family val="2"/>
      </rPr>
      <t xml:space="preserve">- </t>
    </r>
    <r>
      <rPr>
        <b/>
        <sz val="11"/>
        <color rgb="FFE36C09"/>
        <rFont val="Arial Narrow"/>
        <family val="2"/>
      </rPr>
      <t>Existen actividades diseñadas o en proceso de diseño, pero éstas no se encuentran documentadas en las políticas/procedimientos u otras herramientas</t>
    </r>
    <r>
      <rPr>
        <sz val="11"/>
        <color theme="1"/>
        <rFont val="Arial Narrow"/>
        <family val="2"/>
      </rPr>
      <t xml:space="preserve">
3 -</t>
    </r>
    <r>
      <rPr>
        <b/>
        <sz val="11"/>
        <color rgb="FF00B050"/>
        <rFont val="Arial Narrow"/>
        <family val="2"/>
      </rPr>
      <t xml:space="preserve"> Las actividades se encuentran diseñadas, documentadas y socializadas de acuerdo con el requerimiento</t>
    </r>
    <r>
      <rPr>
        <sz val="11"/>
        <color theme="1"/>
        <rFont val="Arial Narrow"/>
        <family val="2"/>
      </rPr>
      <t>.
Nota: Entiéndase "diseñada" como aquella actividad que cuenta con un responsable(s), periodicidad (cada cuanto se realiza ), propósito (objetivo), Como se lleva a cabo  (procedimiento), qué pasa con las desviaciones y/o excepciones (producto de su ejecución) y cuenta con evidencia (documentación).</t>
    </r>
  </si>
  <si>
    <t>EVIDENCIA DEL CONTROL</t>
  </si>
  <si>
    <t>No.</t>
  </si>
  <si>
    <t>Relaciona el consecutivo de las evidencias que se identifican en relación con la efectividad del control.</t>
  </si>
  <si>
    <t>Referencia a Análisis y verificaciones en el marco del Comité Institucional de Coordinación de Control Interno</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</si>
  <si>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</si>
  <si>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evaluación independiente (tener en cuenta papel de  líneas de defensa) </t>
  </si>
  <si>
    <t>Indicar las acciones que se han adelantado en el marco de la evaluación independiente (auditoría interna), sobre el estado del Sistema de Control Interno. Acciones entendidas en la evaluación y monitoreo de la efectividad del control, incluyendo el seguimiento a los controles de la primera y segunda línea de defensa.</t>
  </si>
  <si>
    <t>Evaluación "si se encuentra Funcionando"</t>
  </si>
  <si>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</si>
  <si>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rPr>
        <sz val="10"/>
        <color theme="1"/>
        <rFont val="Arial Narrow"/>
        <family val="2"/>
      </rPr>
      <t xml:space="preserve"> -</t>
    </r>
    <r>
      <rPr>
        <sz val="11"/>
        <color theme="1"/>
        <rFont val="Arial Narrow"/>
        <family val="2"/>
      </rPr>
      <t xml:space="preserve"> </t>
    </r>
    <r>
      <rPr>
        <b/>
        <sz val="11"/>
        <color theme="1"/>
        <rFont val="Arial Narrow"/>
        <family val="2"/>
      </rPr>
      <t>Análisis de Resultados:</t>
    </r>
    <r>
      <rPr>
        <sz val="10"/>
        <color theme="1"/>
        <rFont val="Arial Narrow"/>
        <family val="2"/>
      </rPr>
      <t xml:space="preserve"> está hoja permite establecer si el Sistema de Control Interno evaluado se encuentra </t>
    </r>
    <r>
      <rPr>
        <b/>
        <sz val="10"/>
        <color theme="1"/>
        <rFont val="Arial Narrow"/>
        <family val="2"/>
      </rPr>
      <t>PRESENTE y FUNCIONANDO</t>
    </r>
    <r>
      <rPr>
        <sz val="10"/>
        <color theme="1"/>
        <rFont val="Arial Narrow"/>
        <family val="2"/>
      </rPr>
      <t xml:space="preserve">, permitiéndo definir puntos de mejora a través de los componentes del MECI y </t>
    </r>
    <r>
      <rPr>
        <sz val="10"/>
        <color rgb="FFFF0000"/>
        <rFont val="Arial Narrow"/>
        <family val="2"/>
      </rPr>
      <t>su articulacion</t>
    </r>
    <r>
      <rPr>
        <sz val="10"/>
        <color theme="1"/>
        <rFont val="Arial Narrow"/>
        <family val="2"/>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</si>
  <si>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</si>
  <si>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</si>
  <si>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</si>
  <si>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</si>
  <si>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líneas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</si>
  <si>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</si>
  <si>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</si>
  <si>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</si>
  <si>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</si>
  <si>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</si>
  <si>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ejecución.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</si>
  <si>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</si>
  <si>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</si>
  <si>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está funcionando, lo que hace que se requieran acciones dirigidas a fortalecer su diseño y puesta en marcha</t>
  </si>
  <si>
    <r>
      <rPr>
        <sz val="10"/>
        <color theme="1"/>
        <rFont val="Arial Narrow"/>
        <family val="2"/>
      </rPr>
      <t xml:space="preserve"> -</t>
    </r>
    <r>
      <rPr>
        <sz val="11"/>
        <color theme="1"/>
        <rFont val="Arial Narrow"/>
        <family val="2"/>
      </rPr>
      <t xml:space="preserve"> </t>
    </r>
    <r>
      <rPr>
        <b/>
        <sz val="11"/>
        <color theme="1"/>
        <rFont val="Arial Narrow"/>
        <family val="2"/>
      </rPr>
      <t>Conclusiones:</t>
    </r>
    <r>
      <rPr>
        <sz val="10"/>
        <color theme="1"/>
        <rFont val="Arial Narrow"/>
        <family val="2"/>
      </rPr>
      <t xml:space="preserve"> está hoja permite establecer si el Sistema de Control Interno evaluado se encuentra </t>
    </r>
    <r>
      <rPr>
        <b/>
        <sz val="10"/>
        <color theme="1"/>
        <rFont val="Arial Narrow"/>
        <family val="2"/>
      </rPr>
      <t>PRESENTE y FUNCIONANDO</t>
    </r>
    <r>
      <rPr>
        <sz val="10"/>
        <color theme="1"/>
        <rFont val="Arial Narrow"/>
        <family val="2"/>
      </rPr>
      <t>, definiendo puntos de mejora a través de los componentes del MECI y su relación con las Dimensiones del MIPG.</t>
    </r>
  </si>
  <si>
    <r>
      <rPr>
        <sz val="10"/>
        <color theme="1"/>
        <rFont val="Arial Narrow"/>
        <family val="2"/>
      </rPr>
      <t xml:space="preserve"> -</t>
    </r>
    <r>
      <rPr>
        <sz val="11"/>
        <color theme="1"/>
        <rFont val="Arial Narrow"/>
        <family val="2"/>
      </rPr>
      <t xml:space="preserve"> </t>
    </r>
    <r>
      <rPr>
        <b/>
        <sz val="11"/>
        <color theme="1"/>
        <rFont val="Arial Narrow"/>
        <family val="2"/>
      </rPr>
      <t>Definiciones:</t>
    </r>
    <r>
      <rPr>
        <sz val="11"/>
        <color theme="1"/>
        <rFont val="Arial Narrow"/>
        <family val="2"/>
      </rPr>
      <t xml:space="preserve"> A</t>
    </r>
    <r>
      <rPr>
        <sz val="10"/>
        <color theme="1"/>
        <rFont val="Arial Narrow"/>
        <family val="2"/>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</si>
  <si>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</si>
  <si>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</si>
  <si>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</si>
  <si>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</si>
  <si>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</si>
  <si>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</si>
  <si>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</si>
  <si>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</si>
  <si>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</si>
  <si>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obligatoria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</si>
  <si>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</si>
  <si>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obligatoria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</si>
  <si>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</si>
  <si>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</si>
  <si>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</si>
  <si>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</si>
  <si>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</si>
  <si>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detectarán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</si>
  <si>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</si>
  <si>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</si>
  <si>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</si>
  <si>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</si>
  <si>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</si>
  <si>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</si>
  <si>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</si>
  <si>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</si>
  <si>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</si>
  <si>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Está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</si>
  <si>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</si>
  <si>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</si>
  <si>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</si>
  <si>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</si>
  <si>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</si>
  <si>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</si>
  <si>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</si>
  <si>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</si>
  <si>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</si>
  <si>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</si>
  <si>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</si>
  <si>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</si>
  <si>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</si>
  <si>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</si>
  <si>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</si>
  <si>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</si>
  <si>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</si>
  <si>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</si>
  <si>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</si>
  <si>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</si>
  <si>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</si>
  <si>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</si>
  <si>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</si>
  <si>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</si>
  <si>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</si>
  <si>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</si>
  <si>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</si>
  <si>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</si>
  <si>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</si>
  <si>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</si>
  <si>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</si>
  <si>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</si>
  <si>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</si>
  <si>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</si>
  <si>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</si>
  <si>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</si>
  <si>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</si>
  <si>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</si>
  <si>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</si>
  <si>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</si>
  <si>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</si>
  <si>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</si>
  <si>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</si>
  <si>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</si>
  <si>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</si>
  <si>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</si>
  <si>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t>Lineamiento 1: 
La entidad demuestra el compromiso con la integridad (valores) y principios del servicio público</t>
  </si>
  <si>
    <t>Explicación de cómo la Entidad evidencia que está dando respuesta al requerimiento
Referencia a Procesos, Manuales/Políticas de Operación/Procedimientos/Instructivos u otros desarrollos que den cuente de su aplicación</t>
  </si>
  <si>
    <t>Dependencia Responsable</t>
  </si>
  <si>
    <t>Presente 
(1/2/3)</t>
  </si>
  <si>
    <t xml:space="preserve">EVIDENCIA DEL CONTROL </t>
  </si>
  <si>
    <t>Funcionando 
(1/2/3)</t>
  </si>
  <si>
    <t xml:space="preserve">Evaluación </t>
  </si>
  <si>
    <t>Evidencias Avance  II-Semestre y link ubicación</t>
  </si>
  <si>
    <t xml:space="preserve">Observaciones de la evaluacion independiente  (tener encuenta papel de  líneas de defensa) </t>
  </si>
  <si>
    <t>1.1 Aplicación del Código de Integridad. (incluye análisis de desviaciones, convivencia laboral, temas disciplinarios internos, quejas o denuncias sobres los servidores de la entidad, u otros temas relacionados).</t>
  </si>
  <si>
    <t>Dimensión Talento Humano
Política Integridad</t>
  </si>
  <si>
    <t>Se socializó el Código de Integridad acorde con el esquema definido de siete (7) valores y sus lineamientos de conducta, a través del Aplicativo ISOlucion  y se desarrollaron actividades de socialización e interiorización a todos los servidores y contratistas de la entidad, en cada uno de los ERON, por conducto de las Direcciones Regionales. Así mismo, se realiza Informe de seguimiento a la Implementación del Código de Integridad, en el cual se tienen en cuenta las PQRSD recibidas por los diferentes canales de comunicación.</t>
  </si>
  <si>
    <t>Subdirección de Talento Humano</t>
  </si>
  <si>
    <t>Seguimiento al cumplimiento de la socialización del Código de Integridad, de los valores que lo integran y las reglas de conducta de los servidores públicos con base en las Actas presentadas por cada ERON.</t>
  </si>
  <si>
    <t xml:space="preserve">Convocar a gerentes públicos, servidores públicos y personas vinculadas mediante contrato de prestación de servicios,  a realizar el Curso virtual de Integridad, Transparencia y Lucha contra la Corrupción dispuesto por la Función Pública </t>
  </si>
  <si>
    <t xml:space="preserve">Se ha analizado del tema de la rotación de personal y el fortalecimiento del clima laboral al interior de la Entidad </t>
  </si>
  <si>
    <t>Analizar la percepción que tiene el servidor público de sus compañeros, de sus jefes,
de él mismo y de la entidad.</t>
  </si>
  <si>
    <t xml:space="preserve">Se ha analizado por parte de los diferentes Comités de Convivencia Laboral, sobre los diferentes casos presentados, de acoso laboral en la Entidad </t>
  </si>
  <si>
    <t>Celebrar sesiones virtuales, en las cuales se puede deliberar y decidir por medio de comunicación simultánea o sucesiva, utilizando los recursos tecnológicos en materia de telecomunicaciones, al alcance de los miembros del Comité Institucional de Coordinación de Control Interno.</t>
  </si>
  <si>
    <t>Realizar seguimiento a la Implementación del Código de Integridad, en el cual se tienen en cuenta las PQRSD recibidas por los diferentes canales de comunicación.</t>
  </si>
  <si>
    <t xml:space="preserve">1.2 Mecanismos para el manejo de conflictos de interés. </t>
  </si>
  <si>
    <t>Se tiene adoptado el Plan Anticorrupción y de Atención al Ciudadano y el Código de Integridad, los cuales fueron elaborados y construidos de conformidad con la ley 1474 de 2011 y el Decreto 648 de 2017, en donde han identificado riesgos que pueden presentar conflictos de interés en el cumplimiento de las funciones por parte de los servidores públicos.
Los servidores públicos y contratistas conocen sobre las situaciones en las que sus intereses personales pueden influir en el cumplimiento de sus funciones y responsabilidades, en beneficio particular, afectando el interés público. Son advertidos en forma preventiva, evitando que se favorezcan intereses ajenos al bien común.</t>
  </si>
  <si>
    <t>Se promueve la cultura de integridad en los servidores públicos para que no se incurra en actividades que atenten contra la transparencia y la moralidad administrativa y en ocasiones puedan constituirse en actos de corrupción o faltas disciplinarias.</t>
  </si>
  <si>
    <t>En el marco del Comité Institucional de Coordinación de Control Interno se realizó la aprobación de la política de administración del riesgo que afectan los procesos contractuales, la selección del personal y el cumplimiento de las funciones de los servidores públicos, entre otros, analizando que no se presenten inhabilidades, incompatibilidades, ni conflictos de interés.</t>
  </si>
  <si>
    <t>El Comité de Convivencia Laboral y el Comité de Conciliación analizan y resuelven los conflictos de interés cuando se presentan, atendiendo las quejas, denuncias e impedimentos de quien esté incurso en él y este se resuelve siempre tratando de proteger el interés general y los recursos de la Entidad</t>
  </si>
  <si>
    <t xml:space="preserve">La cultura de integridad en los servidores públicos  permite prácticas preventivas para evitar que el interés particular interfiera en la realización del fin al que debe estar destinada la actividad del Estado. </t>
  </si>
  <si>
    <t>El Comité de Gestión y Desempeño Institucional ha realizado verificación y seguimiento al cumplimiento del Plan Anticorrupción y de Atención al ciudadano</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</si>
  <si>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</si>
  <si>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</si>
  <si>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En el Sistema de Gestión Documental, se está detallando claramente el inventario documental y los fondos acumulados, evitando con ello el uso inadecuado de la información y la sustracción de documentos de importancia estratégica de la Entidad. Así mismo, en el Plan Anticorrupción y de Atención al Ciudadano se incluyó el componente de manejo del Riesgo a través de la Política de Transparencia y Acceso a la Información Pública.
Se realizaron acciones para proteger, conservar y asegurar la información del INPEC, y las herramientas tecnológicas utilizadas para su generación, procesamiento y disposición, con el fin de preservar la confidencialidad, integridad y disponibilidad frente amenazas internas o externas, deliberadas o accidentales.</t>
  </si>
  <si>
    <t>Oficina asesora de Comunicaciones</t>
  </si>
  <si>
    <t>Se afianzan los canales de comunicación con los que cuenta el INPEC, fortaleciendo la percepción de la comunidad frente al Instituto y orientando el manejo de los medios en la potenciación de la imagen y construcción de un prestigio favorable de la entidad ante los grupos de interés.</t>
  </si>
  <si>
    <t>Se promueve el uso adecuado de SISIPEC, a fin de contar con la trazabilidad de la información y fortalecer la estructura tecnológica, y construir cadenas éticas que van configurando las buenas prácticas de integridad, transparencia y eficiencia en el ejercicio de la función pública.</t>
  </si>
  <si>
    <t>Se publicó en la página web institucional el Plan Anticorrupción y de Atención al Ciudadano el cual fue socializado y aprobado por los integrantes del Comité de Gestión y Desempeño Institucional.</t>
  </si>
  <si>
    <t>Se hace monitoreo para que la Información Estratégica sea publicada y divulgada oportunamente en los medios de comunicación pública utilizados y autorizados por la Entidad.</t>
  </si>
  <si>
    <t>Se implementan prácticas de protección de datos, y de información que tiene reserva para la Entidad de acuerdo a la legislación vigente.</t>
  </si>
  <si>
    <t xml:space="preserve">1.4 La evaluación de las acciones transversales de integridad, mediante el monitoreo permanente de los riesgos de corrupción. </t>
  </si>
  <si>
    <t>El Instituto, en cumplimiento a lo estipulado en la Ley 1474 de 2011, presentó el “Plan Anticorrupción y de Atención al Ciudadano PAAC 2024” en el cual se establecen las acciones dirigidas a evitar la corrupción y fomentar la participación, transparencia y eficiencia en el uso de los recursos hacia una gestión pública eficiente.
Cumplimiento de los valores y comportamientos asociados que debe observar el servidor público, gerentes públicos y prestadores de servicios y de apoyo a la gestión, en el desempeño de su labor. Así mismo se socializó el Código de Integridad acorde con el esquema definido de siete (7) valores y sus lineamientos de conducta.</t>
  </si>
  <si>
    <t xml:space="preserve">El Comité de Gestión y Desempeño Institucional ha realizado verificación y seguimiento al cumplimiento del Plan Anticorrupción y Atención al Ciudadano </t>
  </si>
  <si>
    <t>En el Comité Institucional de Coordinación de Control Interno se socializan y revisan los riesgos institucionales que están presentes y se recomiendan acciones de integridad para ser trabajadas con los servidores públicos y contratistas para evitar su materialización.</t>
  </si>
  <si>
    <t>Se han revisado los informes de seguimiento al Plan Anticorrupción relacionados con los riesgos contractuales, conflictos de intereses e incumplimientos de requisitos.</t>
  </si>
  <si>
    <t>Se evalúa el cumplimiento de los criterios sobre el comportamiento ético de los servidores públicos y contratistas, aplicados para prevenir y detectar actos de corrupción, esto es, actos contrarios a la ética, a las finalidades del Instituto y a la sociedad en su conjunto.</t>
  </si>
  <si>
    <t>Dimensión Direccionamiento Estratégico y Planeación
Plan Anticorrupción y de Atención al Ciudadano</t>
  </si>
  <si>
    <t xml:space="preserve">Se establecieron acciones dirigidas a evitar la corrupción y fomentar la participación, transparencia y eficiencia en el uso de los recursos hacia una gestión pública eficiente, mediante la actualización y adopción del Plan Anticorrupción y Atención al Ciudadano 2024, donde se definieron las estrategias para atender a la ciudadanía de forma integral y articulada, facilitando la gestión en cumplimiento al PA-TH-CO 03 Código de Integridad, versión oficial y la lucha contra la corrupción, adoptando medidas que permitan reducir los riesgos que puedan afectar la misionalidad. </t>
  </si>
  <si>
    <t>Grupo de Atención al Ciudadano</t>
  </si>
  <si>
    <t>Desde la Alta Dirección se lidera la evaluación de las quejas de mayor impacto a través del Comité de Atención, Evaluación y Trámite de Quejas, Reclamos e Informes – CRAET.</t>
  </si>
  <si>
    <t>Seguimiento a la recepción y trámite de Peticiones, Quejas, Reclamos, Sugerencias y Denuncias en los diferentes canales, principalmente en la Página web institucional.</t>
  </si>
  <si>
    <t>Oficina Asesora de Planeación</t>
  </si>
  <si>
    <t>En el marco del Comité Institucional de Coordinación de Control Interno se realizó la aprobación de la política de administración del riesgo que afecta a todos los procesos de la entidad incluye el de Atención al Cliente.</t>
  </si>
  <si>
    <t>Se han revisado los puntos críticos relacionados con las inconformidades de los ciudadanos y de atención al usuario y se revisó el mapa de riesgos para proponer acciones que prevengan la materialización de estos riesgos.</t>
  </si>
  <si>
    <t>Mediante la racionalización de trámites, se facilita al ciudadano, el acceso a los trámites y servicios que ofrece el Instituto, mejorando la eficiencia y eficacia de los mismos.</t>
  </si>
  <si>
    <t>Evaluación</t>
  </si>
  <si>
    <t xml:space="preserve">El Comité Institucional de Coordinación de Control Interno del INPEC, conformado mediante Resolución No. 001003 del 18 de abril de 2018, se reúne de forma ordinaria como mínimo dos (2) veces en el año. También se reúne de forma extraordinaria por solicitud de los integrantes y previa citación de la Secretaría Técnica. </t>
  </si>
  <si>
    <t>Oficina de Control interno</t>
  </si>
  <si>
    <t>Seguimiento a la realización de los Comités de Coordinación de Control Interno de acuerdo al cronograma diseñado para ello.</t>
  </si>
  <si>
    <t>Se han realizado actividades propias del Comité Institucional de Coordinación de Control Interno relacionadas con la aprobación del Código de ética del Auditor, el Programa Anual de Auditorías 2024 y el Estatuto del Auditor Interno.</t>
  </si>
  <si>
    <t>Verificación de la articulación del Comité Institucional de Coordinación de Control Interno y el Comité Institucional de Gestión y Desempeño</t>
  </si>
  <si>
    <t>La Dirección General promueve las citaciones del comité, preside, instala y dirige las reuniones correspondientes.</t>
  </si>
  <si>
    <t>2.2 Definición y documentación del Esquema de Líneas de Defensa</t>
  </si>
  <si>
    <t>Se documentaron las líneas de Defensa por parte del Comité Institucional de Control Interno de acuerdo a los lineamientos dados por parte del Departamento Administrativo de la Función Pública. La tercera línea de defensa, le corresponde a la Oficina de Control Interno, haciendo el seguimiento objetivo e independiente de la gestión, utilizando los mecanismos y herramientas de auditoría interna, así como estableciendo cursos de acción que le permitan generar alertas y recomendaciones a la administración, a fin de evitar posibles incumplimientos o materializaciones de riesgos en los diferentes ámbitos de la Entidad.</t>
  </si>
  <si>
    <t>Analizar la aplicación de las líneas de Defensa en la Implementación del Modelo Integrado de Planeación y Gestión y en la Dimensión de Control Interno, el cual hace parte integral del MIPG.</t>
  </si>
  <si>
    <t xml:space="preserve">En el marco del Comité Institucional de Coordinación de Control Interno se construyó la Tercera Línea de Defensa para el Sistema de Control Interno </t>
  </si>
  <si>
    <t>Realizar seguimiento a los diferentes procesos y documentación de la primera y la segunda línea de Defensa dentro del Sistema de Control Interno del  INPEC.</t>
  </si>
  <si>
    <t>Promocionar la cultura del autocontrol y la autoevaluación en todos los niveles del Instituto, garantizando el mejoramiento continuo y el cumplimiento de su misión.</t>
  </si>
  <si>
    <t>2.3 Definición de líneas de reporte en temas clave para la toma de decisiones, atendiendo el Esquema de Líneas de Defensa</t>
  </si>
  <si>
    <t>Se afianzó los canales de comunicación con los que cuenta el INPEC, fortaleciendo la percepción de la comunidad frente al Instituto y orientando el manejo de los medios en la potenciación de la imagen y construcción de un prestigio favorable de la entidad ante los grupos de interés.</t>
  </si>
  <si>
    <t>Analizar los informes de reporte que se hacen a través de las Líneas de Defensa de acuerdo con los riesgos identificados en la Entidad y los resultados de las Auditorías Internas.</t>
  </si>
  <si>
    <t xml:space="preserve">Verificar los mecanismos de reporte de información para los procesos, atendiendo a las líneas de Defensa </t>
  </si>
  <si>
    <t>Tomar decisiones por parte de la Alta Dirección de acuerdo a los reportes realizados por las diferentes líneas de Defensa.</t>
  </si>
  <si>
    <t>Verificar que la segunda línea de defensa identifique los riesgos, proponga acciones para hacer el respectivo seguimiento y monitoreo, lo cual sirve de base para mitigar la materialización de los mismos y aportar insumos a la Alta Dirección para la toma de decisiones.</t>
  </si>
  <si>
    <t>Evaluar el cumplimiento de estrategias de comunicación diseñadas e implementadas.</t>
  </si>
  <si>
    <t>En Comité Institucional de Gestión y Desempeño de manera articulada con el Comité Institucional de Coordinación de Control Interno se adoptó y se encuentra en proceso de implementación la Política de Administración del Riesgo, el Plan Anticorrupción y de Atención Ciudadano y el Diseño de Controles buscando crear cultura de prevención del riesgo institucional y de los riesgos de corrupción.</t>
  </si>
  <si>
    <t>En el marco del Comité Institucional de Coordinación de Control Interno realizar seguimiento a las acciones plasmadas en el Mapa de Riesgos de Corrupción, el cual ha sido objeto de cambios, ajustes y adaptaciones de acuerdo a los informes entregados por la segunda línea de defensa.</t>
  </si>
  <si>
    <t>Seguimiento y monitoreo a la administración y gestión de los riesgos institucionales con base en el informe presentado por la tercera línea de Defensa.</t>
  </si>
  <si>
    <t>Consolidar el Mapa de Riesgos Institucional 2024, que incluya los riesgos de gestión, corrupción y seguridad digital.</t>
  </si>
  <si>
    <t>Cuatrimestralmente revisar los principales riesgos por dimensión a nivel de Talento Humano, Jurídicos, de Contratación, de Seguridad de la Información, Financieros y Contables, entre otros.</t>
  </si>
  <si>
    <t>Se actualizó la "Política de Administración del Riesgo", PE-PI-PL 01 V4 del 2021,  donde se ajusta la descripción de la política, alcance, inclusión del esquema de las líneas de defensa, se incluye los niveles de aceptación del riesgo, así como la actualización de aspectos metodológicos como probabilidad e impacto, actualización mapa de calor, aspectos generales para la gestión del riesgo y acciones frente a la posible materialización de alguno de los riesgos..</t>
  </si>
  <si>
    <t xml:space="preserve">3.2 La Alta Dirección frente a la política de Administración del Riesgo definen los niveles de aceptación del riesgo, teniendo en cuenta cada uno de los objetivos establecidos. </t>
  </si>
  <si>
    <t>La Alta Dirección de la Entidad tiene definidos los procesos, los riesgos, los objetivos  para prevenir los riesgos, la valoración, la asignación, la cuantificación, los responsables y los controles establecidos para mitigar los riesgos y de esta manera cumplir con los objetivos establecidos en cada uno de los procesos estratégicos, misionales, de apoyo y evaluación.</t>
  </si>
  <si>
    <t xml:space="preserve">Realizar seguimiento a las acciones de prevención del riesgo, con base en la segunda línea de defensa. </t>
  </si>
  <si>
    <t xml:space="preserve">Verificación del Mapa de Riesgos institucional, sus responsables y su nivel de asignación </t>
  </si>
  <si>
    <t>Seguimiento, análisis, evaluación de los riesgos y su nivel de aceptación por cada uno de los líderes de los procesos.</t>
  </si>
  <si>
    <t>Seguimiento a la efectividad de los controles establecidos para mitigar los riesgos.</t>
  </si>
  <si>
    <t>3.3 Evaluación de la planeación estratégica, considerando alertas frente a posibles incumplimientos, necesidades de recursos, cambios en el entorno que puedan afectar su desarrollo, entre otros aspectos que garanticen de forma razonable su cumplimiento.</t>
  </si>
  <si>
    <t>Articulación de tres planes: Plan Estratégico Sectorial, Plan de Direccionamiento Estratégico institucional y Plan de Acción Anual, para convertirlos en la gran sombrilla que recoge los requerimientos de otras políticas, estrategias e iniciativas del instituto, y a través de una planeación integral se busca orientar las capacidades de la entidad hacia el logro de los resultados, de acuerdo a los indicadores del Sistema de Control Interno, a fin de evaluar su cumplimiento, eficacia, eficiencia y efectividad.</t>
  </si>
  <si>
    <t>Seguimiento y evaluación al cumplimiento de las metas establecidas en el Plan de Direccionamiento Estratégico del INPEC.</t>
  </si>
  <si>
    <t>A través del Comité Institucional de Coordinación de Control Interno revisar los indicadores de producto y resultado sobre el cumplimiento de las metas incluidas en el Plan de Direccionamiento Estratégico.</t>
  </si>
  <si>
    <t>Realizar seguimiento al Plan de Acción Institucional, siguiendo la metodología enunciada en la Guía Metodológica para la Formulación, elaboración y seguimiento a planes institucionales, PE- PI G02, procediendo a una evaluación individual para cada dependencia, calculando el indicador de eficacia, el cálculo de eficiencia, el indicador de gestión, emitiendo la respectiva retroalimentación de su avance y sus recomendaciones a lugar.</t>
  </si>
  <si>
    <t>4.1 Evaluación de la Planeación Estratégica del Talento Humano.</t>
  </si>
  <si>
    <t>La Política de Gestión del Talento Humano, está formulada acorde a lo establecido en los Decretos 1083 de 2015, 648 de 2017 y 1499 de 2017 y a los lineamientos del Departamento Administrativo de la Función Pública (DAFT), la cual se viene desarrollando a través del Plan institucional de Capacitación, el Plan Anual de Vacantes y el Plan de Bienestar e Incentivos Institucional para los servidores públicos que prestan servicios a la Entidad.</t>
  </si>
  <si>
    <t xml:space="preserve">Verificar que la Dimensión de Talento Humano elaborada contemple el Plan Institucional de Capacitación, Plan Anual de Vacantes, Plan de Bienestar e Incentivos Institucional, con base en el Informe de la Primera Línea de Defensa  </t>
  </si>
  <si>
    <t>Realizar la socialización del Plan Institucional de Capacitación y el Plan de Bienestar e Incentivos Institucional, así como las acciones realizadas sobre capacitación institucional y bienestar laboral para los servidores de la Entidad.</t>
  </si>
  <si>
    <t>Realizar revisión del Plan Anual de Vacantes y la Previsión del Talento Humano de acuerdo con las vacantes existentes en la Planta de Personal del INPEC. Tener en cuenta la ampliación de la Planta de personal, establecida mediante Decreto 150 del 04 de febrero de 2020.</t>
  </si>
  <si>
    <t xml:space="preserve">Realizar seguimiento al Concurso de Méritos adelantado por la Comisión Nacional del Servicio Civil (CNSC) para proveer las vacantes definitivas existentes en la Planta de Personal del INPEC. </t>
  </si>
  <si>
    <t>4.2 Evaluación de las actividades relacionadas con el Ingreso del personal.</t>
  </si>
  <si>
    <t>Mediante el CÓDIGO: PA-TH-PN02 se tiene elaborado y documentado el procedimiento acerca de los planes de previsión de recursos humanos y anual de vacantes del Instituto Nacional Penitenciario y Carcelario (INPEC), los cuales buscan actualizar y consolidar la información de los cargos vacantes, así como establecer los lineamientos para la provisión de los mismos, con el fin de asegurar la prestación de los servicios penitenciarios y carcelarios a los grupos de interés, en especial la población privada de la libertad.</t>
  </si>
  <si>
    <t>Realizar seguimiento a la ejecución del Plan de Previsión de Recursos Humanos elaborado en el INPEC y sus respectivas acciones de selección, vinculación e educción al personal que ingresa a prestar sus servicios en la Entidad.</t>
  </si>
  <si>
    <t>Realizar verificación del procedimiento de selección y vinculación del personal por merito, acorde a los requisitos de Ley, la Formación Académica y la Experiencia requerida.</t>
  </si>
  <si>
    <t xml:space="preserve">Realizar seguimiento a las actividades de inducción y reinducción del personal que ingresa a la Entidad. </t>
  </si>
  <si>
    <t>Realizar la verificación de la afiliación a la Seguridad Social y la vinculación a la nómina del personal que ingresa a la Entidad.</t>
  </si>
  <si>
    <t>4.3 Evaluación de las actividades relacionadas con la permanencia del personal.</t>
  </si>
  <si>
    <t xml:space="preserve">Se tiene implementado el Plan de Bienestar e Incentivos Institucional para los servidores públicos, el cual ha sido socializado con los servidores públicos y contratistas de la Entidad y puesto a disposición en el aplicativo ISOlución   </t>
  </si>
  <si>
    <t xml:space="preserve">Analizar la actualización e implementación del Plan de Bienestar e Incentivos Institucional. </t>
  </si>
  <si>
    <t>Verificar el cumplimiento y desarrollo de las acciones incluidas en el Plan de Bienestar e Incentivos Institucional, relacionadas con capacitaciones, programas de salud mental, pausas activas y actividades de convivencia laboral, entre otras.</t>
  </si>
  <si>
    <t>Seguimiento a las actividades y acciones propias del Sistema de Gestión de Seguridad y Salud en el Trabajo (SGSST), en lo relacionado con la matriz de peligros, la matriz de riesgos laborales y la afiliación de los servidores públicos al Sistema de Seguridad Social y Riesgos Laborales.</t>
  </si>
  <si>
    <t>4.4Analizar si se cuenta con políticas claras y comunicadas relacionadas con la responsabilidad de cada servidor sobre el desarrollo y mantenimiento del control interno (1a línea de defensa)</t>
  </si>
  <si>
    <t>Se tiene actualizado y adoptado el Manual de Funciones, Competencias y Requisitos de los Servidores Públicos que laboran en el INPEC, el cual han sido comunicado al momento de su posesión; de igual manera se les ha socializado los derechos y deberes y sus responsabilidades con el Desarrollo del Control Interno conforme a los reportes generados por la primera Línea de Defensa</t>
  </si>
  <si>
    <t xml:space="preserve">Seguimiento a la comunicación y socialización de las funciones de cada servidor público, al igual que sus responsabilidades con el mantenimiento del Control Interno </t>
  </si>
  <si>
    <t>Verificación del proceso de Inducción y Reinducción con los servidores públicos, donde se socializan los derechos y deberes de los servidores públicos de la Entidad</t>
  </si>
  <si>
    <t>Revisar los temas estratégicos relacionados con la responsabilidad de los servidores públicos en relación a la implementación y mantenimiento del control interno de la entidad</t>
  </si>
  <si>
    <t>Ejecutar y Diligenciar en los casos necesarios, el Formato PA-TH-PR01-F05 Inducción Puesto de Trabajo</t>
  </si>
  <si>
    <t>4.5 Evaluación de las actividades relacionadas con el retiro del personal.</t>
  </si>
  <si>
    <t xml:space="preserve">Realizar actividades de reconocimiento de la trayectoria laboral y agradecimiento por el servicio prestado a la totalidad de las personas que se desvinculan.  
Realizar actividades de desvinculación asistida a las personas que se desvinculan por pensión, por reestructuración o por finalización del nombramiento provisional. 
Analizar la viabilidad de implementar mecanismos para gestionar el conocimiento que dejan los servidores que se desvinculan. </t>
  </si>
  <si>
    <t>Verificación de la implementación y cumplimiento del procedimiento de retiro de personal cuando se presentan renuncias o personas que se pensionan por el lleno de requisitos para acceder a este derecho</t>
  </si>
  <si>
    <t>Analizar las acciones de bienestar que adelanta la entidad con los prepensionados y pensionados al momento de su desvinculación.</t>
  </si>
  <si>
    <t>Verificar las acciones para el cumplimiento del procedimiento establecido por la entidad sobre el Programa de calidad de vida laboral (Pareja, familia y prepensionados), Código PA-TH- P15, dispuesto a través de la plataforma ISOlución.</t>
  </si>
  <si>
    <t>4.6 Evaluar el impacto del Plan Institucional de Capacitación - PIC</t>
  </si>
  <si>
    <t xml:space="preserve">Se elaboró y adoptó el Plan Institucional de Capacitación - PIC, Código PA-GC-PN01, de acuerdo con las necesidades de los servidores públicos de la Entidad, en el cual se tuvo en cuenta temas sobre el  Proceso Misional de Seguridad Penitenciaria y Carcelaria, Derechos Humanos, Inducción y Reinducción, Relaciones Interpersonales, Ley General de Archivos, Responsabilidad Legal de los Servidores Públicos, Alto Gobierno, Liderazgo y Productividad, Contratación Estatal, Administración Pública, Prácticas de buen Gobierno, Gobernanza para la Paz, Gestión del Talento Humano y Modelo Integrado de Planeación y Gestión (MIPG), temáticas que han venido siendo trabajadas con los servidores públicos y contratistas de la Entidad </t>
  </si>
  <si>
    <t>Subdirección de Talento Humano - Escuela Nacional Penitenciario</t>
  </si>
  <si>
    <t xml:space="preserve">Seguimiento al desarrollo del Plan de Formación y Capacitación en las temáticas de Responsabilidad de los Servidores Públicos, Administración Pública, Seguridad Penitenciaria y Carcelaria, Derechos Humanos, Reentrenamiento, entre otros temas misionales. </t>
  </si>
  <si>
    <t>Verificación de las capacitaciones realizadas en Ley General de Archivos, Responsabilidad Legal de los Servidores Públicos, Alto Gobierno, Liderazgo y Productividad, Contratación Estatal, Administración Pública, Prácticas de buen Gobierno, Gobernanza para la Paz, Gestión del Talento Humano y Modelo Integrado de Planeación y Gestión (MIPG)</t>
  </si>
  <si>
    <t>4.7 Evaluación frente a los productos y servicios en los cuales participan los contratistas de apoyo.</t>
  </si>
  <si>
    <t>Se tiene elaborado y adoptado el Manual de Contratación, CÓDIGO: PA-LA-M03 Versión 8, donde se establece el procedimiento para evaluar los productos y servicios realizados por los contratistas, de acuerdo con lo establecido en la ley 80 de 1993, la Ley 1474 de 2011 y el Decreto 1082 de 2015</t>
  </si>
  <si>
    <t>Subdirección de Gestión Contractual</t>
  </si>
  <si>
    <t>Analizar e implementar el Manual de Contratación del INPEC en sus diferentes etapas precontractuales, contractuales y poscontractuales.</t>
  </si>
  <si>
    <t>Verificar que los productos y servicios entregados por los contratistas se realizan siguiendo los parámetros y obligaciones establecidas en los contratos.</t>
  </si>
  <si>
    <t>Hacer seguimiento y evaluación a los servicios y a los productos que entregan los contratistas de apoyo de las diferentes dependencias de INPEC por parte de los supervisores de los contratos.</t>
  </si>
  <si>
    <t>5.1 Acorde con la estructura del Esquema de Líneas de Defensa se han definido estándares de reporte, periodicidad y responsables frente a diferentes temas críticos de la entidad.</t>
  </si>
  <si>
    <t xml:space="preserve">Se implementó el modelo de Líneas de Defensa de acuerdo con las dimensiones, para entregar los reportes de los temas críticos de la Entidad de acuerdo con el grado de responsabilidad y los períodos establecidos para hacer seguimiento en los diferentes procesos y procedimientos del Modelo Integrado de Planeación y Gestión </t>
  </si>
  <si>
    <t xml:space="preserve">Verificación de los reportes que se realizan en las diferentes líneas de defensa, para prevenir la materialización del riesgo  </t>
  </si>
  <si>
    <t>Análisis de la periodicidad con la que se entregan los reportes de información de acuerdo con las diferentes líneas de defensa para tomar decisiones oportunas por parte de la Alta Dirección a fin de lograr los objetivos Institucionales</t>
  </si>
  <si>
    <t xml:space="preserve">Verificación de la toma de decisiones por parte de los responsables de las diferentes dependencias de acuerdo a los reportes entregados por las diferentes líneas de defensa y las recomendaciones del Comité Institucional de Coordinación de Control Interno </t>
  </si>
  <si>
    <t>5.2 La Alta Dirección analiza la información asociada con la generación de reportes financieros.</t>
  </si>
  <si>
    <t>La Alta Dirección verificó la información relacionada con el reporte de los estados financieros entregados por el Área Financiera y Contable de la Entidad, lo que ha permitido programar acciones requeridas para garantizar la fidedignidad de los saldos y las conciliaciones bancarias y revelar la realidad de los estados de las finanzas del INPEC</t>
  </si>
  <si>
    <t>Direccion de Gestión Corporativa -Grupo Contable</t>
  </si>
  <si>
    <t>Analizar las debilidades del Sistema de Control Interno Contable, entregadas por la Segunda Línea de Defensa y por la Auditoría Externa de la Contraloría General de la Nación, para proponer acciones de mejoramiento que permita revelar los hechos económicos y financieros reales de la Entidad</t>
  </si>
  <si>
    <t>Realizar seguimiento al cronograma anual de las actividades relacionadas con el Sistema de Control Interno Contable.</t>
  </si>
  <si>
    <t>Verificación de la documentación y revelación de la información financiera entregada por la Dirección de Gestión Corporativa, en el marco del Comité Institucional de Coordinación de Control Interno de acuerdo a los reportes entregados por la Segunda Línea de Defensa.</t>
  </si>
  <si>
    <t>5.3 Teniendo en cuenta la información suministrada por la 2a y 3a línea de defensa se toman decisiones a tiempo para garantizar el cumplimiento de las metas y objetivos.</t>
  </si>
  <si>
    <t>Dimensiòn de Control Interno
Lineas de Defensa</t>
  </si>
  <si>
    <t>Se tiene definido y adoptado el esquema de Líneas de Defensa a fin de realizar autoevaluaciones y de identificar los riesgos institucionales para proponer la forma de mitigarlos y prevenir su materialización, así mismo se tiene documentada la Tercera línea de Defensa para realizar evaluaciones independientes y generar reportes que faciliten la toma de decisiones en los procesos que se tienen implementados en la Entidad</t>
  </si>
  <si>
    <t xml:space="preserve">Revisar los informes entregados por la Segunda y la Tercera Línea de Defensa en el marco del Comité Institucional de Coordinación de Control Interno </t>
  </si>
  <si>
    <t xml:space="preserve">Hacer seguimiento a las decisiones adoptadas de acuerdo a los informes entregados por la 2a y la 3a línea de Defensa </t>
  </si>
  <si>
    <t>Analizar que las acciones y los Planes de Mejoramiento diseñados sean pertinentes y contribuyan a la mitigación de los Riesgos Institucionales y faciliten el cumplimiento de las metas y objetivos de los diferentes planes, programas y proyectos que lidera  INPEC</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</si>
  <si>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</si>
  <si>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</si>
  <si>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t xml:space="preserve">Se tiene documentado el Procedimiento No Conformidad y Acción Correctiva, Código PE-PI-P11 cuyo objetivo es definir los lineamientos para la mejora y la innovación Institucional a partir de la ejecución de las no conformidades y/o acciones correctivas y planes de mejoramiento, necesarios para cumplir los requisitos y aumentar la satisfacción del cliente, mejorando el desempeño y la eficacia del Sistema de Gestión Integrado, e incorporando el pensamiento basado en riesgos,                   para garantizar la gestión del riesgo y la formulación de acciones que ayuden a prevenir su materialización </t>
  </si>
  <si>
    <t xml:space="preserve">Hacer seguimiento a la evaluación de los procesos y procedimientos y su vigencia a fin de proponer acciones para su actualización, mejoramiento y efectividad </t>
  </si>
  <si>
    <t xml:space="preserve">Analizar la estructura de control en su integridad y se evalúa su impacto sobre la gestión del riesgo y las acciones planeadas para mitigarlo </t>
  </si>
  <si>
    <t xml:space="preserve">Verifica que las acciones de control estén acordes a los principios y objetivos institucionales y se hace seguimiento a los mapas de riesgo y su debida gestión </t>
  </si>
  <si>
    <t>5.5 La entidad aprueba y hace seguimiento al Plan Anual de Auditoría presentado y ejecutado por parte de la Oficina de Control Interno.</t>
  </si>
  <si>
    <t>Dimension Control Interno
Linea Estrategica</t>
  </si>
  <si>
    <t>Se aprobó por parte del Comité Institucional de Coordinación de Control Interno el Programa Anual de Auditorías 2024; para el primer semestre se priorizaron los Procesos de: Contratación  Seguridad Penitenciaria y Carcelaria, Gastos fijos y nómina de estos procesos a nivel Institucional.</t>
  </si>
  <si>
    <t>Analizar y Aprobar el Programa de Auditoría presentado por la Oficina de Control Interno, por parte del Comité Institucional de Coordinación de Control Interno.</t>
  </si>
  <si>
    <t>Verificación de la inclusión de las Dimensiones y Políticas que hacen parte del Modelo Integrado de Planeación y Gestión y su integralidad con el Sistema de Control Interno.</t>
  </si>
  <si>
    <t>Revisión y verificación de la ejecución del Programa de Auditoría y Seguimientos realizados por parte de la Oficina de Control Interno, para evaluar la eficiencia y eficacia de los controles al interior de la Entidad en los diferentes Procesos y procedimientos.</t>
  </si>
  <si>
    <t xml:space="preserve">Análisis de los Informes entregados por la Tercera Línea de Defensa como resultado de las Auditorías Internas, y la toma de decisiones con base en los informes de la Oficina de Control Interno </t>
  </si>
  <si>
    <t>Verificación de la Formulación de Planes de Mejoramiento, como resultado del análisis de los Informes de Auditorías Internas por parte del Comité Institucional de Coordinación de Control Interno</t>
  </si>
  <si>
    <t>5.6 La entidad analiza los informes presentados por la Oficina de Control Interno y evalúa su impacto en relación con la mejora institucional.</t>
  </si>
  <si>
    <t xml:space="preserve">Se revisaron los Informes de  Auditoría presentados por la Oficina de Control Interno y los Planes de Mejoramiento Institucional diseñados para minimizar los riesgos y su impacto en el cumplimiento de los objetivos propuestos </t>
  </si>
  <si>
    <t xml:space="preserve">Revisión y seguimiento a los informes de Auditoría entregados por la Oficina de Control Interno </t>
  </si>
  <si>
    <t xml:space="preserve">Verificar las recomendaciones realizadas por la tercera Línea de Defensa y su impacto en la implementación del Sistema de Control Interno </t>
  </si>
  <si>
    <t xml:space="preserve">Analizar el diseño y ejecución del Plan de Mejoramiento Institucional en el cual se incluyeron las recomendaciones y hallazgos detectados por la Oficina de Control Interno y su efectividad en el mejoramiento de los procesos y cumplimiento de objetivos y metas institucionales </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</si>
  <si>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</si>
  <si>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</si>
  <si>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t xml:space="preserve">Observaciones de la evaluacion independiente (tener encuenta papel de  líneas de defensa) </t>
  </si>
  <si>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</si>
  <si>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</si>
  <si>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Formulación y Aprobación Plan de Direccionamiento Estratégico  en concordancia con el Plan Nacional de Desarrollo, El plan Decenal de justica y el Plan Sectorial, el cual fue diseñado de acuerdo a los objetivos estratégicos y operativos de la Entidad, en las cuales se vincularon todos los actores de los procesos de Planeación Institucional, Misionales, de Apoyo y Evaluación.</t>
  </si>
  <si>
    <t>Analizar los objetivos de Planeación Estratégica por parte de la Alta Dirección relacionados con el Esquema Organizacional, la Comunicación Estratégica y la Planeación Institucional.</t>
  </si>
  <si>
    <t>Verificar el cumplimiento de los objetivos  operativos relacionados con los procesos misionales Seguridad Penitenciaria y Carcelaria y Atención Social y de apoyo en las áreas Financiera, Documental y Talento Humano.</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</si>
  <si>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</si>
  <si>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</si>
  <si>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La Entidad elaboró el Plan de Accion Institucional 2024, en el cual incluyó los proyectos, los objetivos, las metas, el plazo y los responsables de cada actividad. Se tuvo en cuenta el Plan Institucional de Archivos (PINAR), el Plan Anual de Adquisiones, el Plan Anual de Vacantes, Plan Estratégico de Talento Humano, Plan Institucional de Capacitación, Plan de Bienestar e Incentivos Institucional, Plan de Trabajo Anual en Seguridad y Salud en el Trabajo, Plan Anticorrupción y de Atención al Ciudadano y Plan Estratégico deTecnologías de la Información y las Comunicaciones - PETI, Plan de Tratamiento de Riesgos de Seguridad y Privacidad de la Información y Plan de Seguridad y Privacidad de la Información.</t>
  </si>
  <si>
    <t xml:space="preserve">Realizar seguimiento al cumplimiento de los objetivos estratégicos y operativos incluidos dentro del Plan de Acción Institucional, en cumplimiento de los informes y reportes generados por la primera linea de Defensa </t>
  </si>
  <si>
    <t>Oficina de Control Interno</t>
  </si>
  <si>
    <t xml:space="preserve">En el Comité Institucional de Coordinación de Control Interno hacer seguimiento al cumplimiento de los objetivos estratégicos establecidos evitando la materialización de los riesgos institucionales en los diferentes procesos </t>
  </si>
  <si>
    <t xml:space="preserve">Medir el cumplimiento de los objetivos a través de indicadores de eficacia, eficiencia y efectividad para verificar el cumplimiento de los mismos dentro de la Entidad </t>
  </si>
  <si>
    <t>Analizar puntos críticos con el cumplimiento de los objetivos a nivel estratégico en la gestión del Talento Humano, en el Sistema de Compras de bienes, obras y servicios, de Planeación Institucional y de los procesos de Información y Comunicación</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</si>
  <si>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</si>
  <si>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</si>
  <si>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t>Se realizan reuniones periodicas del comité directivo liderado por el Director del Instituto, el el cual se realiza seguimiento al cumplimient de los objetivos propuestos. Asi mismo se continua con la identificación de los riesgos consgnados e el Mapa de riegos institucional, con el fin de mitigar los riegos y asegurar el cumplimiento de objetivos.</t>
  </si>
  <si>
    <t>Verificar la socialización del Procedimiento No Conformidad y Acción Correctiva, Código PE-PI-P11 cuyo objetivo es definir los lineamientos para la mejora y la innovación Institucional.</t>
  </si>
  <si>
    <t>En el Comité Institucional de Coordinación de Control Interno a través de la Oficina de Control Interno, hacer seguimiento al cumplimiento de los objetivos estratégicos establecidos evitando la materialización de los riesgos institucionales en los diferentes procesos.</t>
  </si>
  <si>
    <t>Oficina Asesora de Comunicaciones</t>
  </si>
  <si>
    <t>Revisar los puntos críticos en el cumplimiento de los objetivos institucionales relacionados con el Plan Estratégico de Tecnologías de la Información y las Comunicaciones - PETI, de acuerdo con los informes entregados por la Tercera Linea de Defensa.</t>
  </si>
  <si>
    <t>Verificar, analizar y evaluar el Plan de acción de las direcciones Regionales y los establecimientos de reclusión de su jurisdicción.</t>
  </si>
  <si>
    <t>7.1 Teniendo en cuenta la estructura de la política de Administración del Riesgo, su alcance define lineamientos para toda la entidad, incluyendo regionales, áreas tercerizadas u otras instancias que afectan la prestación del servicio.</t>
  </si>
  <si>
    <t>Verificar el cumplimiento de la Política de Administración del Riesgo de acuerdo a los reportes generados en la primera y la segunda Línea de Defensa</t>
  </si>
  <si>
    <t xml:space="preserve">En el marco del Comité Institucional de Coordinación de Control Interno, a través de la Oficina de Control Interno, revisar cuatrimestralmente el mapa de riesgos, el alcance y la gestión que hacen los responsables de los procesos, buscando que no se materialicen los riesgos para garantizar una buena prestación de los servicios </t>
  </si>
  <si>
    <t xml:space="preserve">Analizar los temas críticos sobre los riesgos que se presentan en los Procesos de Gestión del Talento Humano y en la Gestión Presupuestal y Financiera, con el fin de realizar ajustes y modificaciones dentro del Mapa de Riesgos Institucional </t>
  </si>
  <si>
    <t>7.2 La Oficina de Planeación, Gerencia de Riesgos (donde existan), como 2a línea de defensa, consolidan información clave frente a la gestión del riesgo.</t>
  </si>
  <si>
    <t>Dimension Control Interno 
Lineas de Defensa</t>
  </si>
  <si>
    <t xml:space="preserve">La Alta Dirección ha consolidado la información relevante que ha presentado la segunda linea de defensa liderada por la Oficina Asesora de Planeación, en relación a la evaluación de los riesgos de Gestión, de Corrupción y de seguridad digital, con el objetivo de definir acciones y controles que propendan por minimizar estos riesgos y evitar su materialización. </t>
  </si>
  <si>
    <t>Realizar seguimiento a la gestión del riesgo institucional por parte de los responsables y líderes de los procesos.</t>
  </si>
  <si>
    <t>Hacer seguimiento cuatrimestral a los reportes que hace la Segunda Linea de Defensa frente a la gestión de los riesgos y a las acciones implementadas por los responsables de los diferentes procesos de la entidad.</t>
  </si>
  <si>
    <t xml:space="preserve">A través de la Oficina Asesora de Planeación del INPEC, hacer seguimiento al Mapa de Riesgos Institucional, cada cuatro meses analizando la pertinencia y consistencia de los objetivos y la administración del riesgo que se realiza en la Entidad </t>
  </si>
  <si>
    <t>7.3 A partir de la información consolidada y reportada por la 2a línea de defensa (7.2), la Alta Dirección analiza sus resultados y en especial considera si se han presentado materializaciones de riesgo.</t>
  </si>
  <si>
    <t xml:space="preserve">Se tienen consolidados los reportes entregados por la Segunda Linea de Defensa relacionados con la Gestión del Riesgo, asi como la Matriz de análisis para determinar si se han materializado los riesgos institucionales </t>
  </si>
  <si>
    <t>En el marco del Comité Institucional de Coordinación de Control Interno, revisar los reportes entregados por la segunda línea de defensa.</t>
  </si>
  <si>
    <t>Realizar seguimiento a los riesgos identificados por la Entidad y análisis de los resultados para verificar si han presentado materializaciones de los mismos.</t>
  </si>
  <si>
    <t>A través de la Oficina Asesora de Planeación del INPEC, monitorear frecuentemente los riesgos y realiza los ajustes necesarios mediante acciones que eviten la materialización del riesgo</t>
  </si>
  <si>
    <t>Oficina de Sistemas de Información</t>
  </si>
  <si>
    <t>La Alta Dirección, hacer seguimiento a los riesgos que se encuentran latentes en la Política de Información y Comunicación relacionada con la Seguridad y Privacidad de la Información.</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</si>
  <si>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</si>
  <si>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</si>
  <si>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Se tiene aprobada la Politica de Gestión del Riesgo Institucional PE-PI-PL01 Política de Administración del Riesgos, Versión 4, la cual es liderada por la Oficina Asesora de Planeación  y fue construida con la participación de los líderes de los procesos.</t>
  </si>
  <si>
    <t>Analizar los riesgos materializados dentro los procesos con base en los informes presentados por la Segunda Línea de Defensa.</t>
  </si>
  <si>
    <t>En el marco del Comité Institucional de Control Interno, revisar cuatrimestralmente los riesgos con alta probabilidad de materialización y se actualizan las acciones dentro del mapa de riesgos INPEC.</t>
  </si>
  <si>
    <t>A través de la Oficina Asesora de Planeación, monitorear frecuentemente los riesgos y realiza los ajustes necesarios mediante acciones que eviten la materialización del riesgo.</t>
  </si>
  <si>
    <t>Hacer seguimiento a los riesgos institucionales implementando acciones para evitar su materialización, por parte de los líderes de los procesos.</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</si>
  <si>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</si>
  <si>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</si>
  <si>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t xml:space="preserve">El Comité Institucional de Coordinación de Control Interno realiza seguimiento y evaluación a los riesgos identificados y a las acciones para evitar su materialización </t>
  </si>
  <si>
    <t>Realizar seguimiento a lo acordado en el Comité Institucional de Coordinación de Control Interno, con base en los informes presentados por la Segunda y Tercera Linea de Defensa.</t>
  </si>
  <si>
    <t>Verificación de la implementación de las acciones propuestas y acordadas en el Comité Institucional de Coordinación de Control Interno para resolver la materialización de los riesgos existentes.</t>
  </si>
  <si>
    <t xml:space="preserve">A través de la Oficina Asesora de Planeación, verificar la implementación de las acciones para evitar la materialización de riesgos en los dieciseis (16) Procesos: Estrategicos, Misionales, de Apoyo y de Evaluación de la entidad. </t>
  </si>
  <si>
    <t>8.1 La Alta Dirección acorde con el análisis del entorno interno y externo, define los procesos, programas o proyectos (según aplique), susceptibles de posibles actos de corrupción.</t>
  </si>
  <si>
    <t>La Entidad elaboró y adoptó el Plan Anticorrupción y Atención al Ciudadano 2024, con la participación de todos los líderes de los procesos, en el cual se tuvo en cuenta: el Mapa de Riesgos, Estrategias Anti trámites- Racionalización de Trámites, Rendición de Cuentas, Atención al Ciudadano y Transparencia y Acceso a la Información.</t>
  </si>
  <si>
    <t xml:space="preserve">Analizar y realizar seguimiento a los riesgos internos y externos que pueden impedir el cumplimiento de objetivos y metas en el desarrollo de planes, programas y proyectos. </t>
  </si>
  <si>
    <t>Realizar seguimiento a los riesgos suceptibles de corrupción que se encuentran presentes en  los procesos y a las acciones propuestas por los responsables para prevenir su materialización.</t>
  </si>
  <si>
    <t>Analizar y revisar los procesos criticos suceptibles de actos de corrupción entre ellos los Procesos: Financiero, de Gestión del Talento Humano, Seguridad Penitenciaria y Carcelaria, Tratamiento Penitenciario y la Racionalización de Trámites.</t>
  </si>
  <si>
    <t>8.2 La Alta Dirección monitorea los riesgos de corrupción con la periodicidad establecida en la Política de Administración del Riesgo.</t>
  </si>
  <si>
    <t>Dimension de Control Interno
Linea Estrategica</t>
  </si>
  <si>
    <t xml:space="preserve">El Comité Institucional de Coordinación de Control Interno de acuerdo con sus roles y responsabilidades realiza cada cuatro meses el monitoreo a los riesgos de corrupción y realiza los ajustes y modificaciones necesarios dentro del Mapa de Riesgos de acuerdo con la Politica de Administración de Riesgo </t>
  </si>
  <si>
    <t xml:space="preserve">Monitorear los riesgos de corrupción y las acciones para su manejo por parte de la Oficina Asesora de Planeación y los lideres de los Procesos </t>
  </si>
  <si>
    <t>A través de la Oficina Asesora de Planeación, realizar seguimiento cada cuatro meses al Mapa de Riesgos de Corrupción con el fin de verificar que los controles sean efectivos y que los mismos no se vayan a materializar en los Procesos del INPEC.</t>
  </si>
  <si>
    <t>Seguimiento a la actualización del Mapa de Riesgos de Corrupción que están presentes en los Procesos críticos del INPEC.</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</si>
  <si>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</si>
  <si>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</si>
  <si>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En el Plan Anticorrupción y de Atención al Ciudadano 2024,  se evalua los riesgos asociados a la falta de segregación de funciones o concentración de poder que pueden afectar la transparencia del proceso.</t>
  </si>
  <si>
    <t>Verificar la adopción de las Dimensiones y Ejes estratégicos del Plan de Direccionamiento Estratégico INPEC 2023– 2026, en el cual se encuentren los roles y responsabilidades de los lideres de los Procesos y las funciones que cada uno cumple para realizar acciones tendientes a la reducción del riesgo anticorrupción.</t>
  </si>
  <si>
    <t>Verificación y actualizacion del Mapa de Riesgos de Corrupción acorde a los reportes de la tercera línea de defensa y lo definido por el Comité Institucional de Coordinación de Control Interno.</t>
  </si>
  <si>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</si>
  <si>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</si>
  <si>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Se aprobó y se está implementando la Política de Administración del Riesgo Institucional, en la cual se analizaron los factores internos y externos que pueden generar cambios en el entorno y generar nuevos riesgos.</t>
  </si>
  <si>
    <t>Hacer seguimiento a la Política de Administración del Riesgo y a la efectividad de los controles definidos, entre otros, para el area jurídica, de contratación, contable, gestión documental y seguridad de la Información.</t>
  </si>
  <si>
    <t>Dimension de Control Interno
Lineas de Defensa</t>
  </si>
  <si>
    <t>Analizar y revisar que los servicios realizados mediante actividades tercerizadas u otras figuras externas estén acordes a las necesidades de los usuarios  y que dichos servicios se entreguen y se reciban a satisfacción por parte de la Entidad.</t>
  </si>
  <si>
    <t>Hacer control a las actividades tercerizadas buscando que las mismas aporten al cumplimiento de los objetivos y las metas del INPEC y previniendo la materialización de riesgos a nivel institucional.</t>
  </si>
  <si>
    <t>9.3 La Alta Dirección monitorea los riesgos aceptados revisando que sus condiciones no hayan cambiado y definir su pertinencia para sostenerlos o ajustarlos.</t>
  </si>
  <si>
    <t>El Comité Institucional de Coordinación de Control Interno aprobó la Politica de Administración del Riesgo y se socializó a través de la segunda linea de defensa a los responsables de los procesos, para la actualización y construcción del nuevo Mapa de Riesgos Institucional.</t>
  </si>
  <si>
    <t xml:space="preserve">Verificar el cumplimiento de la Politica de Administración del Riesgo y las acciones implementadas por parte de los lideres de los procesos </t>
  </si>
  <si>
    <t>Revisar las condiciones del contexto y los cambios que pueden generar riesgos a nivel institucional.</t>
  </si>
  <si>
    <t>Análisis y verificación de ajustes al Mapa de Riesgos Institucional</t>
  </si>
  <si>
    <t>9.4 La Alta Dirección evalúa fallas en los controles (diseño y ejecución) para definir cursos de acción apropiados para su mejora, basados en los informes de la segunda y tercera linea de defensa.</t>
  </si>
  <si>
    <t>Se aprobó por parte del Comité Institucional de Coordinación de Control Interno, el Plan Anual de Auditorías 2024, priorizando los Establecimientos más grandes y en los Procesos de: Gestión Legal, Proceso de Gestión del Talento Humano, Seguridad Penitenciaria y Carcelaria, Derechos Humanos y Atención al Cliente, Atención Social, Tratamiento Penitenciario, Gestión del Conocimiento Institucional, Directrices Jurídicas Régimen Penitenciario y Carcelario, Proceso de Logística y Abastecimiento, Gestión Financiera y Documental, en el cual se hace seguimiento a los controles establecidos dentro de los procesos de acuerdo con los informes de la segunda y tercera línea de defensa.</t>
  </si>
  <si>
    <t>Hacer seguimiento de las evaluaciones realizadas a la eficacia y efectividad de los controles diseñados dentro del Sistema de Control Interno, de acuerdo con los reportes generados por la tercera linea de Defensa.</t>
  </si>
  <si>
    <t>Analizar los resultados de los informes de cumplimiento del Sistema de Control Interno, con base a los informes entregados por la Tercera Linea de Defensa.</t>
  </si>
  <si>
    <t>Realizar Planes de Mejoramiento Institucional con fundamento a los resultados de las evaluaciones realizadas por la tercera Linea de Defensa y los análisis realizados en el Comité Institucional de Coordinación de Control Interno.</t>
  </si>
  <si>
    <t>Verificar el cumplimiento de los objetivos estratégicosy operativos en el entorno organizacional.</t>
  </si>
  <si>
    <t>Analizar el impacto que genera el Control Interno en los diferentes niveles organizacionales, para generar valor y mejorar la calidad de los servicios prestados a los grupos de valor y de interés, principalmente a la población privada de la libertad.</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</si>
  <si>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</si>
  <si>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</si>
  <si>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t>Evidencias Avance  II-Semestre</t>
  </si>
  <si>
    <t>10.1</t>
  </si>
  <si>
    <t>10.1 Para el desarrollo de las actividades de control, la entidad considera la adecuada división de las funciones y que éstas se encuentren segregadas en diferentes personas para reducir el riesgo de error o de incumplimientos de alto impacto en la operación.</t>
  </si>
  <si>
    <t>En el Plan Anticorrupción y de Atención al Ciudadano 2024, al establecer los riesgos, acciones a desarrollar, periodicidad y alcance, se establecieron los responsables de hacer seguimiento a los mencionados riesgos. Así mismo, en la política de administración del riesgo están establecidos los roles y responsabilidades de los líderes de los procesos.</t>
  </si>
  <si>
    <t>Revisar el Manual de Funciones y Competencias Laborales de cada uno de los servidores públicos y su responsabilidad para coadyuvar con prácticas de buen gobierno que propendan por la reducción del riesgo anticorrupción.</t>
  </si>
  <si>
    <t>Verificar la política de administración del riesgo, en la cual se encuentren los roles y responsabilidades de los líderes de los Procesos y las funciones que cada uno cumple para realizar acciones tendientes a la reducción del riesgo anticorrupción.</t>
  </si>
  <si>
    <t>Analizar las responsabilidades de los representantes de la Alta Dirección y seguimiento al cumplimiento de sus funciones para prevenir la materialización de riesgos fraudulentos dentro de la Entidad.</t>
  </si>
  <si>
    <t>10.2</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</si>
  <si>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</si>
  <si>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El Comité de Gestión y Desempeño Institucional ha identificado de acuerdo a las funciones de cada servidor público la competencia para gestionar y administrar los riesgos institucionales.</t>
  </si>
  <si>
    <t>Analizar las funciones de cada servidor público y de su competencia para cubrir los riesgos identificados.</t>
  </si>
  <si>
    <t>Verificar alternativas de control para gestionar los riesgos y definir las actividades de control.</t>
  </si>
  <si>
    <t>Analizar los documentos institucionales sobre las competencias y funciones de cada servidor para la gestión de los  riesgos.</t>
  </si>
  <si>
    <t>Realizar la revisión de asignación de presupuesto para la vinculación de personal que ayude a fortalecer los procesos y procedimientos mediante la segregación de funciones por medio de los cuales se puedan implementar controles para mitigar riesgos en todos los procesos.</t>
  </si>
  <si>
    <t>10.3</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</si>
  <si>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</si>
  <si>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</si>
  <si>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t>Los requisitos para la prestación de los servicios del INPEC, están contenidos en la normatividad Legal interna y externa, procesos, procedimientos, manuales y guías, los cuales reglamentan los procesos que ejecuta el INPEC y que además se relacionan en el normograma de cada proceso. Así mismo las normas técnicas adoptadas por la Entidad, como la norma ISO 9001:2015, ISO IEC 27001:2013, ISO 9001:2000, ACA y las demás que permiten estandarizar la prestación de los servicios con calidad.</t>
  </si>
  <si>
    <t>Oficina Asesora de planeación</t>
  </si>
  <si>
    <t>Verificar la aplicación de procedimientos diseñados bajo la Norma ISO 9001:2015 para fortalecer la Dimensión de Gestión de Valores para el resultado y la Política de Control Interno.</t>
  </si>
  <si>
    <t>Revisar los informes generados por la Tercera Línea de Defensa, en la cual se recomienda el diseño de procedimientos con base en otros sistemas de gestión, para integrar de forma adecuada la estructura de control dentro de la entidad y de esta manera armonizar su aplicación.</t>
  </si>
  <si>
    <t>Verificar por parte de la Oficina de Control Interno de los controles establecidos con base en otros Sistemas de Gestión (ISO 9001:2015, ISO IEC 27001:2013, ACA y las demás que permiten estandarizar la prestación de los servicios con calidad), para garantizar el logro de los objetivos institucionales y buscar la efectividad de los controles implementados para cada uno de los procesos.</t>
  </si>
  <si>
    <t>11.1</t>
  </si>
  <si>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</si>
  <si>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</si>
  <si>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El Comité Institucional de Gestión y Desempeño aprobó la Política de Seguridad de la Información, en la cual se detallan los procedimientos de adquisición, desarrollo y mantenimiento de la infraestructura tecnológica de la Entidad.</t>
  </si>
  <si>
    <t xml:space="preserve">Verificar el Manual de Contratación en la cual se detallan los procedimientos de compras para la adquisición, desarrollo y mantenimiento de la Infraestructura Tecnológica. </t>
  </si>
  <si>
    <t xml:space="preserve">Analizar los procedimientos y actividades realizadas de Gobierno Digital, con el propósito de contar con los usuarios y contraseñas necesarias que garanticen el correcto uso de las tecnologías y la virtualidad </t>
  </si>
  <si>
    <t xml:space="preserve">Revisar y verificar las actividades realizadas para mejorar la gestión de la seguridad digital, con el propósito de garantizar una infraestructura tecnológica adecuada y el mantenimiento de las tecnologías, para tener una mejor comunicación con los usuarios y más calidad en los servicios prestados. </t>
  </si>
  <si>
    <t>11.2</t>
  </si>
  <si>
    <t>11.2  Para los proveedores de tecnología  selecciona y desarrolla actividades de control internas sobre las actividades realizadas por el proveedor de servicios.</t>
  </si>
  <si>
    <t>La Entidad INPEC dispone del Manual de Contratación y la Política de Seguridad de la Información, en los cuales se encuentran incluídas las actividades de control que se deben realizar a los proveedores de servicios de Infraestructura tecnológica.</t>
  </si>
  <si>
    <t>Verificar la lista de proveedores de tecnología y las actividades de desarrollo y mantenimiento que realizan para garantizar la eficacia en la prestación de los servicios.</t>
  </si>
  <si>
    <t xml:space="preserve">Analizar los controles realizados a las actividades que ejecutan los prestadores de servicios de tecnología y seguridad digital. </t>
  </si>
  <si>
    <t>Revisar los controles implementados por la entidad para garantizar que los servicios tecnológicos se presten de acuerdo a la demanda de los trámites que se realizan para el servicio a la comunidad.</t>
  </si>
  <si>
    <t xml:space="preserve">Verificar las actividades de supervisión que se realizan a los proveedores de servicios para la Infraestructura Tecnológica, con el propósito de garantizar que los servicios prestados sean efectivos para atender la demanda y las necesidades de los ciudadanos. </t>
  </si>
  <si>
    <t>11.3</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</si>
  <si>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</si>
  <si>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</si>
  <si>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Se tienen diseñados y aprobados por el Comité Institucional de Gestión y Desempeño los instrumentos y matrices en las cuales se encuentran relacionados los usuarios y los responasables de las plataformas en las cuales se realizan los trámites que requieren los ciudadanos, asi como los responsables de los procesos, trámites y manejo de plataformas institucionales.</t>
  </si>
  <si>
    <t>Verificar las matrices con los usuarios y roles, de acuerdo a las funciones relacionadas con la prestación de servicios tecnológicos y virtuales que desempeña cada servidor público.</t>
  </si>
  <si>
    <t>Revisar las funciones de cada servidor público de acuerdo con los roles y responsabilidades asignadas según los procesos y trámites que realice para prestar correctamente los servicios a los ciudadanos.</t>
  </si>
  <si>
    <t xml:space="preserve">Hacer seguimiento a las responsabilidades de cada servidor público, según los usuarios y contraseñas asignados para la gestión de los trámites que le corresponden de acuerdo con las Políticas y Procesos institucionales que se lideran. </t>
  </si>
  <si>
    <t>11.4</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</si>
  <si>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</si>
  <si>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</si>
  <si>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t>El Comité Institucional de Coordinación de Control Interno, revisa los informes entregados por la tercera Línea de Defensa, en los cuales se da cuenta de los Informes de Control, Supervisión e Interventoría, sobre los servicios y actividades que realizan los proveedores, con el fin de garantizar la gestión del riesgo y evitar su materialización al interior de los procesos.</t>
  </si>
  <si>
    <t>Revisar los informes entregados por la tercera linea de defensa, atendiendo las conclusiones y recomendaciones para evitar la materializacion de los riesgos en la provision de servicios de operación y mantenimiento de las tecnologías.</t>
  </si>
  <si>
    <t>Subdirección de gestión contractual</t>
  </si>
  <si>
    <t>Verificar las actividades de supervisión que realizan los responsables de los procesos contractuales a los proveedores de servicios tecnológicos, buscando la mitigación de los riesgos administrativos y de corrupción.</t>
  </si>
  <si>
    <t xml:space="preserve">Analizar las responsabilidades de los supervisores y al seguimiento realizado a las actividades de los proveedores de servicios de tecnología, asi como a los informes que se realizan sobre la ejecución de los contratos. </t>
  </si>
  <si>
    <t>Hacer seguimiento a las actividades de control, supervisión e interventoría realizadas a los proveedores de servicios de Infraestructura tecnológica.</t>
  </si>
  <si>
    <t>12.1</t>
  </si>
  <si>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</si>
  <si>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</si>
  <si>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 xml:space="preserve">El Comité Institucional de Coordinación de Control Interno realiza la revisión y actualización de los procesos, procedimientos, politicas, instructivos y manuales para asegurar los controles que se deben implementar en la Entidad, actividades en las que participan los responsables de los procesos y los integrantes de la Alta Dirección. </t>
  </si>
  <si>
    <t xml:space="preserve">Hacer seguimiento a la actualización de los procesos, procedimientos, políticas, instructivos y manuales, en la cual se analiza la participación de los integrantes de la Alta Dirección y del Comité Institucional de Coordinación de Control Interno en la revisión de dichos instrumentos para garantizar la aplicación adecuada de los controles en los diferentes procesos de la Entidad </t>
  </si>
  <si>
    <t>En el marco del Comité Institucional de Coordinación de Control Interno, revisar la actualización de procesos, procedimientos y manuales necesarios para la implemetación de adecuados controles dentro de la Entidad.</t>
  </si>
  <si>
    <t xml:space="preserve">Verificar la elaboración de Planes de Mejoramiento, en los cuales estén incluídas acciones de actualización de los procesos Financieros, Contables, de Gestión Contractual y de Gestión del Riesgo. </t>
  </si>
  <si>
    <t>12.2</t>
  </si>
  <si>
    <t>12.2  El diseño de controles se evalúa frente a la gestión del riesgo.</t>
  </si>
  <si>
    <t xml:space="preserve">Todas las Dimensiones de MIPG 
</t>
  </si>
  <si>
    <t>Se diseñaron los controles para las diferentes Dimensiones, Politicas, Procesos y Procedimientos los cuales fueron construidos con los diferentes líderes de los procesos con base en la gestión de riesgos institucionales.</t>
  </si>
  <si>
    <t>Hacer seguimiento a los controles diseñados para los diferentes procesos, con base en los informes presentados por la segunda y la tercera línea de defensa.</t>
  </si>
  <si>
    <t>Hacer seguimiento cuatrimestral a los controles diseñados y verificación de la aplicación de los mismos.</t>
  </si>
  <si>
    <t xml:space="preserve">Revisar los riesgos y los puntos más críticos que requieren controles más rigurosos para evitar la materializacion de los riesgos relacionados con la Gestión Contractual, la Gestión Financiera y Contable, la Gestión Documental y las Politicas de Seguridad Digital. </t>
  </si>
  <si>
    <t>12.3</t>
  </si>
  <si>
    <t xml:space="preserve">12.3  Monitoreo a los riesgos acorde con la política de administración de riesgo establecida para la entidad.
</t>
  </si>
  <si>
    <t>Dimension de Direccionamiento Estrategico y Planeacion
Politica de Planeacion Institucional.</t>
  </si>
  <si>
    <t>Se han adoptado mecanismos de revisión y verificación del monitoreo e implementación de la Política de Administración del Riesgo, adoptada por el Comité Institucional de Control Interno.
Se tiene diseñado e implementado el Plan Anticorrupción y de Atención al Ciudadano 2024; de igual manera se cuenta con los informes de gestión de riesgos de corrupción realizado por la Oficina de Control Interno.</t>
  </si>
  <si>
    <t>Verificar las acciones de monitoreo a la gestión de los riesgos de acuerdo con los informes generados por la segunda y la tercera línea de defensa y a los controles implementados por los lideres de los procesos.</t>
  </si>
  <si>
    <t xml:space="preserve">Revisar la eficacia y efectividad de las acciones implementadas por los lideres de los procesos para prevenir la materializacion de los riesgos más criticos que se presentan en los Procesos de Planeación Institucional, Gestión de Trámites, Gestión Contracual y Gestión Financiera </t>
  </si>
  <si>
    <t>Realizar revisión cuatrimestral de la gestión y administracion de los riesgos por parte de la Tercera Linea de Defensa.</t>
  </si>
  <si>
    <t>Monitorear constantemente los  riesgos de corrupción por parte de la Oficina Asesora de Planeación y demás responsables de procesos críticos como Gestión de del Talento, Gestión Contractual y Gestión Financiera.</t>
  </si>
  <si>
    <t>12.4</t>
  </si>
  <si>
    <t>12.4 Verificación de que los responsables estén ejecutando los controles tal como han sido diseñados.</t>
  </si>
  <si>
    <t>Dimension Control Interno
Segunda Linea de Defensa</t>
  </si>
  <si>
    <t xml:space="preserve">Se diseñó y aprobó el Programa Anual de Auditoría para la vigencia 2024, con el objetivo de verificar que los controles se estén implementando por parte de los responsables de los procesos. </t>
  </si>
  <si>
    <t>Monitorear las acciones implementadas por los responsables de los controles en cada uno de lso procesos que se lideran, de acuerdo con los informes entregados por al Segunda Línea de Defensa.</t>
  </si>
  <si>
    <t>Verificar que los líderes de los procesos y los responsables de realizar procedimientos y trámites ejecuten actividades de autocontrol tal y como han sido diseñados.</t>
  </si>
  <si>
    <t>Realizar seguimiento a las acciones y controles realizadas por el Comité Institucional de Coordinación de Control Interno, de acuerdo con los informes entregados por la Segunda y la Tercera linea de Defensa, para garantizar la efectividad de los mismos y evitar la materialización de riesgos.</t>
  </si>
  <si>
    <t>12.5</t>
  </si>
  <si>
    <t>12.5  Se evalúa la adecuación de los controles a las especificidades de cada proceso, considerando cambios en regulaciones, estructuras internas u otros aspectos que determinen cambios en su diseño.</t>
  </si>
  <si>
    <t>Dimension Control Interno
 Lineas de Defensa</t>
  </si>
  <si>
    <t>Mediante la Resolución No. 4142 de 2014, se adoptó el Mapa de Procesos, acorde a la normatividad vigente, dentro de los cuales se encuentran las acciones a implementar y la forma de evaluarlas y hacer seguimiento por parte del Comité Institucional de Coordinación de Control Interno. 
Se actualizaron los riesgos dentro de los Procesos institucionales, debido a la aparición de factores externos relacionados con nueva regulación normativa, lo que conllevó a ajustar algunos procedimientos y diseñar nuevos controles al interior de los procesos.</t>
  </si>
  <si>
    <t>Realizar seguimiento a la aplicación de los procesos y procedimientos que desarrollan los servidores públicos de acuerdo con la estructura interna de la Entidad.</t>
  </si>
  <si>
    <t>Analizar que los controles diseñados sean concordantes con los procedimientos establecidos y adecuados a las regulaciones normativas vigentes.</t>
  </si>
  <si>
    <t>Verificar los controles de acuerdo a la estructura organizacional, al Mapa de Procesos y al Normograma elaborado por la primera línea de defensa.</t>
  </si>
  <si>
    <t>Verificar la actualización de los riesgos dentro de los Procesos de Gestión Contractual y Gestión Financiera debido a la aparición de factores externos relacionados con nueva regulación normativa, financiera y contable, lo que conllevó a ajustar algunos procedimientos y diseñar nuevos controles al interior de los procesos.</t>
  </si>
  <si>
    <t>INFORMACIÓN Y COMUNICACIÓN</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</si>
  <si>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</si>
  <si>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t xml:space="preserve">
Lineamiento 13: 
Utilización de información relevante (Identifica requisitos de información; Capta fuentes de datos internas y externas; Procesa datos relevantes y los transforma en información).</t>
  </si>
  <si>
    <t>13.1 La entidad ha diseñado sistemas de información para capturar y procesar datos y transformarlos en información para alcanzar los requerimientos de información definidos.</t>
  </si>
  <si>
    <t xml:space="preserve">Dimension de Informacion y comunicación 
</t>
  </si>
  <si>
    <t>El INPEC facilita la ejecución de sus operaciones internas, brindando a los servidores penitenciarios una participación activa y directa en el logro de los objetivos,  involucra todos los niveles y procesos de la organización diseñando políticas, directrices y mecanismos de consecución, captura, procesamiento y generación de datos al interior y en el entorno de la institución con el fin de divulgar resultados, mostrar mejoras en la gestión administrativa y procurar que tanto la información como la comunicación sea ajustada a las necesidades específicas de los grupos de interés.</t>
  </si>
  <si>
    <t>Hacer seguimiento a la operatividad de los sistemas de información, para analizar los datos e información necesaria para alcanzar los objetivos institucionales.</t>
  </si>
  <si>
    <t xml:space="preserve">Realizar acciones de adecuación y mantenimiento a los sistemas de información con el objetivo de prestar mejores servicios en los diferentes trámites y procedimientos que realiza la Entidad.  </t>
  </si>
  <si>
    <t xml:space="preserve">Realizar seguimiento al procesamiento de datos y a la captura de información con el objetivo de analizar las mejoras de la gestión administrativa y de comunicación entre la entidad y los usuarios </t>
  </si>
  <si>
    <t>13.2  La entidad cuenta con el inventario de información relevante (interno/externa) y cuenta con un mecanismo que permita su actualización.</t>
  </si>
  <si>
    <t>Dimension de Informacion y comunicación 
Politica de Transparencia y Acceso a la Informaciòn Publica</t>
  </si>
  <si>
    <t>El INPEC realiza la implementación a la Ley de Transparencia y del Derecho de Acceso a la Información Pública mediante los canales propios para su difusión en los cuales se presentan informes a entes de control, mecanismos de contacto, información de interés, normatividad, estructura orgánica e información relevante de cada uno de los procesos que hacen parte del Instituto.
Se gestionaron los servicios de recepción, radicación y distribución de las comunicaciones, tanto físicas como electrónicas, garantizando su control y normalización en el Instituto. Así como se procedió a elaborar, mantener y actualizar las Tablas de Retención Documental y Valoración Documental, y asesorar a las dependencias sobre el manejo y conservación del archivo.
Administrar el archivo central del INPEC y dar aplicación a lo estipulado en las normas técnicas archivísticas vigentes.</t>
  </si>
  <si>
    <t>Dirección Corporativa- Grupo de gestión documental</t>
  </si>
  <si>
    <t xml:space="preserve">Verificar las acciones de implementación de las Tablas de Retención Documental de acuerdo a las series y subseries que determina el Archivo General de la Nación </t>
  </si>
  <si>
    <t>Oficina de Sistemas de Información 
Dirección Corporativa- Grupo de gestión documental</t>
  </si>
  <si>
    <t>En el marco del Comité Institucional de Gestion y Desempeño, se aprobó la política de Transparencia y Acceso a la Información pública, en la cual se incluyeron acciones de actualización permanente a los procesos de información y comunicación</t>
  </si>
  <si>
    <t xml:space="preserve">Verificar la gestión de los servicios de recepción, radicación y distribución de las comunicaciones, tanto físicas como electrónicas, garantizando su control y normalización en el Instituto.  </t>
  </si>
  <si>
    <t>13.3 La entidad considera un ámbito amplio de fuentes de datos (internas y externas), para la captura y procesamiento posterior de información clave para la consecución de metas y objetivos.</t>
  </si>
  <si>
    <t>Se han implementado estrategias de captura y procesamiento de datos necesarios para el logro de los objetivos y metas que deben ser comunicados e informados a la comunidad.
A través de la página Web institucional, se disponen canales de comunicación, en los cuales se incluyen mecanismos de contacto para la atención al ciudadano, correos electrónicos para notificaciones judiciales, sugerencias, denuncias y peticiones.
La Entidad, cuenta con el tratamiento a las PQRDS, y sus respectivos reportes los cuales permiten tener una fuente de información para la toma de decisiones y por ende la consecución de objetivos.</t>
  </si>
  <si>
    <t>Oficina de sistemas de información - Comunicaciones - Grupo de atención al ciudadano</t>
  </si>
  <si>
    <t>Hacer siguimiento a las fuentes de datos que dispone la entidad de acuerdo a los reportes generados por la segunda y la tercera linea de defensa.</t>
  </si>
  <si>
    <t>ok</t>
  </si>
  <si>
    <t>En el marco del Comité Institucional de Control Interno, revisar los factores de riesgo con respecto al procesamiento de datos y captura de información fidedigna y transversal a los procesos misionales y de apoyo.</t>
  </si>
  <si>
    <t>Realizar monitoreo y segumiento a la calidad de la información para verificar su fidedignidad y veracidad en sus capturas y reportes.</t>
  </si>
  <si>
    <t>Verificar la eficacia y la efectividad de las fuentes de datos internas y externas y se proponen estrategias para fortalecer y mejorar los Sistemas de Información, ya que de ello se obtienen datos necesarios para la toma de decisiones que permiten la consecución de las metas y objetivos institucionales.</t>
  </si>
  <si>
    <t>13.4 La entidad ha desarrollado e implementado actividades de control sobre la integridad, confidencialidad y disponibilidad de los datos e información definidos como relevantes.</t>
  </si>
  <si>
    <t>La Entidad ha implementado actividades de control y confidencialidad de los datos e información, los cuales se han desarrollado en los Consejos Directivos, Comité de Contratación, Comité de Sostenibilidad Contable y el Comité Institucional de Gestión y Desempeño, en los cuales se analiza las mejoras en la Gestión Administrativa y en la calidad de la información que administra la Entidad.
A través de la página Web institucional, se disponen canales de comunicación, en los cuales se incluyen mecanismos de contacto para la atención al ciudadano, correos electrónicos para notificaciones judiciales, sugerencias, quejas, denuncias y peticiones.</t>
  </si>
  <si>
    <t>Oficina de sistemas de información</t>
  </si>
  <si>
    <t xml:space="preserve">Hacer seguimiento al cumplimiento de las actividades de control de confidencialidad e integridad de los datos generados en los procesos estratégicos, misionales, de apoyo y de Evaluación, y seguimiento por parte del Comité Institucional de Coordinación de Control Interno.  </t>
  </si>
  <si>
    <t>Revisar los puntos críticos en la calidad de la información en los diferentes procesos del INPEC.</t>
  </si>
  <si>
    <t xml:space="preserve">Analizar la disponibilidad de datos en los procesos estratégicos, misionales, de apoyo y de Evaluación, y seguimiento que permita la integración y la integridad entre las diferentes dimensiones y políticas que tiene la Entidad. </t>
  </si>
  <si>
    <t xml:space="preserve">
Lineamiento 14: 
Comunicación Interna (Se comunica con el Comité Institucional de Coordinación de Control Interno o su equivalente; Facilita líneas de comunicación en todos los niveles; Selecciona el método de comunicación pertinente).</t>
  </si>
  <si>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</si>
  <si>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</si>
  <si>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t xml:space="preserve">La Alta Direccion tiene definidos los canales de comunicación a través de mecanismos digitales, escritos, rendición de cuentas y reuniones de personal, entre otros, para comunicar objetivos y metas estratégicas que se deben realizar en pro de la misión de la entidad.
Comunicaciones: La Entidad cuenta con la Intranet, correos electrónicos, boletines virtuales, entre otros, en donde se dan a conocer los objetivos y metas a servidores públicos penitenciarios. </t>
  </si>
  <si>
    <t>Oficina asesora de comunicaciones</t>
  </si>
  <si>
    <t xml:space="preserve">Verificar la existencia de correos electrónicos, invitaciones y realización de reuniones de personal para dar a conocer las metas y objetivos que tiene proyectados la Entidad. </t>
  </si>
  <si>
    <t>Oficina asesora de planeación</t>
  </si>
  <si>
    <t>Verificar el procedimiento de rendición de cuentas a la ciudadanía con la participación de los servidores públicos que intervienen en los procesos de planeación estratégica.</t>
  </si>
  <si>
    <t>Hacer seguimiento a las evidencias documentales que permiten dar a conocer los objetivos y metas de la entidad relacionado con los diferentes planes, programas y proyectos incluidos en Plan de Direccionamiento Estratégico.</t>
  </si>
  <si>
    <t>14.2 La entidad cuenta con políticas de operación relacionadas con la administración de la información (niveles de autoridad y responsabilidad)</t>
  </si>
  <si>
    <t>Se potencializó los canales de comunicación oficiales hacia los diferentes públicos de la entidad, garantizando un adecuado flujo de información interna y externa, bajo dos enfoques:
1. Comunicación interna, mejora el flujo de información útil para el desarrollo del ejercicio público del servidor penitenciario, consolida la identidad institucional y promueve un clima laboral basado en relaciones de confianza y trabajo en equipo,
2. Comunicación externa, establece relaciones estratégicas en función de la visión e imagen institucional que permita una interacción con los ciudadanos, a fin de fortalecer la reputación y ampliar los canales hacia la comunidad.</t>
  </si>
  <si>
    <t xml:space="preserve">Hacer seguimiento al cumplimiento de la politica de comunicación interna y externa con base a los informes entregados por la tercera linea de defensa </t>
  </si>
  <si>
    <t xml:space="preserve">En el Comité Institucional de Coordinación de Control Interno, evaluar de manera semestral la efectividad de la politica de comunicación y su respectivo cumplimiento. </t>
  </si>
  <si>
    <t>Oficina asesora de comunicaciones - Oficina de sistemas de información</t>
  </si>
  <si>
    <t xml:space="preserve">Generar una estrategia de interoperabilidad de los sistemas de información entre el sector justicia y otras organizaciones de Estado. </t>
  </si>
  <si>
    <t>Promover el uso adecuado de SISIPEC a fin de contar con la trazabilidad de la información y fortalecer la estructura tecnológica del Sistema Penitenciario y Carcelario.</t>
  </si>
  <si>
    <t>Oficina de sistemas de información - Comunicaciones</t>
  </si>
  <si>
    <t>Construir cadenas éticas que van configurando las buenas prácticas de integridad, transparencia y eficiencia en el ejercicio de la función pública.</t>
  </si>
  <si>
    <t>14.3 La entidad cuenta con canales de información internos para la denuncia anónima o confidencial de posibles situaciones irregulares y se cuenta con mecanismos específicos para su manejo, de manera tal que generen la confianza para utilizarlos.</t>
  </si>
  <si>
    <t xml:space="preserve">Hacer verificación de las peticiones, quejas, reclamos y sugerencias y se les da tratamiento confidencial y posterior respuesta. </t>
  </si>
  <si>
    <t>Analizar el procedimiento de atención y respuesta a las peticiones, quejas y reclamos recibidas en la entidad.</t>
  </si>
  <si>
    <t>Verificar que las respuestas dadas a los peticionarios denunciantes y quejosos se brinden dentro de los términos legales guardando la confidencialidad y reserva de este tipo de procedimiento.</t>
  </si>
  <si>
    <t>14.4 La entidad establece e implementa políticas y procedimientos para facilitar una comunicación interna efectiva.</t>
  </si>
  <si>
    <t>Se implementó la política de comunicación interna la cual fue socializada y comunicada con los diferentes servidores y contratistas de la entidad, a fin de que se desarrollen políticas y procedimientos de información primaria y secundaria para garantizar una comunicación interna efectiva entre servidores públicos penitenciarios.
La Política de Comunicaciones del Instituto Nacional Penitenciario y Carcelario, define las directrices con base en las cuales se concibe, diseña y se efectúa las acciones comunicativas del Instituto, con el fin de asegurar el cumplimiento de procesos comunicativos e informativos orientados a visibilizar la gestión pública como el posicionamiento de su imagen.</t>
  </si>
  <si>
    <t>Hacer seguimiento al cumplimiento de la política de comunicación interna para garantizan una comunicación efectiva entre los servidores públicos penitenciarios.</t>
  </si>
  <si>
    <t xml:space="preserve">Hacer seguimiento mensual a las actividades y acciones que implican la articulación y armonización de la comunicación entre los servidores para el logro de las metas y objetivos institucionales. </t>
  </si>
  <si>
    <t>Analizar los puntos críticos de armonización e intregración entre los procesos para que la comunicación sea afectiva y contribuya al logro de las políticas institucionales.</t>
  </si>
  <si>
    <t xml:space="preserve">
Lineamiento 15: 
Comunicación con el exterior (Se comunica con los grupos de valor y con terceros externos interesados; Facilita líneas de comunicación).</t>
  </si>
  <si>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</si>
  <si>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</si>
  <si>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 xml:space="preserve">Se tienen adoptadas las políticas de comunicación primaria en las cuales se desarrollan los procedimientos para facilitar la comunicación entre la entidad, los organismos externos y la ciudadania. </t>
  </si>
  <si>
    <t>Dirección Corporativa- Grupo de gestión documental 
 Oficina asesora de comunicaciones</t>
  </si>
  <si>
    <t>Hacer siguimiento a las políticas de comunicación externa con base a los informes generados por la segunda y la tercera línea de defensa.</t>
  </si>
  <si>
    <t>Verificar la aplicación de políticas y procedimientos de comunicación primaria relacionada con los procedimientos implementados para la gestión documental y la seguridad digital.</t>
  </si>
  <si>
    <t>Revisar la actualización de las políticas y procedimientos con las entidades externas y la ciudadanía.</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</si>
  <si>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</si>
  <si>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</si>
  <si>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Se han implementado acciones para divulgar la información a través de canales externos de comunicación: página web institucional, la mensajería y redes sociales.</t>
  </si>
  <si>
    <t xml:space="preserve">Verificar  la existencia de los canales externos de comunicación y su afectividad para cumplir con los objetivos de divulgar la información institucional. </t>
  </si>
  <si>
    <t>Hacer seguimiento a la publicación de la información pública a través de los canales externos, con el fin de mantener a la ciudadanía informada de las acciones que realiza la entidad.</t>
  </si>
  <si>
    <t>Analizar los temas críticos relacionados con la necesidad de contar con medios masivos de comunicación que permitan la interación efectiva entre  INPEC, los grupos de interés y la ciudadanía.</t>
  </si>
  <si>
    <t>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</si>
  <si>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</si>
  <si>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Se tiene implementado el procedimiento de recepción de la correspondencia, la cual incluye: recepción, radicación y distribución de las comunicaciones, tanto físicas como electrónicas, así como los responsables de dar respuesta, garantizando su control y normalización en el Instituto.
Se implementó el procedimiento para dar respuesta a peticiones, quejas, reclamos, sugerencias y denuncias, con el objetivo de recepcionar, clasificar, gestionar y dar respuesta a las mismas, allegadas a través de los diferentes canales definidos por la entidad, de acuerdo a la normatividad vigente, con oportunidad y calidad.</t>
  </si>
  <si>
    <t xml:space="preserve">Analizar el cumplimiento del procedimiento de recepción de la correspondencia recibida. </t>
  </si>
  <si>
    <t>Verificar que la correspondencia sea direccionada a las personas responsables de dar respuesta oportuna.</t>
  </si>
  <si>
    <t>Oficina asesora de comunicaciones
Atención al Ciudadano</t>
  </si>
  <si>
    <t>Revisar que las respuestas entregadas a los solicitantes, sean proyectadas de acuerdo a la normatividad vigente, con oportunidad y calidad.</t>
  </si>
  <si>
    <t xml:space="preserve">15.4 La entidad cuenta con procesos o procedimientos encaminados a evaluar periodicamente la efectividad de los canales de comunicación con partes externas, así como sus contenidos, de tal forma que se puedan mejorar.
</t>
  </si>
  <si>
    <t>Dimension de Informacion y Comunicación
Politica deControl Interno
Lineas de Defensa</t>
  </si>
  <si>
    <t>El INPEC cuenta con el procedimiento de Auditoría Interna de Gestión, Código PV-CI-P01, en el cual se encuentran acciones para evaluar la efectividad de los canales de comunicación externa.</t>
  </si>
  <si>
    <t>Oficina de control interno
Oficina asesora de comunicaciones</t>
  </si>
  <si>
    <t>Verificar la efectividad de la comunicación institucional con la partes externas.</t>
  </si>
  <si>
    <t>Realizar seguimiento a las actividades y acciones que se implementan desde la Oficina de Comunicaciones para garantizar una comunicación efectiva entre la entidad y los actores externos.</t>
  </si>
  <si>
    <t xml:space="preserve">Formulado planes de mejoramiento institucional para fortalecer las comunicaciones externas con los grupos de valor y los terceros interesados en conocer de la Gestión del INPEC. </t>
  </si>
  <si>
    <t>15.5 La entidad analiza periodicamente su caracterización de usuarios o grupos de valor, a fin de actualizarla cuando sea pertinente.</t>
  </si>
  <si>
    <t>Dimension de Direccionamiento Estrategico y Planeaciòn
Politica de Planeacion Institucional</t>
  </si>
  <si>
    <t>Se han implementado acciones, mejorando los mecanismos de participación ciudadana en el proceso de toma de decisiones como ejercicio de control social, acceso y buenas prácticas en la prestación de los servicios, en aplicación de los principios de transparencia y eficiencia administrativa para el cumplimiento de la misión institucional, a todos los servidores penitenciarios.</t>
  </si>
  <si>
    <t>Verificar la existencia de la caracterización de los grupos de valor.</t>
  </si>
  <si>
    <t>Analizar la actualización de usuarios de grupos de valor.</t>
  </si>
  <si>
    <t>Realizar el debido resgistro de los usuarios de los grupos de valor acordes con su caracterización.</t>
  </si>
  <si>
    <t>15.6 La entidad analiza periodicamente los resultados frente a la evaluación de percepción por parte de los usuarios o grupos de valor para la incorporación de las mejoras correspondientes.</t>
  </si>
  <si>
    <t>Se tiene implementado el procedimiento de Peticiones, Quejas, Reclamos y Denuncias; el Plan Anti corrupción y de Atención al Ciudadano y los resultados de las rendiciones de cuentas mediante los cuales se evalúa la percepción de los usuarios y ciudadanos frente a la gestión realizada por el INPEC. Así mismo, se realiza Informe de seguimiento a la Implementación del Código de Integridad, en el cual se tienen en cuenta las PQRSD recibidas por los diferentes canales de comunicación.</t>
  </si>
  <si>
    <t>Hacer seguimiento a la percepción de los ciuadanos frente a la gestión institucional, a fin de prononer acciones de mejoramiento continuo.</t>
  </si>
  <si>
    <t>Formular planes de mejoramiento institucional para articular de manera efectiva la comunicación entre la entidad y grupos de valor.</t>
  </si>
  <si>
    <t xml:space="preserve">Realizar seguimiento periódico a la efectividad de los planes de mejoramiento institucional sobre la comunicación de la gestión pública. </t>
  </si>
  <si>
    <t>ACTIVIDADES DE MONITOREO</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</si>
  <si>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</si>
  <si>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t>16.1 El comité Institucional de Coordinación de Control Interno aprueba anualmente el Plan Anual de Auditoría presentado por parte del Jefe de Control Interno o quien haga sus veces y hace el correspondiente seguimiento a sus ejecución?</t>
  </si>
  <si>
    <t>Dimension de Control Interno
Lineas Estrategica</t>
  </si>
  <si>
    <t>EL Comité Institucional de Coordinación de Control Interno aprobó el Programa Anual de Auditorías 2024, presentado por la Oficina de Control Interno y hace seguimiento a las recomendaciones producto de la ejecución del programa, realizando las respectivas sugerencias y recomendaciones de acuerdo con lo dispuesto en el Estatuto de Auditoría y la priorización de temas críticos basados en la gestión de riesgos de la Administración.</t>
  </si>
  <si>
    <t>Oficina de control interno</t>
  </si>
  <si>
    <t>Hacer seguimiento a la ejecución del Programa Anual de Auditoría para la vigencia 2024, el cual se validó teniendo en cuenta eI Formato Matriz de Priorización de Necesidades de Auditoría y lo aprobado por el Comité</t>
  </si>
  <si>
    <t>En el marco del Comité Institucional de Coordinación de Control Interno, revisar las recomendaciones entregadas por la Oficina de Contrtol Interno en cumplimiento de la Ejecución del Programa Anual de Auditorías Internas.</t>
  </si>
  <si>
    <t>Priorizar temas críticos basados en la gestión de los riesgos de la Administración, de acuerdo con los informes entregados por la segunda y la tercera línea de defensa.</t>
  </si>
  <si>
    <t>16.2  La Alta Dirección periódicamente evalúa los resultados de las evaluaciones (contínuas e independientes)  para concluir acerca de la efectividad del Sistema de Control Interno</t>
  </si>
  <si>
    <t>La Alta Dirección en las reuniones de manera periódica,  evalua y hace seguimientos a los resultados de las Auditorías Internas y propone las modificaciones, actualizaciones y acciones de fortalecimiento al Sistema de Control Interno de acuerdo a la normatividad vigente y a los informes entregados por la Tercera Línea de Defensa y los Organismos de Control.</t>
  </si>
  <si>
    <t>Hacer seguimiento a las recomendaciones y conclusiones producto de las auditorías internas entregadas por la Oficina de Control Interno para implementar acciones de mejoramiento dentro del SCI.</t>
  </si>
  <si>
    <t>Revisar las modificaciones y actualizaciones realizadas al Sistema de Control Interno con el objetivo que el mismo esté actualizado conforme a la normatividad vigente.</t>
  </si>
  <si>
    <t>Verificar los compromisos adquiridos para el fortalecimiento y mejoramiento del SCI y su efectividad dentro de los procesos implementados en INPEC.</t>
  </si>
  <si>
    <t>Tomar decisiones por parte de la Alta Dirección, respecto a resultados de auditoría, solicitando a los procesos involucrados, tomar acciones sobre los resultados o cuando se requieran auditorías especiales sobre temas particulares.</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</si>
  <si>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</si>
  <si>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Dimension de Control Interno
Tercera Linea de Defensa</t>
  </si>
  <si>
    <t>La Oficina de Control interno ha realizado durante la vigencia 2024, la evaluación y seguimiento al Mapa de Riesgos de Corrupción institucional. Así mismo, presentó el Programa Anual de Auditoría 2024, en el cual se detallan las actividades, el alcance, la frecuencia y los responsables, así como la forma de evaluar el diseño y operación de los controles establecidos mediante el análisis de temas críticos que permitan evitar la materialización de los riesgos institucionales, lo anterior en el marco del seguimiento realizado al Mapa de Riesgo Institucional.</t>
  </si>
  <si>
    <t xml:space="preserve">Verificar la ejecución de las Auditorías Internas y las recomendaciones y conclusiones producto de las mismas. </t>
  </si>
  <si>
    <t xml:space="preserve">Analizar la operación de los controles establecidos para las diferentes dimensiones y políticas establecidas para el INPEC. </t>
  </si>
  <si>
    <t>Revisar por parte de los líderes de los procesos, la efectividad de los controles para evitar la materialización de los riesgos dentro del INPEC.</t>
  </si>
  <si>
    <t>La Alta Dirección, evaluar dentro del marco del Comité Institucional de Coordinación de Control Interno, los resultados presentados por la  Oficina de Control Interno, los cuales hacen referencia a los hallazgos de las auditorías, seguimientos y monitoreo desarrollados y en los que se incluye la gestión de Riesgos.</t>
  </si>
  <si>
    <t>Oficina asesora de planeación -Oficina de control interno</t>
  </si>
  <si>
    <t>Evaluar y hacer seguimiento cuatrimestralmente al Mapa de Riesgos de Corrupción y a través de las Auditorías internas, evaluar y hacer seguimiento al Mapa de Riesgos Institucional</t>
  </si>
  <si>
    <t>Evaluar y hacer seguimiento cuatrimestralmente al Plan Anticorrupción y Atención al Ciudadano PAAC de la entidad.</t>
  </si>
  <si>
    <t>16.4 Acorde con el Esquema de Líneas de Defensa se han implementado procedimientos de monitoreo continuo como parte de las actividades de la 2a línea de defensa, a fin de contar con información clave para la toma de decisiones.</t>
  </si>
  <si>
    <t>Dimension de Control Interno
Segunda Linea de Defensa</t>
  </si>
  <si>
    <t>El Comité Institucional de Coordinación de Control Interno ha implementado procedimientos de monitoreo continuo a los informes de gestión del riesgo que se generan en la Segunda Línea de Defensa, con el objetivo de tomar decisiones oportunas para evitar la materialización del riesgo dentro de los procesos y se han programado auditorías para evaluar y hacer seguimiento al Mapas de Riesgos y al Plan Anticorrupción y de Atención al Ciudadano 2024.
Se implementó el procedimiento para la medición de la gestión, con el objetivo de consolidar, medir y analizar la gestión de la entidad por medio de indicadores definidos por cada uno de los procesos, realizando seguimiento para evaluar el cumplimiento de objetivos y metas institucionales, con el fin de propender por el mejoramiento continuo y el fortalecimiento de los principios de eficiencia, eficacia y efectividad.</t>
  </si>
  <si>
    <t>Analizar de los informes entregados por la Segunda Linea de Defensa sobre la identificación y la gestión de los riesgos dentro de las diferentes políticas y procedimientos contractuales, presupuestales, de gestión del Talento Humano y de la Planeación Estratégica</t>
  </si>
  <si>
    <t xml:space="preserve">Verificar y hacer seguimiento a las recomendaciones entregadas por la Tercera Línea de Defensa, para implementar acciones que eviten la materialización de riesgos intitucionales y de corrupción dentro de la Entidad </t>
  </si>
  <si>
    <t>En el CICCI, analizar los informes de riesgo que reporta la Segunda Línea de Defensa para tomar decisiones sobre las acciones a implementar dentro de los procesos a fin de gestionar y mitigar los riesgos.</t>
  </si>
  <si>
    <t>16.5 Frente a las evaluaciones independientes la entidad considera evaluaciones externas de organismos de control, de vigilancia, certificadores, ONG´s u otros que permitan tener una mirada independiente de las operaciones.</t>
  </si>
  <si>
    <t>La Entidad anualmente atiende la Auditoría del Ente de Control Fiscal (Contraloría General de la República), para tener evaluaciones externas sobre la eficacia y la efectividad de los controles implementados para la Entidad y sobre las operaciones contractuales y fiscales que se realizan con el propósito de analizar riesgos y establecer planes de mejora continua.
De otra parte, el Archivo General de la Nación realiza la evaluación de los aspectos
críticos que se identifican en materia archivística y detectados en el Informe de Diagnóstico Integral de la Gestión Documental.</t>
  </si>
  <si>
    <t>Atender anualmente las Auditorías Regulares de la Contraloría General de la República en las cuales se hacen evaluaciones de las ejecuciones contractuales, presupuestales,  fiscales, contables y ambientales.</t>
  </si>
  <si>
    <t xml:space="preserve">Analizar las observaciones de los informes entregados por el Ente de Control Fiscal correspondiente y se da respuesta dentro de los términos establecidos </t>
  </si>
  <si>
    <t>Recepcionar los informes Definitivos entregados por la Contraloría General de la República, y revisar las observaciones de Tipo Administrativo y Financiero.</t>
  </si>
  <si>
    <t>Se elaboran los Planes de Mejoramiento para establecer las acciones que ayuden a corregir las desviaciones y a prevenir las materializaciones de los riesgos institucionales.</t>
  </si>
  <si>
    <t xml:space="preserve">Lineamiento 17. 
Evaluación y comunicación de deficiencias oportunamente (Evalúa los resultados, Comunica las deficiencias y Monitorea las medidas correctivas).
</t>
  </si>
  <si>
    <t>17.1 A partir de la información de las evaluaciones independientes, se evalúan para determinar su efecto en el Sistema de Control Interno de la entidad y su impacto en el logro de los objetivos, a fin de determinar cursos de acción para su mejora.</t>
  </si>
  <si>
    <t>Las actividades desarrolladas por la Oficina de Control Interno se enfocan en materializar el mejoramiento continuo de procesos y procedimientos del INPEC, dando a conocer el resultado de su gestión al nivel directivo para que se tomen las decisiones necesarias y pertinentes, teniendo en cuenta la Metodología de seguimiento al impacto y efectividad de las evaluaciones independientes dentro del Sistema de Control Interno.
Dentro de los Comités de Coordinación de Control Interno, la Alta Dirección evalúa los resultados de los ejercicios de evaluación llevados a cabo tanto por la Oficina de Control Interno, como de los entes de Control, con el fin de definir acciones en pro de la consecución de los objetivos Institucionales.</t>
  </si>
  <si>
    <t>Hacer seguimiento a la efectividad del impacto y resultados de las evaluaciones independientes dentro del Sistema de Control Interno.</t>
  </si>
  <si>
    <t xml:space="preserve">Verificar los informes de evaluación independiente y sus aportes e impacto para el logro de los objetivos de planeación estratégica y los objetivos misionales incluidos en el Plan de Direccionamiento Estratégico y en las Políticas de Gestión Institucional. </t>
  </si>
  <si>
    <t>Analiza la efectividad de los Planes de Mejoramiento con el fin de minimizar la probabilidad de materialización de riesgos.</t>
  </si>
  <si>
    <t>17.2 Los informes recibidos de entes externos (organismos de control, auditores externos, entidades de vigilancia entre otros) se consolidan y se concluye sobre el impacto en el Sistema de Control Interno, a fin de determinar los cursos de acción.</t>
  </si>
  <si>
    <t>Se reciben los Informes de Auditoría externa realizados por la Contraloría General de la República, para los cuales una vez son verificados por la Segunda Línea de Defensa se elaboran los Planes de Mejoramiento en los cuales se realiza un análisis sistemático de las acciones de mejoramiento implementadas para efectos de verificar el grado de eficiencia de las mismas de tal manera que las acciones de mejora permitan la eliminación de las causas de los hallazgos.</t>
  </si>
  <si>
    <t>Atender anualmente las Auditorías Regulares de la Contraloría General de la República, en las cuales se hacen evaluaciones de las ejecuciones contractuales, presupuestales, fiscales, contables y ambientales.</t>
  </si>
  <si>
    <t>Analizar las observaciones de los informes entregados por la Contraloría General de la República y se da respuesta dentro de los términos establecidos.</t>
  </si>
  <si>
    <t>Recepcionar los informes Definitivos entregados por la Contraloría General de la República y se revisan las observaciones de Tipo Fiscal y Administrativo.</t>
  </si>
  <si>
    <t>Elaborar los Planes de Mejoramiento para establecer las acciones que ayuden a corregir las desviaciones y a prevenir la materialización de los riesgos institucionales.</t>
  </si>
  <si>
    <t>17.3 La entidad cuenta con políticas donde se establezca a quién reportar las deficiencias de control interno como resultado del monitoreo continuo.</t>
  </si>
  <si>
    <t>La Entidad tiene diseñado el Procedimiento No Conformidad y Acción Correctiva, Código PE-PI-P11 cuyo objetivo es definir los lineamientos para la mejora y la innovación Institucional, en el cual se encuentran establecidos los roles, las responsabilidades, las frecuencias y la forma de comunicar las debilidades y deficiencias que tiene el Sistema de Control Interno.</t>
  </si>
  <si>
    <t>Hacer seguimiento a la aplicación del Procedimiento No Conformidad y Acción Correctiva.</t>
  </si>
  <si>
    <t>Verificar los reportes realizados sobre las deficiencias del Sistema de Control Interno a los responsables de los Procesos que se manejan en la Entidad.</t>
  </si>
  <si>
    <t>Realizar seguimiento al Programa Anual de Auditorías Internas 2024 y a los productos entregados sobre los hallazgos y recomendaciones entregadas por la tercera línea de defensa.</t>
  </si>
  <si>
    <t>17.4 La Alta Dirección hace seguimiento a las acciones correctivas relacionadas con las deficiencias comunicadas sobre el Sistema de Control Interno y si se han cumplido en el tiempo establecido.</t>
  </si>
  <si>
    <t xml:space="preserve">El INPEC tiene el Procedimiento No Conformidad y Acción Correctiva, Código PE-PI-P11, cuyo objetivo es definir los lineamientos para la mejora y la innovación Institucional. Dentro de este, se establecen los plazos de elaboración e implementación de las acciones que se requieren frente a las deficiencias que se comunican por la Tercera Línea de Defensa </t>
  </si>
  <si>
    <t>Hacer seguimiento a las acciones correctivas y preventivas que se formulan para mitigar los riesgos y/o evitar su materialización y que las mismas sean cumplidas en los tiempos que se establecen para su concreción.</t>
  </si>
  <si>
    <t>Verificar que las deficiencias encontradas dentro del Sistema de Control Interno sean comunicadas de manera oportuna a los responsables.</t>
  </si>
  <si>
    <t>Revisar que las acciones de mejoramiento planteadas frente a las deficiencias comunicadas sobre el SCI, se realicen dentro de los plazos establecidos.</t>
  </si>
  <si>
    <t>17.5 Los procesos y/o servicios tercerizados, son evaluados acorde con su nivel de riesgos.</t>
  </si>
  <si>
    <t>La Entidad tiene diseñado el Procedimiento Manual de Contrataciónde, Código PA-LA-M03, cuyo objetivo es precisar las directrices que se deben llevar a cabo respecto de la vigilancia, control y buenas prácticas en los contratos que se celebren.
Por otro lado dentro de los informes de seguimiento a riesgos, se realiza una atención especial a los riesgos de contratación. Se evidencia que el proceso de gestión contractual actualizó significativamente sus riesgos.</t>
  </si>
  <si>
    <t>Subdirección de gestion contractual</t>
  </si>
  <si>
    <t>Hacer revisión, supervisión y seguimientos a los servicios que se  contratan y se encuentran tercerizados, con el fin de verificar que se cumplan con los objetivos propuestos y evitar la materialización de riesgos institucionales.</t>
  </si>
  <si>
    <t>Verificar la gestión de los riesgos y los reportes generados por la  Tercera Línea de Defensa.</t>
  </si>
  <si>
    <t>Los responsables de los procesos, evaluar de manera constante los servicios que prestan los terceros y los servicios tercerizados a fin de dar cumplimiento a los objetivos institucionales.</t>
  </si>
  <si>
    <t xml:space="preserve">Realizar seguimiento a los productos que entregan los contratistas y se verifica que sean entregados y recibidos a satisfacción. </t>
  </si>
  <si>
    <t>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</si>
  <si>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</si>
  <si>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Se tiene implementado el procedimiento de Peticiones, Quejas, Reclamos y Sugerencias con el objetivo de que los usuarios manifiesten sus inconformidades con los servicios o productos no conformes, las cuales se analizan para formular acciones que contribuyan al Mejoramiento del Sistema de Control mInterno de la Entidad.</t>
  </si>
  <si>
    <t>Grupo de atención al ciudadano</t>
  </si>
  <si>
    <t>Analizar las PQRD y dar respuesta por los responsables de los procesos y así mismo se establecen acciones para mitigar los riesgos y poder generar y entregar productos y servicios conformes de acuerdo a las necesidades de los ciudadanos.</t>
  </si>
  <si>
    <t>Verificar que las acciones implementadas contribuyan a mejorar la prestación de los servicios y los controles desarrollados para fortalecer el Sistema de Control Interno.</t>
  </si>
  <si>
    <t>Revisar los Planes de Mejoramiento Institucional y que las acciones diseñadas y propuestas por los responsables de los procesos sean efectivas y reduzcan los riesgos que generan insatisfacción en los servicios prestados a los ciudadanos.</t>
  </si>
  <si>
    <t xml:space="preserve">17.7 Verificación del avance y cumplimiento de las acciones incluidas en los planes de mejoramiento producto de las autoevaluaciones. (2ª Línea).
</t>
  </si>
  <si>
    <t xml:space="preserve">
Dimension de Control Interno
Lineas de Defensa</t>
  </si>
  <si>
    <t>Se tiene el Plan de Mejoramiento el cual fue diseñado con los reportes generados por la Segunda Linea de Defensa en los cuales se identifican los riesgos institucionales y se proponen acciones correctivas con base en los resultados producto de las autoevaluaciones que se realizan a cada uno de los procesos sobre los puntos más críticos del Sistema de Gestión.
Dentro del formato de planes de mejoramiento se cuenta un espacio, para que los líderes de proceso (primera y segunda línea), diligencien los avances respecto a las acciones adelantadas de Autocontrol.</t>
  </si>
  <si>
    <t>Hacer seguimiento al cumplimiento del Plan de Mejoramiento suscritos, con base en los informes de Autoevaluación generados por la Segunda Línea de Defensa.</t>
  </si>
  <si>
    <t>Revisar los riesgos incluidos en el Plan de Mejoramiento para gestionar la mitigación y posterior materialización.</t>
  </si>
  <si>
    <t>Evaluar los avances de cumplimiento de las acciones y metas establecidas a las autoevaluaciones resultado de la Segunda Línea de Defensa.</t>
  </si>
  <si>
    <t>17.8 Evaluación de la efectividad de las acciones incluidas en los Planes de mejoramiento producto de las auditorías internas y de entes externos. (3ª Línea)</t>
  </si>
  <si>
    <t>Se tiene el Módulo de Plan de Mejoramiento integrado en el aplicativo ISOlucion, el cual ha sido diseñado con los hallazgos, observaciones y recomendaciones entregados por la Oficina de Control Interno y por los Entes de Control Externo, al cual se le hace seguimiento sobre su cumplimiento e implementación en el ejercicio de las Auditorías Internas.</t>
  </si>
  <si>
    <t xml:space="preserve">Verificar y Revisar que los hallazgos, observaciones y recomendaciones entregados por la Oficina de Control Interno y los Entes de Control Externo sean incluidos en ISOlucion y se diseñen acciones correctivas. </t>
  </si>
  <si>
    <t xml:space="preserve">Verificar la implementación y efectividad de las acciones incluidas en el Plan de Mejoramiento para mitigar y erradicar las causas y efectos que han generado los riesgos. </t>
  </si>
  <si>
    <t>Evaluar el porcentaje de avance y ejecución de las actividades planteadas en los Planes de Mejoramiento producto de las Aduditorías Internas y las realizadas por los entes de Control externo.</t>
  </si>
  <si>
    <t>17.9 Las deficiencias de control interno son reportadas a los responsables de nivel jerárquico superior, para tomar la acciones correspondientes?</t>
  </si>
  <si>
    <t>Se tiene diseñado el Procedimiento para la realización de las Autoevaluaciones por la Segunda Línea de Defensa y las Auditorías Internas realizadas por la tercera Línea de Defensa y dentro de ellos se encuentra la forma de comunicar y reportar dichos Informes a la Alta Dirección y a los responsables de los Procesos para que se realicen las acciones de mejoramiento correspondientes.</t>
  </si>
  <si>
    <t>Verficar que las deficiencias de control halladas por la segunda y la tercera línea de defensa sean comunicadas a la Alta Dirección</t>
  </si>
  <si>
    <t>Analizar las acciones de mejoramiento planteadas e implementadas por los responsables de los procesos y su efectiva aplicación</t>
  </si>
  <si>
    <t xml:space="preserve">Hacer seguimiento a las acciones diseñadas para mitigar los riesgos existentes en los porcesos Contractuales,Finacieros, Contables, de Gestión Documental, Gestión del Talento Humano y de Trámites Administrativos </t>
  </si>
  <si>
    <t>ANÁLISIS DE RESULTADOS PARA LA TOMA DE DECISIONES</t>
  </si>
  <si>
    <t>Se encuentra presente y funciona correctamente, por lo tanto se requiere acciones o actividades  dirigidas a su mantenimiento dentro del marco de las lineas de defensa.</t>
  </si>
  <si>
    <t xml:space="preserve">Se encuentra presente  y funcionando, pero requiere mejoras frente a su diseño, ya que  opera de manera efectiva
</t>
  </si>
  <si>
    <t>Cuando en el análisis de los requerimientos en los diferentes componentes del MECI se cuente con aspectos evaluados en nivel 2 (presente) y 2 (funcionando); 3 (presente) y 1 (funcionando); 3 (presente) y 2 (funcionando);2 (presente) y 1 (funcionando)</t>
  </si>
  <si>
    <t>Se encuentra presente y funcionando, pero requiere acciones dirigidas a fortalecer  o mejorar su diseño y/o ejecucion.</t>
  </si>
  <si>
    <t>Cuando en el análisis de los requerimientos en los diferentes componentes del MECI se cuente con aspectos evaluados en nivel 1 (presente) y 1 (funcionando); ;1 (presente) y 2 (funcionando); 1(presente) y 3 (funcionando).</t>
  </si>
  <si>
    <t>No se encuentra presente  por lo tanto no esta funcionando, lo que hace que se requieran acciones dirigidas a fortalecer su diseño y puesta en marcha</t>
  </si>
  <si>
    <t>Registro de deficiencias</t>
  </si>
  <si>
    <t>PLANES DE MEJORAMIENTO (Donde aplique)</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</si>
  <si>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</si>
  <si>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</si>
  <si>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</si>
  <si>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</si>
  <si>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</si>
  <si>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</si>
  <si>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</si>
  <si>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Id. Requerimiento</t>
  </si>
  <si>
    <t>Descripción del Lineamiento</t>
  </si>
  <si>
    <t>Pregunta Indicativa</t>
  </si>
  <si>
    <t>Accion(es) de Mejora</t>
  </si>
  <si>
    <t>Fecha de Inicio</t>
  </si>
  <si>
    <t>Fecha Terminacion</t>
  </si>
  <si>
    <t>Responsable</t>
  </si>
  <si>
    <t>Seguimiento</t>
  </si>
  <si>
    <t>% de avance</t>
  </si>
  <si>
    <t>1.4</t>
  </si>
  <si>
    <t>Ambiente de Control</t>
  </si>
  <si>
    <t>La entidad demuestra el compromiso con la integridad (valores) y principios del servicio público</t>
  </si>
  <si>
    <t>La evaluación de las acciones transversales de integridad, mediante el monitoreo permanente de los riesgos de corrupción.</t>
  </si>
  <si>
    <t>Se encuentra presente y funcionando, pero requiere acciones dirigidas a fortalecer o mejorar su diseño y/o ejecucion.</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</si>
  <si>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</si>
  <si>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</si>
  <si>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3.2</t>
  </si>
  <si>
    <t>La Alta Dirección frente a la política de Administración del Riesgo definen los niveles de aceptación del riesgo, teniendo en cuenta cada uno de los objetivos establecidos.</t>
  </si>
  <si>
    <t>3.3</t>
  </si>
  <si>
    <t>Evaluación de la planeación estratégica, considerando alertas frente a posibles incumplimientos, necesidades de recursos, cambios en el entorno que puedan afectar su desarrollo, entre otros aspectos que garanticen de forma razonable su cumplimiento</t>
  </si>
  <si>
    <t>4.1</t>
  </si>
  <si>
    <t>Compromiso con la competencia de todo el personal, por lo que la gestión del talento humano tiene un carácter estratégico con el despliegue de actividades clave para todo el ciclo de vida del servidor público –ingreso, permanencia y retiro.</t>
  </si>
  <si>
    <t>Evaluación de la Planeación Estratégica del Talento Humano</t>
  </si>
  <si>
    <t>4.2</t>
  </si>
  <si>
    <t>Evaluación de las actividades relacionadas con el Ingreso del personal</t>
  </si>
  <si>
    <t>4.3</t>
  </si>
  <si>
    <t>Evaluación de las actividades relacionadas con la permanencia del personal</t>
  </si>
  <si>
    <t>4.4</t>
  </si>
  <si>
    <t>Analizar si se cuenta con políticas claras y comunicadas relacionadas con la responsabilidad de cada servidor sobre el desarrollo y mantenimiento del control interno (1a línea de defensa</t>
  </si>
  <si>
    <t>4.5</t>
  </si>
  <si>
    <t>Evaluación de las actividades relacionadas con el retiro del personal</t>
  </si>
  <si>
    <t>4.6</t>
  </si>
  <si>
    <t>Evaluar el impacto del Plan Institucional de Capacitación - PI</t>
  </si>
  <si>
    <t>4.7</t>
  </si>
  <si>
    <t>Evaluación frente a los productos y servicios en los cuales participan los contratistas de apoyo</t>
  </si>
  <si>
    <t>5.1</t>
  </si>
  <si>
    <t>La entidad establece líneas de reporte dentro de la entidad para evaluar el funcionamiento del Sistema de Control Interno.</t>
  </si>
  <si>
    <t>Acorde con la estructura del Esquema de Líneas de Defensa se han definido estándares de reporte, periodicidad y responsables frente a diferentes temas críticos de la entidad</t>
  </si>
  <si>
    <t>5.2</t>
  </si>
  <si>
    <t>La Alta Dirección analiza la información asociada con la generación de reportes financieros</t>
  </si>
  <si>
    <t>5.3</t>
  </si>
  <si>
    <t>Teniendo en cuenta la información suministrada por la 2a y 3a línea de defensa se toman decisiones a tiempo para garantizar el cumplimiento de las metas y objetivos</t>
  </si>
  <si>
    <t>5.4</t>
  </si>
  <si>
    <t>Se evalúa la estructura de control a partir de los cambios en procesos, procedimientos, u otras herramientas, a fin de garantizar su adecuada formulación y afectación frente a la gestión del riesgo</t>
  </si>
  <si>
    <t>5.5</t>
  </si>
  <si>
    <t>La entidad aprueba y hace seguimiento al Plan Anual de Auditoría presentado y ejecutado por parte de la Oficina de Control Interno</t>
  </si>
  <si>
    <t>5.6</t>
  </si>
  <si>
    <t>La entidad analiza los informes presentados por la Oficina de Control Interno y evalúa su impacto en relación con la mejora institucional</t>
  </si>
  <si>
    <t>1.1</t>
  </si>
  <si>
    <t>Aplicación del Código de Integridad. (incluye análisis de desviaciones, convivencia laboral, temas disciplinarios internos, quejas o denuncias sobres los servidores de la entidad, u otros temas relacionados)</t>
  </si>
  <si>
    <t>1.2</t>
  </si>
  <si>
    <t>Mecanismos para el manejo de conflictos de interés.</t>
  </si>
  <si>
    <t>1.3</t>
  </si>
  <si>
    <t>Mecanismos frente a la detección y prevención del uso inadecuado de información privilegiada u otras situaciones que puedan implicar riesgos para la entidad</t>
  </si>
  <si>
    <t>1.5</t>
  </si>
  <si>
    <t>2.1</t>
  </si>
  <si>
    <t>Aplicación de mecanismos para ejercer una adecuada supervisión del Sistema de Control Interno</t>
  </si>
  <si>
    <t>2.2</t>
  </si>
  <si>
    <t>2.3</t>
  </si>
  <si>
    <t>7.1</t>
  </si>
  <si>
    <t>Evaluación de riesgos</t>
  </si>
  <si>
    <t>Identificación y análisis de riesgos (Analiza factores internos y externos; Implica a los niveles apropiados de la dirección; Determina cómo responder a los riesgos; Determina la importancia de los riesgos).</t>
  </si>
  <si>
    <t>Teniendo en cuenta la estructura de la política de Administración del Riesgo, su alcance define lineamientos para toda la entidad, incluyendo regionales, áreas tercerizadas u otras instancias que afectan la prestación del servicio</t>
  </si>
  <si>
    <t>7.2</t>
  </si>
  <si>
    <t>La Oficina de Planeación, Gerencia de Riesgos (donde existan), como 2a línea de defensa, consolidan información clave frente a la gestión del riesgo</t>
  </si>
  <si>
    <t>7.3</t>
  </si>
  <si>
    <t>A partir de la información consolidada y reportada por la 2a línea de defensa (7.2), la Alta Dirección analiza sus resultados y en especial considera si se han presentado materializaciones de riesgo</t>
  </si>
  <si>
    <t>7.4</t>
  </si>
  <si>
    <t>Cuando se detectan materializaciones de riesgo, se definen los cursos de acción en relación con la revisión y actualización del mapa de riesgos correspondiente</t>
  </si>
  <si>
    <t>7.5</t>
  </si>
  <si>
    <t>Se llevan a cabo seguimientos a las acciones definidas para resolver materializaciones de riesgo detectadas</t>
  </si>
  <si>
    <t>8.3</t>
  </si>
  <si>
    <t xml:space="preserve">Evaluación del riesgo de fraude o corrupción. 
Cumplimiento artículo 73 de la Ley 1474 de 2011, relacionado con la prevención de los riesgos de corrupción.
</t>
  </si>
  <si>
    <t>La Alta Dirección monitorea los riesgos de corrupción con la periodicidad establecida en la Política de Administración del Riesgo</t>
  </si>
  <si>
    <t>9.1</t>
  </si>
  <si>
    <t>Identificación y análisis de cambios significativos</t>
  </si>
  <si>
    <t>Acorde con lo establecido en la política de Administración del Riesgo, se monitorean los factores internos y externos definidos para la entidad, a fin de establecer cambios en el entorno que determinen nuevos riesgos o ajustes a los existentes</t>
  </si>
  <si>
    <t>9.2</t>
  </si>
  <si>
    <t>9.5</t>
  </si>
  <si>
    <t>La entidad analiza el impacto sobre el control interno por cambios en los diferentes niveles organizacionales</t>
  </si>
  <si>
    <t>6.1</t>
  </si>
  <si>
    <t xml:space="preserve">Definición de objetivos con suficiente claridad para identificar y evaluar los riesgos relacionados: i)Estratégicos; ii)Operativos; iii)Legales y Presupuestales; iv)De Información Financiera y no Financiera.
</t>
  </si>
  <si>
    <t>La Entidad cuenta con mecanismos para vincular o relacionar el plan estratégico con los objetivos estratégicos y estos a su vez con los objetivos operativos</t>
  </si>
  <si>
    <t>6.2</t>
  </si>
  <si>
    <t>Los objetivos de los procesos, programas o proyectos (según aplique) que están definidos, son específicos, medibles, alcanzables, relevantes, delimitados en el tiempo</t>
  </si>
  <si>
    <t>6.3</t>
  </si>
  <si>
    <t>La Alta Dirección evalúa periódicamente los objetivos establecidos para asegurar que estos continúan siendo consistentes y apropiados para la Entidad</t>
  </si>
  <si>
    <t>8.1</t>
  </si>
  <si>
    <t>Para el desarrollo de las actividades de control, la entidad considera la adecuada división de las funciones y que éstas se encuentren segregadas en diferentes personas para reducir el riesgo de acciones fraudulentas</t>
  </si>
  <si>
    <t>8.2</t>
  </si>
  <si>
    <t>La Alta Dirección evalúa fallas en los controles (diseño y ejecución) para definir cursos de acción apropiados para su mejora</t>
  </si>
  <si>
    <t>8.4</t>
  </si>
  <si>
    <t>9.3</t>
  </si>
  <si>
    <t>La Alta Dirección monitorea los riesgos aceptados revisando que sus condiciones no hayan cambiado y definir su pertinencia para sostenerlos o ajustarlos</t>
  </si>
  <si>
    <t>9.4</t>
  </si>
  <si>
    <t>Actividades de control</t>
  </si>
  <si>
    <t>Diseño y desarrollo de actividades de control (Integra el desarrollo de controles con la evaluación de riesgos; tiene en cuenta a qué nivel se aplican las actividades; facilita la segregación de funciones).</t>
  </si>
  <si>
    <t>Seleccionar y Desarrolla controles generales sobre TI para apoyar la consecución de los objetivos .</t>
  </si>
  <si>
    <t>Para los proveedores de tecnología selecciona y desarrolla actividades de control internas sobre las actividades realizadas por el proveedor de servicios</t>
  </si>
  <si>
    <t>Despliegue de políticas y procedimientos (Establece responsabilidades sobre la ejecución de las políticas y procedimientos; Adopta medidas correctivas; Revisa las políticas y procedimientos).</t>
  </si>
  <si>
    <t>El diseño de controles se evalúa frente a la gestión del riesgo</t>
  </si>
  <si>
    <t>Verificación de que los responsables estén ejecutando los controles tal como han sido diseñados</t>
  </si>
  <si>
    <t>Se evalúa la adecuación de los controles a las especificidades de cada proceso, considerando cambios en regulaciones, estructuras internas u otros aspectos que determinen cambios en su diseño</t>
  </si>
  <si>
    <t>Para el desarrollo de las actividades de control, la entidad considera la adecuada división de las funciones y que éstas se encuentren segregadas en diferentes personas para reducir el riesgo de error o de incumplimientos de alto impacto en la operación</t>
  </si>
  <si>
    <t>La entidad establece actividades de control relevantes sobre las infraestructuras tecnológicas; los procesos de gestión de la seguridad y sobre los procesos de adquisición, desarrollo y mantenimiento de tecnologías</t>
  </si>
  <si>
    <t xml:space="preserve">Se evalúa la actualización de procesos, procedimientos, políticas de operación, instructivos, manuales u otras herramientas para garantizar la aplicación adecuada de las principales actividades de control.
</t>
  </si>
  <si>
    <t>Se cuenta con matrices de roles y usuarios siguiendo los principios de segregación de funciones.</t>
  </si>
  <si>
    <t>Se cuenta con información de la 3a línea de defensa, como evaluador independiente en relación con los controles implementados por el proveedor de servicios, para asegurar que los riesgos relacionados se mitigan.</t>
  </si>
  <si>
    <t>Monitoreo a los riesgos acorde con la política de administración de riesgo establecida para la entidad.</t>
  </si>
  <si>
    <t>13.2</t>
  </si>
  <si>
    <t>Info y Comunicación</t>
  </si>
  <si>
    <t>Utilización de información relevante (Identifica requisitos de información; Capta fuentes de datos internas y externas; Procesa datos relevantes y los transforma en información).</t>
  </si>
  <si>
    <t>La entidad ha desarrollado e implementado actividades de control sobre la integridad, confidencialidad y disponibilidad de los datos e información definidos como relevantes</t>
  </si>
  <si>
    <t>13.4</t>
  </si>
  <si>
    <t>15.1</t>
  </si>
  <si>
    <t>Comunicación con el exterior (Se comunica con los grupos de valor y con terceros externos interesados; Facilita líneas de comunicación).</t>
  </si>
  <si>
    <t>La entidad desarrolla e implementa controles que facilitan la comunicación externa, la cual incluye políticas y procedimientos. 
Incluye contratistas y proveedores de servicios tercerizados (cuando aplique).</t>
  </si>
  <si>
    <t>15.6</t>
  </si>
  <si>
    <t>La entidad analiza periodicamente los resultados frente a la evaluación de percepción por parte de los usuarios o grupos de valor para la incorporación de las mejoras correspondientes</t>
  </si>
  <si>
    <t>13.1</t>
  </si>
  <si>
    <t>La entidad ha diseñado sistemas de información para capturar y procesar datos y transformarlos en información para alcanzar los requerimientos de información definidos</t>
  </si>
  <si>
    <t>13.3</t>
  </si>
  <si>
    <t>La entidad considera un ámbito amplio de fuentes de datos (internas y externas), para la captura y procesamiento posterior de información clave para la consecución de metas y objetivos</t>
  </si>
  <si>
    <t>14.1</t>
  </si>
  <si>
    <t>Comunicación Interna (Se comunica con el Comité Institucional de Coordinación de Control Interno o su equivalente; Facilita líneas de comunicación en todos los niveles; Selecciona el método de comunicación pertinente).</t>
  </si>
  <si>
    <t>Para la comunicación interna la Alta Dirección tiene mecanismos que permitan dar a conocer los objetivos y metas estratégicas, de manera tal que todo el personal entiende su papel en su consecución. (Considera los canales más apropiados y evalúa su efectividad)</t>
  </si>
  <si>
    <t>14.2</t>
  </si>
  <si>
    <t>La entidad cuenta con políticas de operación relacionadas con la administración de la información (niveles de autoridad y responsabilidad</t>
  </si>
  <si>
    <t>14.3</t>
  </si>
  <si>
    <t>La entidad cuenta con canales de información internos para la denuncia anónima o confidencial de posibles situaciones irregulares y se cuenta con mecanismos específicos para su manejo, de manera tal que generen la confianza para utilizarlos</t>
  </si>
  <si>
    <t>14.4</t>
  </si>
  <si>
    <t>La entidad establece e implementa políticas y procedimientos para facilitar una comunicación interna efectiva</t>
  </si>
  <si>
    <t>15.2</t>
  </si>
  <si>
    <t>La entidad cuenta con canales externos definidos de comunicación, asociados con el tipo de información a divulgar, y éstos son reconocidos a todo nivel de la organización.</t>
  </si>
  <si>
    <t>15.3</t>
  </si>
  <si>
    <t>15.4</t>
  </si>
  <si>
    <t>15.5</t>
  </si>
  <si>
    <t>16.3</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</si>
  <si>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</si>
  <si>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</si>
  <si>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</si>
  <si>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16.4</t>
  </si>
  <si>
    <t>Acorde con el Esquema de Líneas de Defensa se han implementado procedimientos de monitoreo continuo como parte de las actividades de la 2a línea de defensa, a fin de contar con información clave para la toma de decisiones</t>
  </si>
  <si>
    <t>16.5</t>
  </si>
  <si>
    <t>Frente a las evaluaciones independientes la entidad considera evaluaciones externas de organismos de control, de vigilancia, certificadores, ONG´s u otros que permitan tener una mirada independiente de las operaciones</t>
  </si>
  <si>
    <t>17.1</t>
  </si>
  <si>
    <t>Evaluación y comunicación de deficiencias oportunamente (Evalúa los resultados, Comunica las deficiencias y Monitorea las medidas correctivas).</t>
  </si>
  <si>
    <t>A partir de la información de las evaluaciones independientes, se evalúan para determinar su efecto en el Sistema de Control Interno de la entidad y su impacto en el logro de los objetivos, a fin de determinar cursos de acción para su mejora</t>
  </si>
  <si>
    <t>17.3</t>
  </si>
  <si>
    <t>La entidad cuenta con políticas donde se establezca a quién reportar las deficiencias de control interno como resultado del monitoreo continuo</t>
  </si>
  <si>
    <t>17.4</t>
  </si>
  <si>
    <t>La Alta Dirección hace seguimiento a las acciones correctivas relacionadas con las deficiencias comunicadas sobre el Sistema de Control Interno y si se han cumplido en el tiempo establecido</t>
  </si>
  <si>
    <t>17.5</t>
  </si>
  <si>
    <t>Los procesos y/o servicios tercerizados, son evaluados acorde con su nivel de riesgos</t>
  </si>
  <si>
    <t>17.6</t>
  </si>
  <si>
    <t>Se evalúa la información suministrada por los usuarios (Sistema PQRD), así como de otras partes interesadas para la mejora del Sistema de Control Interno de la Entidad</t>
  </si>
  <si>
    <t>17.7</t>
  </si>
  <si>
    <t>Verificación del avance y cumplimiento de las acciones incluidas en los planes de mejoramiento producto de las autoevaluaciones. (2ª Línea).</t>
  </si>
  <si>
    <t>16.1</t>
  </si>
  <si>
    <t>16.2</t>
  </si>
  <si>
    <t>17.2</t>
  </si>
  <si>
    <t>Los informes recibidos de entes externos (organismos de control, auditores externos, entidades de vigilancia entre otros) se consolidan y se concluye sobre el impacto en el Sistema de Control Interno, a fin de determinar los cursos de acción</t>
  </si>
  <si>
    <t>17.8</t>
  </si>
  <si>
    <t>Evaluación de la efectividad de las acciones incluidas en los Planes de mejoramiento producto de las auditorías internas y de entes externos. (3ª Línea</t>
  </si>
  <si>
    <t>17.9</t>
  </si>
  <si>
    <t>Nombre de la Entidad:</t>
  </si>
  <si>
    <t>INSTITUTO NACIONAL PENITENCIARIO Y CARCELARIO - INPEC</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</si>
  <si>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</si>
  <si>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</si>
  <si>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</si>
  <si>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</si>
  <si>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</si>
  <si>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En el INPEC, los componentes del sistema se encuentran operando en una etapa de desarrollo, con el fin de fortalecer los controles y el valor generado a los objetivos y metas institucionales.</t>
  </si>
  <si>
    <t>¿Es efectivo el sistema de control interno para los objetivos evaluados? (Si/No) (Justifique su respuesta):</t>
  </si>
  <si>
    <r>
      <rPr>
        <sz val="14"/>
        <color theme="1"/>
        <rFont val="Arial"/>
        <family val="2"/>
      </rPr>
      <t>Con base en los resultados de las evaluaciones y seguimientos periódicos y específicos practicados, permiten determinar que el Sistema de Control Interno del INPEC presenta una efectividad razonable, teniendo en cuenta el cumplimiento de los objetivos institucionales proyectados en el Plan de Direccionamiento Estratégico "</t>
    </r>
    <r>
      <rPr>
        <i/>
        <sz val="14"/>
        <color theme="1"/>
        <rFont val="Arial"/>
        <family val="2"/>
      </rPr>
      <t>Transformando vidas para la paz 2023-2026"</t>
    </r>
    <r>
      <rPr>
        <sz val="14"/>
        <color theme="1"/>
        <rFont val="Arial"/>
        <family val="2"/>
      </rPr>
      <t xml:space="preserve"> y ejecutados a través del Plan de Acción institucional 2024. </t>
    </r>
  </si>
  <si>
    <t>La entidad cuenta dentro de su Sistema de Control Interno, con una institucionalidad (Líneas de defensa)  que le permita la toma de decisiones frente al control (Si/No) (Justifique su respuesta):</t>
  </si>
  <si>
    <t>El INPEC tiene implementado el modelo de lineas de defensa, se viene trabajando en la maduración del modelo a traves del fortalecimiento del mapa de riesgos y la interacción continua de la Oficina de Control Interno con la Alta Dirección y la Oficina Asesora de Planeación.</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</si>
  <si>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</si>
  <si>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</si>
  <si>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</si>
  <si>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</si>
  <si>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</si>
  <si>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</si>
  <si>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</si>
  <si>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</si>
  <si>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</si>
  <si>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</si>
  <si>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</si>
  <si>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</si>
  <si>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</si>
  <si>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</si>
  <si>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</si>
  <si>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Cuando en el análisis de los requerimientos en los diferenes componentes del MECI se cuente con aspectos evaluados en nivel 2 (presente) y 3 (funcionando).</t>
  </si>
  <si>
    <t>Cuando en el análisis de los requerimientos en los diferenes componentes del MECI se cuente con aspectos evaluados en nivel 2 (presente) y 2 (funcionando); 3 (presente) y 1 (funcionando); 3 (presente) y 2 (funcionando).</t>
  </si>
  <si>
    <t>Deficiencia de control mayor</t>
  </si>
  <si>
    <t>Cuando en el análisis de los requerimientos en los diferenes componentes del MECI se cuente con aspectos evaluados en nivel 1 (presente) y 1 (funcionando); 2 (presente) y 1 (funcionando).</t>
  </si>
  <si>
    <t xml:space="preserve">Aplicación de mecanismos para ejercer una adecuada supervisión del Sistema de Control Interno </t>
  </si>
  <si>
    <t xml:space="preserve">Identificación y análisis de riesgos (Analiza factores internos y externos; Implica a los niveles apropiados de la dirección; Determina cómo responder a los riesgos; Determina la importancia de los riesgos). </t>
  </si>
  <si>
    <t xml:space="preserve">Identificación y análisis de cambios significativos </t>
  </si>
  <si>
    <t xml:space="preserve">17.1 </t>
  </si>
  <si>
    <t xml:space="preserve">17.2 </t>
  </si>
  <si>
    <t xml:space="preserve">17.3 </t>
  </si>
  <si>
    <t xml:space="preserve">17.4 </t>
  </si>
  <si>
    <t xml:space="preserve">17.5 </t>
  </si>
  <si>
    <t xml:space="preserve">17.6 </t>
  </si>
  <si>
    <t xml:space="preserve">17.7 </t>
  </si>
  <si>
    <t xml:space="preserve">17.8 </t>
  </si>
  <si>
    <t xml:space="preserve">17.9 </t>
  </si>
  <si>
    <t>Se brindaron capaciones virtuales mediante google meet, en cumplimiento al cronograma de capacitaciones y socializaciones mediante infograficas NOTIINPEC Evidencia: Radicado GESDOC cronograma de capacitaciones 2024IE0058028. - Actas de Capacitación</t>
  </si>
  <si>
    <t>La política de Transparencia y Acceso a la Información pública se encuentra aprobada, actualizada y publicada en la pag. WEB institucional. 
Evidencia: https://www.inpec.gov.co/web/guest/transparencia-y-acceso-a-la-informacion-publica</t>
  </si>
  <si>
    <t>Se revisaron inventarios domentales remitidos por los distintos Establecimientos de Reclusion y Regionales y dependencias de la Sede Central, se levantaron las respecivas observaciones mediante correo electrónico. 
Evidencia: Correos de asesorias de todas las unidades administrativas en general a nivel nacional</t>
  </si>
  <si>
    <t>Dando el cumplimiento al procedimiento de recepcion radicacion y distribucion de comunicaciones, tanto fisica como electronica durante el periodo esta labor se realiza dia a dia. Lo recibo por correo masivo 472, ventanilla único y el correo institucional ventanilla.única.scentral@inpec.gov.co. 
Evidencia radicado Gesdoc 2024IE0224056 informe PQRS del 4/11/2024</t>
  </si>
  <si>
    <t>Cumpliendo con lo establecido en la Ley 2345 de 2023 “Chao marcas de Gobierno”, y de acuerdo a la Directiva Presidencial 06 del 19 de junio de 2024, que ordena: "Adoptar el Manual de Identidad Visual, adjunto a la presente Directiva Presidencial, el cual contiene las instrucciones de identidad visual y uso de imagen de obligatorio cumplimiento para las entidades del nivel central y descentralizado de la rama ejecutiva del orden nacional", se realizó actualizaciòn y divulgación de la nueva imagen para todos los productos y formatos comunicativos de la entidad, incluyendo páginas web, comunicados, presentaciones, piezas gráficas, entre otros, el cual debe tener cumplimiento inmediato desde el 01 de julio de 2024 en el Instituto Nacional Penitenciario y Carcelario INPEC. 
Evidencia ......ADOPCIÓN NUEVO MANUAL DE IMAGEN INSTITUCIONAL.</t>
  </si>
  <si>
    <t>La política de gestión documental se encuentra publicada en Isoluciòn CÓDIGO: PA-DO-PL02, en su ultima versión 17/dic./2024. 
Evidencia: Publicaciòn Isolución .</t>
  </si>
  <si>
    <t>Se realiza seguimiento al uso del Aplicativo GESDOC a Nivel Nacional frente al cumplimiento del Procedimiento de Recepción, Radicación y Distribución de Comunicaciones Oficiales, 
Evidencia radicado Gesdoc 2024IE0224056 informe PQRS del 4/11/2024</t>
  </si>
  <si>
    <t>Se adjunta informe de seguimiento y control del módulo PQRSD en el 
aplicativo GESDOC, correspondiente a los periodos 2020, 2021,2022,2023 
y 2024 
Evidencia radicado Gesdoc 2024IE0224056 informe PQRS del 4/11/2024</t>
  </si>
  <si>
    <t xml:space="preserve">Se realizo la reunión del Semestral del Comité Institucional de Control Interno en el cual se hizo seguimiento al plan anual de auditoira, se hizo seguimiento a las recomendaciones de la OFICI y con el fin de mitigar el riesgo se solicito información a Directores Regionales para con base en los riesgos y las PQRSD se programaran auditorias para lograr la mitigación del riesgo 
Link pagina web entidad: http://surl.li/pzmdoq  </t>
  </si>
  <si>
    <t>Se realizó los ajustes a los lineamientos de conciliación de bancos, se están reestructurando las políticas contables de la entidad y se realiza capacitaciones con las subunidades por parte del Grupo de Regionales para poder explicar las nuevas indicaciones que salen de la Contaduría General de la Nación, como la revisión del cronograma de depuración. 
https://drive.google.com/drive/folders/1dEXBuEHPkdB0FwF30GH3tLRZNjLAkgyp</t>
  </si>
  <si>
    <t>Se realizó con el Comité de Sostenibilidad Contable la aprobación del Cronograma de Depuración donde se presentó el trabajo de la depuración de siete establecimientos, cinco de la Regional Central (Ramiriquí, Duitama, Espinal, Florencia, Tunja) y dos de la Regional Norte (Montería y Cartagena).
https://drive.google.com/drive/folders/1ps1Ct39Gr1WsN_czT1OGRiKMeOa0PB_h</t>
  </si>
  <si>
    <t>Se realizó los ajustes a los lineamientos de conciliación de bancos, se están reestructurando las políticas contables de la entidad y se realiza capacitaciones con las subunidades por parte del Grupo de Regionales para poder explicar las nuevas indicaciones que salen de la Contaduría General de la Nación, como la revisión del cronograma de depuración.
https://drive.google.com/drive/folders/1q4t1mzIbARpfuZYsjM2KiDiEBzWPwdQi</t>
  </si>
  <si>
    <t>El C</t>
  </si>
  <si>
    <t>la Circular 0004 08 FEB 2024 Instrucción obligatoria programas de capacitación</t>
  </si>
  <si>
    <t>1. Ambiente de control</t>
  </si>
  <si>
    <t>2. Evaluación de riesgos</t>
  </si>
  <si>
    <t>3. Actividades de control</t>
  </si>
  <si>
    <t>4. Información y comunicación</t>
  </si>
  <si>
    <t xml:space="preserve">5. Monitoreo </t>
  </si>
  <si>
    <r>
      <rPr>
        <b/>
        <sz val="14"/>
        <color theme="1"/>
        <rFont val="Arial"/>
        <family val="2"/>
      </rPr>
      <t xml:space="preserve">Fortalezas: </t>
    </r>
    <r>
      <rPr>
        <sz val="14"/>
        <color theme="1"/>
        <rFont val="Arial"/>
        <family val="2"/>
      </rPr>
      <t xml:space="preserve">1.La entidad cuenta con un aplicativo de gestión documental GESDOC que permite administrar los documentos desde se generación hasta su destinación final.
2.        El INPEC cuenta con políticas apropiadas para el reporte de información fuera de la entidad y directrices sobre información de carácter reservado.
</t>
    </r>
    <r>
      <rPr>
        <b/>
        <sz val="14"/>
        <color theme="1"/>
        <rFont val="Arial"/>
        <family val="2"/>
      </rPr>
      <t>Debilidades:</t>
    </r>
    <r>
      <rPr>
        <sz val="14"/>
        <color theme="1"/>
        <rFont val="Arial"/>
        <family val="2"/>
      </rPr>
      <t xml:space="preserve"> 1. Se observa incumplimiento en términos de respuestas a las peticiones realizadas por el aplicativo GESDOC y normatividad vigente.
2. Las recomendaciones emitidas por la Oficina de Control Interno no están siendo implementadas, por lo que se observa que se continuan con las mismas debilidades. 
</t>
    </r>
  </si>
  <si>
    <t>Se presenta Informe Craet  radicado No. 2024IE0200390
Informe seguimiento y control de las quejas CRAET sede central, Regionales y EPN mediante actas.
Sede Central: 2024IE0200390
R. Central: 2024IE0194678, 2024IE0233906
R. Occidente: 2024IE0197031, 2024IE0250712 
R. Norte:2024IE0196249, 2024IE0243937
R. Oriente: 2024IE0191662, 2024IE0191668
R. Noroeste:2024IE0194681, 2024IE0024793
R. Viejo Caldas: 2024IE0187107, 2024IE0247019
EPN: Actas 69, 70, 71, 72, 73, 74,75, 76 y 77</t>
  </si>
  <si>
    <t>Se realiza acciones de seguimiento sobre la falta de respuesta a los ciudadanos mediante  el módulo PQRSD del tablero de Control, se presenta informe Oficio No. 2024IE0139384 
El grupo GATEC prersenta Informe Informe ejecutivo No.  2025IE0000803, 2025IE0012912  Seguimiento a Dependencias:   Seguimiento y control mediante correo eléctronico del modulo PQRSD de Gesdoc a: Derechos humanos, Planeación y comunicaciones  
Informe Seguimiento y control  mediante oficio a:
Oficina Asesora Juridica:2024IE00229858
Dirección de Gestión Corporativa No 2024IE0229854  
Oficina de Sistemas No. 2024IE0230033  
Dirección CERVI No 2024IE0229874
Oficina de Control Interno Disciplinario No 2024IE0229875
Grupo de Derechos Humanos No 2024IE0100033 
Dirección Tratamiento: 2024IE0229869  
Dirección Custodia y Vigilancia No 2024IE0229876 
Seguimiento a Regionales y EPN: 
Regional central No. 2024IE0229785
 Regional Occidente No 2024IE0229779  
 Regional Norte No 2024IE0229809  
 Regional Oriente No 2024IE0229879 
 Regional Noroeste No 2024IE02029880
 Regional Viejo Caldas  No 2024IE0229878
 EPN No 2024IE0229868</t>
  </si>
  <si>
    <t>El Grupo GATEC realiza informes a las dependencias sobre las PQRSD así: Informe segundo semestre: 2025IE0000803, 2025IE0012912
Asesora de Comunicaciones 2024IE0202171
Atención y tratamiento 2024IE0202110
CERVI 2024IE0202163
Control Interno D 2024IE0202148
Custodia y Vigilancia 2024IE0201775
DDHH 2024IE0202158
GASUP 2024IE0202128
Corporativa 2024IE0202136
Jurídica 2024IE0202099
Talento Humano 2024IE0202116</t>
  </si>
  <si>
    <t>DIVULGACIONES ACCIONES DE INFORME DE GESTION</t>
  </si>
  <si>
    <t>CUMPLIMIENTO PLAN DE COMUNICACIONES RDC AUDIENCIA PUBLICA DE RDC https://www.youtube.com/watch?v=QZNozBHhHPc&amp;t=1140s</t>
  </si>
  <si>
    <t xml:space="preserve">LA OFICINA ASESORA DE COMUNICACIONES REALIZO  Y POTENCIALIZAO LA IMAGEN INSTITUCIONAL Y LOS PROESOS Y PROGRAMAS MISIONALES  EN LA CAMPAÑA INTERNA SUMATE    CAMPAÑA EXTRAN OPERACION DOMINO  Y DE RESOCIALIZACION  RENACER </t>
  </si>
  <si>
    <t xml:space="preserve">PARA EL CUMPLIMIENTO  DE ESTOS 3 OBJETIVOS  SE REALIZA  NOTINPEC, BOLETINES INTERNOS, CORREO MASIVO DE  comunicacionorganizacional , GENERA NOTICIAS  MEDIANTE LA PAGINA WEB institucional , VISIBILIZA LA GESTION INSTITUCIONAL MEDIANTE BOLETINES INFORMATIVOS  Y DIVULGCAION EN REDES SOCIALES . </t>
  </si>
  <si>
    <t>La entidad implementa los diferentes planes de capacitación, es necesario evidenciar la participación de las regionales y los diferentes establecimientos</t>
  </si>
  <si>
    <t>En el año 2024 se realizaron las actividades de bienestar programadas….</t>
  </si>
  <si>
    <t xml:space="preserve">Se ha realizado el seguimiento por parte de la oficina de control interno al Plan de Anticorrupción y Atención al Ciudadano </t>
  </si>
  <si>
    <t>La Oficina de Control Interno publicó de manera oportuna la evaluación y seguimiento al Plan Anticorrupción y de Atención al Ciudadano en conjunto con sus observaciones y recomendaciones generando la cultura de autocontrol y mejoramiento</t>
  </si>
  <si>
    <t>La entidad tiene definidos los lineamientos para que se haga el reporte de conflictos de intereses, se ampliaron las directrices para que se reporte conflicto de intereses antes de iniciar la ejecución de un contrato</t>
  </si>
  <si>
    <t>Los interventores y supervisores están facultados para solicitar informes, aclaraciones y explicaciones sobre el desarrollo de la ejecución contractual, y serán responsables por mantener informada a la entidad contratante de los hechos o circunstancias que puedan constituir actos de corrupción tipificados como conductas punibles, o que puedan poner o pongan en riesgo el cumplimiento del contrato, o cuando tal incumplimiento se presente.. Link de las evidencias: https://drive.google.com/drive/folders/1x0sZTbDA-SBLQ9CknMCdUfnRnyb3k4pz</t>
  </si>
  <si>
    <t>De acuerdo con el principio de responsabilidad que rige la contratación estatal, las Entidades Estatales están
obligadas a vigilar la correcta ejecución del objeto contratado y a proteger tanto los derechos de la propia Entidad
como los del contratista y terceros que puedan verse afectados por la ejecución del contrato.
Esta vigilancia tiene como objetivo proteger la moralidad administrativa, prevenir la ocurrencia de actos de
corrupción y tutelar la transparencia de la actividad contractual y debe ejercerse a través de un supervisor o
interventor, según corresponda Link de las evidencias : https://drive.google.com/drive/folders/1ec0UpQa2ppShPq1UN0VsCReAcr5dE_xt</t>
  </si>
  <si>
    <t>Se verifica el control de los procesos contractuales a nivel nacional con la plataforma que se reporte a la contraloria llamado SIRECI, este con el fin de mitigar los riesgos administrativos y de corrupcion. LINK DE LAS EVIDENCIAS: https://drive.google.com/drive/folders/15mxUodcZsiWGEOmhvL7qj3GH2NDl-NEo</t>
  </si>
  <si>
    <t>Las responsabilidades de los supervisores se realiza el seguimiento mediante los informes de supervision de los mismos que ellos reportane en la subdireccion , en el cual podemos verificar la ejecucion de los contratos. LINK DE LAS EVIDENCIAS: https://drive.google.com/drive/folders/1BviLPt2NIujAHb3WnY6rpuzPlJLG7tcP</t>
  </si>
  <si>
    <t>Si bien dicho es que la supervisión debe encargarse los encargados de los contratos, la subdirección genera la notificación formal de ellos, es decir un oficio en el cual se delega la supervision a los encargados de las areas, adicional a esto reportamos trimestralmente el mapa de riesgos a planeación en el cual se mitigan los riesgos institucionales como de corrupción. LINK DE LAS EVIDENCIAS: https://drive.google.com/drive/folders/116JjJs48GOtwAw_kHKrXvLnBRRnGiBb7</t>
  </si>
  <si>
    <t>Los riesgos generados por este tipo de linea, se pueden mitigar haciendo una verificación a nivel nacional de la contratacion por regionales esto con el fin de no generar riesgos de corrupción a lo largo del año en cuestión: LINK DE LAS EVIDENCIAS: https://drive.google.com/drive/folders/1xOiCkxPhmZfqFbrmSK4JHDjexmXlgp5u</t>
  </si>
  <si>
    <t>De acuerdo a el procedimiento estipulado en la entidad podemos observar dos grandes variantes las cuales son los objetivos institucionales y los procesos que se realizaron con esos objetivos, de un lado va el Plan anual de adquisiciones ya que son los requerimientos que se necesitan al año en la entidad, en los cuales podemos encontrar desde utiles hasta procesos como licitaciones publicas, adicional el seguimiento que se realiza de estos procesos vendria siendo las publicaciones legales en la plataforma SECOP II, LINK DE LAS EVIDENCIAS: https://drive.google.com/drive/folders/1_S6RgnJysRiXd-yBxJMpLNCv_TSNajFt</t>
  </si>
  <si>
    <t>Cuando se realiza la gestión de verificar los productos entregados y recibidos a satisfacción hablamos de que se abre la brecha a poder liquidar dichos contratos siguiendo la normativa, ya que una vez los supervisores verifican que la información y elementos sean ejecutados en su totalidad se procede a realizar los pagos (tesoreria), por lo consecuente la SUGEC realiza la liquidación de dichos contratos. LINK DE LAS EVIDENCIAS: https://drive.google.com/drive/folders/1ZxUKWurLZ-sWr-NVZ_TizStLQzL43M-g</t>
  </si>
  <si>
    <t>Se ha dado cumplimiento al plan institucional de capacitación para su elaboración cada una de las dependencias reporto las necesidades de capacitación. Es necesario medir la eficacia de las capacitaciones y presentar un comparativo por dependencia, regional y ERON del personal capacitado
Se verificó que en el proceso de Gestión del Conocimiento institucional, dentro de su oferta académica, se incluya fortalecer y desarrollar las competencias laborales de los servidores públicos de la Entidad, a través de capacitaciones internas y externas, con el fin de consolidar los saberes, actitudes, habilidades, destrezas y conocimientos, en beneficio de los resultados institucionales</t>
  </si>
  <si>
    <t>Se hace seguimiento a los informes entregados de  la Segunda linea de defensa por parte de  la tercera línea de Defensa, los cuales son utilizados para formular estrategias y acciones que coadyuven al cumplimiento de los objetivos Institucionales.  
Se revisan los informes entregados por la Segunda Línea de Defensa sobre puntos críticos que ayuden a gestionar y mitigar los riesgos que se presentan en cada uno de los procesos.
En relación con la Primera  línea de defensa, se tiene programado una depuración contable en todos los establecimientos del año 2024-2027 buscando la sostenibilidad contable de la entidad.</t>
  </si>
  <si>
    <t>Se evidencia que falta actualización de los procedimientos acordes con los lineamientos de MIPG y directrices que garanticen la satisfacción del cliente</t>
  </si>
  <si>
    <t xml:space="preserve">El ComitéComité Institucional de Coordinación de Control Interno aprobo el progrma de auditoria el cual tuvo modifiaciones y cambios por diferentes circunstancias, dando cumplimiento a la realización de las auditorias.
Igualmente al interior del comité Comité Institucional de Coordinación de Control Interno se realizo seguimiento a la gestión realizada por la OFICI de control interno como evidencia en las actas del comité </t>
  </si>
  <si>
    <t>En el modulo de ISOLUCION se les hace seguimiento a los hallazgos de las auditorias por parte de la OFICI con las respectivas retroalimentaciones que contribuyen al mejoramiento de la entidad</t>
  </si>
  <si>
    <t>Se verificó la revisión y evaluación realizada por la Alta Dirección al nivel de cumplimiento de las metas establecidas en el Plan de Direccionamiento Estratégico del INPEC 2023 - 2026 y en  el Plan Institucional de Acción 2024.</t>
  </si>
  <si>
    <t>Se lidera un total de 284 productos los cuales hacen parte del Plan de Direccionamiento Estratégico “Transformando vidas para la paz 2023-2026"</t>
  </si>
  <si>
    <t>Se hizo seguimiento al cumplimiento del Plan de Acción Institucional 2024, el cual fue diseñado y aprobado por el Comité Institucional de Gestión y Desempeño bajo el liderazgo de la Oficina Asesora   de Planeación.
Se evidencia que hay multiplicidad de actividades en los diferentes planes, se recomienda organizar para buscar estrategias que busquen simplicar y sean mas eficientes de controlar a través de los indicadores</t>
  </si>
  <si>
    <t xml:space="preserve">Se ha llevado  a cabo el seguimiento y evaluación de los Mapas de Riesgo Institucional tanto a nivel central como regional y los diferentes establecimientos. </t>
  </si>
  <si>
    <t>Se realizaron ejercicios de revisión, ajuste y monitoreo de los riesgos incluídos en los diferentes procesos que hacen parte del Modelo Integrado de Planeación y Gestión y con la participación de la comunidad, es necesario reforzar el ejercicio de participación ciudadana en el planteamiento del PAAC.</t>
  </si>
  <si>
    <t xml:space="preserve">Se ha realizado análisis y monitoreo de los informes generados por la primera Línea de Defensa de los riesgos por parte de los responsables de los procesos. 
Se ha realizado seguimiento y control cuatrimestral a las acciones propuestas en el Mapa de riesgos, de acuerdo al cronograma de ejecución establecido.
La Oficina Asesora de Planeación realiza monitoreo y propone los ajustes y modificaciones necesarios y pertinentes dentro del Mapa de riesgos para prevenir su materialización.  
</t>
  </si>
  <si>
    <t>El comité Comité Institucional de Coordinación de Control Interno ha realizado las reuniones de acuerdo a los lineamientos pero es necesario ampliar la agenda para dar alcance a la Resolución No. 1003 del 18 de abril de 2018</t>
  </si>
  <si>
    <t xml:space="preserve">El comité Comité Institucional de Coordinación de Control Interno  reprogramo auditorias de acuerdo a los riesgos detecados con el fin de buscar la mitigación de los mismos.  
</t>
  </si>
  <si>
    <t xml:space="preserve">Se observa el seguimeinto al  Mapa de riesgos y al PAAC por parte de la segunda y tercera linea defensa quien informa al Alta Dirección de sus resultados y avances con el objetivo que pueda implementar estrategias que redunden en el mejoramiento continuo de la entidad. 
</t>
  </si>
  <si>
    <t>Se llevó a cabo seguimiento a lo dispuesto en la Política de Administración del Riesgo y a la efectividad de los controles, en los cuales se evidenció la verificación de los factores externos e internos que pueden generar nuevos riesgos y la forma de mitigarlos con los seguimientos realizados por la primera y segunda linea de defensa.
Se ha realizado por parte de la Oficina Asesora de Planeación, el Mapa de Riesgo y su respectiva gestión por parte de los lideres de los procesos.</t>
  </si>
  <si>
    <t xml:space="preserve">Se hace seguimiento por parte  de la segunda y tercera linea de defensa de los riesgos institucionales informando a la Alta Dirección para su conocimiento y tomar las acciones pertinentes para su mitigación a nivel de toda la entidad. </t>
  </si>
  <si>
    <t xml:space="preserve">
Se evalua la actualización del Mapa de Riesgos de Corrupción acorde a los reportes de la tercera línea de defensa en los caules se establecen acciones para mejorar las Dimensiones, Politicas y procesos de Gestión. 
Se evalua el avance e implementación de los Planes de Mejoramiento Institucional con fundamento a los resultados de las evaluaciones realizadas por la tercera Línea de Defensa en la plataforma ISOLUCION   </t>
  </si>
  <si>
    <t>Se hace seguimiento a los roles, responsabilidades y liderazgo de los representantes de la Alta Dirección frente al cumplimiento de sus funciones para prevenir la materialización de riesgos fraudulentos dentro de la Entidad.
En las auditorias e informes de seguimiento realizadas en la vigencia se han identificado debilidades en la segregacion de funciones, asociadas a una adecuada distribución de funciones</t>
  </si>
  <si>
    <t>La Oficina de Control Interno ha realizado seguimiento a las responsabilidades de cada servidor público, según los usuarios y contraseñas asignados para la gestión de los procesos y trámites que le corresponden de acuerdo con las Políticas y Procesos institucionales a fin de realizar control de legalidad y trazabilidad en el desarrollo del procedimiento.
Se revisaron las funciones de cada supervisor  de acuerdo con los roles y responsabilidades asignadas para dar cumplimiento a las funciones y roles bajo su responsabilidad.</t>
  </si>
  <si>
    <t xml:space="preserve">La OFPLA realiza seguimiento a la actualización de los procesos, procedimientos, políticas, instructivos y manuales para garantizar la aplicación adecuada de los controles en los diferentes procesos de la Entidad.
La OFICI en los Planes de Mejoramiento, verifica cuando se requiera que se realice la actualización de los procesos con el fin de establecer controles que coadyuden a la mitigación de riesgos.  </t>
  </si>
  <si>
    <t xml:space="preserve">Se ha realizado  seguimiento cuatrimestral a los controles diseñados para evitar la materialización de riesgos de corrupción.
Se hace revisión de los riesgos y puntos críticos que requieren controles más rigurosos para evitar la materialización de los riesgos relacionados con la Gestión Contractual, la Gestión Financiera y Contable, la Gestión Documental para garantizar la armonía e integridad del Sistema de Control Interno.
De acuerdo al Programa Anual de Auditoría, se desarrollaron auditorías internas, seguimientos y evaluaciones para verificar la efectividad de los controles diseñados en los procesos que se detectaron falencias. </t>
  </si>
  <si>
    <r>
      <rPr>
        <b/>
        <u/>
        <sz val="10"/>
        <color theme="0"/>
        <rFont val="Verdana"/>
        <family val="2"/>
      </rPr>
      <t xml:space="preserve">Lineamiento 10: 
</t>
    </r>
    <r>
      <rPr>
        <b/>
        <sz val="10"/>
        <color theme="0"/>
        <rFont val="Verdana"/>
        <family val="2"/>
      </rPr>
      <t>Diseño y desarrollo de actividades de control (Integra el desarrollo de controles con la evaluación de riesgos; tiene en cuenta a qué nivel se aplican las actividades; facilita la segregación de funciones).</t>
    </r>
  </si>
  <si>
    <r>
      <t>Explicación de cómo la Entidad</t>
    </r>
    <r>
      <rPr>
        <b/>
        <u/>
        <sz val="10"/>
        <color theme="0"/>
        <rFont val="Verdana"/>
        <family val="2"/>
      </rPr>
      <t xml:space="preserve"> evidencia </t>
    </r>
    <r>
      <rPr>
        <b/>
        <sz val="10"/>
        <color theme="0"/>
        <rFont val="Verdana"/>
        <family val="2"/>
      </rPr>
      <t xml:space="preserve">que está dando respuesta al requerimiento
</t>
    </r>
    <r>
      <rPr>
        <sz val="10"/>
        <color theme="0"/>
        <rFont val="Verdana"/>
        <family val="2"/>
      </rPr>
      <t>Referencia a Procesos, Manuales/Políticas de Operación/Procedimientos/Instructivos u otros desarrollos que den cuente de su aplicación</t>
    </r>
  </si>
  <si>
    <r>
      <t xml:space="preserve">Presente
</t>
    </r>
    <r>
      <rPr>
        <i/>
        <sz val="10"/>
        <color theme="0"/>
        <rFont val="Verdana"/>
        <family val="2"/>
      </rPr>
      <t>(1/2/3)</t>
    </r>
  </si>
  <si>
    <r>
      <t>Funcionando</t>
    </r>
    <r>
      <rPr>
        <i/>
        <sz val="10"/>
        <color theme="0"/>
        <rFont val="Verdana"/>
        <family val="2"/>
      </rPr>
      <t xml:space="preserve">
(1/2/3)</t>
    </r>
  </si>
  <si>
    <r>
      <rPr>
        <b/>
        <u/>
        <sz val="10"/>
        <color theme="0"/>
        <rFont val="Verdana"/>
        <family val="2"/>
      </rPr>
      <t xml:space="preserve">Lineamiento 11: 
</t>
    </r>
    <r>
      <rPr>
        <b/>
        <sz val="10"/>
        <color theme="0"/>
        <rFont val="Verdana"/>
        <family val="2"/>
      </rPr>
      <t>Seleccionar y Desarrolla controles generales sobre TI para apoyar la consecución de los objetivos .</t>
    </r>
  </si>
  <si>
    <r>
      <rPr>
        <sz val="10"/>
        <color theme="1"/>
        <rFont val="Verdana"/>
        <family val="2"/>
      </rPr>
      <t>La Oficina de Sistemas de Información  hace monitoreo permanente a los procesos de adquisición y desarrollo de tecnologías relevantes y necesarias para mejorar la infraestructura y seguridad  tecnológica de la Entidad.
El INPEC estableció el Plan de Seguridad y Privacidad de la Información que apoya el Sistema de Gestión de la Seguridad de la Información -SGSI de la entidad, acorde a los lineamientos del Ministerio de Tecnologías de la Información y Comunicaciones y a la Norma ISO/IEC 27001:2013 con el fin de preservar la confidencialidad, integridad, disponibilidad y privacidad de los activos de información.</t>
    </r>
    <r>
      <rPr>
        <sz val="10"/>
        <color rgb="FFFF0000"/>
        <rFont val="Verdana"/>
        <family val="2"/>
      </rPr>
      <t xml:space="preserve">    </t>
    </r>
  </si>
  <si>
    <r>
      <rPr>
        <b/>
        <u/>
        <sz val="10"/>
        <color theme="0"/>
        <rFont val="Verdana"/>
        <family val="2"/>
      </rPr>
      <t xml:space="preserve">Lineamiento 12: 
</t>
    </r>
    <r>
      <rPr>
        <b/>
        <sz val="10"/>
        <color theme="0"/>
        <rFont val="Verdana"/>
        <family val="2"/>
      </rPr>
      <t>Despliegue de políticas y procedimientos (Establece responsabilidades sobre la ejecución de las políticas y procedimientos; Adopta medidas correctivas; Revisa las políticas y procedimientos).</t>
    </r>
  </si>
  <si>
    <r>
      <rPr>
        <b/>
        <u/>
        <sz val="10"/>
        <color theme="1"/>
        <rFont val="Verdana"/>
        <family val="2"/>
      </rPr>
      <t>Lineamiento 2:</t>
    </r>
    <r>
      <rPr>
        <b/>
        <sz val="10"/>
        <color theme="1"/>
        <rFont val="Verdana"/>
        <family val="2"/>
      </rPr>
      <t xml:space="preserve"> 
Aplicación de mecanismos para ejercer una adecuada supervisión del Sistema de Control Interno </t>
    </r>
  </si>
  <si>
    <r>
      <t xml:space="preserve">Explicación de cómo la Entidad </t>
    </r>
    <r>
      <rPr>
        <b/>
        <u/>
        <sz val="10"/>
        <color theme="1"/>
        <rFont val="Verdana"/>
        <family val="2"/>
      </rPr>
      <t>evidencia</t>
    </r>
    <r>
      <rPr>
        <b/>
        <sz val="10"/>
        <color theme="1"/>
        <rFont val="Verdana"/>
        <family val="2"/>
      </rPr>
      <t xml:space="preserve"> que está dando respuesta al requerimiento
Referencia a Procesos, Manuales/Políticas de Operación/Procedimientos/Instructivos u otros desarrollos que den cuenta de su aplicación</t>
    </r>
  </si>
  <si>
    <r>
      <t xml:space="preserve">Presente 
</t>
    </r>
    <r>
      <rPr>
        <b/>
        <i/>
        <sz val="10"/>
        <color theme="1"/>
        <rFont val="Verdana"/>
        <family val="2"/>
      </rPr>
      <t>(1/2/3)</t>
    </r>
  </si>
  <si>
    <r>
      <t xml:space="preserve">Funcionando 
</t>
    </r>
    <r>
      <rPr>
        <b/>
        <i/>
        <sz val="10"/>
        <color theme="1"/>
        <rFont val="Verdana"/>
        <family val="2"/>
      </rPr>
      <t>(1/2/3)</t>
    </r>
  </si>
  <si>
    <r>
      <rPr>
        <b/>
        <u/>
        <sz val="10"/>
        <color theme="1"/>
        <rFont val="Verdana"/>
        <family val="2"/>
      </rPr>
      <t>Lineamiento 3:</t>
    </r>
    <r>
      <rPr>
        <b/>
        <sz val="10"/>
        <color theme="1"/>
        <rFont val="Verdana"/>
        <family val="2"/>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</si>
  <si>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r>
      <t xml:space="preserve">Explicación de cómo la Entidad </t>
    </r>
    <r>
      <rPr>
        <b/>
        <u/>
        <sz val="10"/>
        <color theme="1"/>
        <rFont val="Verdana"/>
        <family val="2"/>
      </rPr>
      <t>evidencia</t>
    </r>
    <r>
      <rPr>
        <b/>
        <sz val="10"/>
        <color theme="1"/>
        <rFont val="Verdana"/>
        <family val="2"/>
      </rPr>
      <t xml:space="preserve"> que está dando respuesta al requerimiento
Referencia a Procesos, Manuales/Políticas de Operación/Procedimientos/Instructivos u otros desarrollos que den cuente de su aplicación</t>
    </r>
  </si>
  <si>
    <r>
      <rPr>
        <b/>
        <u/>
        <sz val="10"/>
        <color theme="1"/>
        <rFont val="Verdana"/>
        <family val="2"/>
      </rPr>
      <t>Lineamiento 4:</t>
    </r>
    <r>
      <rPr>
        <sz val="10"/>
        <color theme="1"/>
        <rFont val="Verdana"/>
        <family val="2"/>
      </rPr>
      <t xml:space="preserve"> 
Compromiso con la competencia de todo el personal, por lo que la gestión del talento humano tiene un carácter estratégico con el despliegue de actividades clave para todo el ciclo de vida del servidor público –ingreso, permanencia y retiro.</t>
    </r>
  </si>
  <si>
    <r>
      <t xml:space="preserve">Explicación de cómo la Entidad </t>
    </r>
    <r>
      <rPr>
        <b/>
        <u/>
        <sz val="10"/>
        <color theme="1"/>
        <rFont val="Verdana"/>
        <family val="2"/>
      </rPr>
      <t>evidencia</t>
    </r>
    <r>
      <rPr>
        <b/>
        <sz val="10"/>
        <color theme="1"/>
        <rFont val="Verdana"/>
        <family val="2"/>
      </rPr>
      <t xml:space="preserve"> que está dando respuesta al requerimiento
</t>
    </r>
    <r>
      <rPr>
        <sz val="10"/>
        <color theme="1"/>
        <rFont val="Verdana"/>
        <family val="2"/>
      </rPr>
      <t>Referencia a Procesos, Manuales/Políticas de Operación/Procedimientos/Instructivos u otros desarrollos que den cuente de su aplicación</t>
    </r>
  </si>
  <si>
    <r>
      <t xml:space="preserve">Presente 
</t>
    </r>
    <r>
      <rPr>
        <i/>
        <sz val="10"/>
        <color theme="1"/>
        <rFont val="Verdana"/>
        <family val="2"/>
      </rPr>
      <t>(1/2/3)</t>
    </r>
  </si>
  <si>
    <r>
      <t xml:space="preserve">Funcionando 
</t>
    </r>
    <r>
      <rPr>
        <i/>
        <sz val="10"/>
        <color theme="1"/>
        <rFont val="Verdana"/>
        <family val="2"/>
      </rPr>
      <t>(1/2/3)</t>
    </r>
  </si>
  <si>
    <r>
      <t xml:space="preserve">En el marco del PIC 2024, se desarrollaron 185 programas académicos en los componentes de formación y capacitación que beneficiaron a 23,368 servidores públicos del INPEC.
</t>
    </r>
    <r>
      <rPr>
        <b/>
        <sz val="10"/>
        <color theme="1"/>
        <rFont val="Verdana"/>
        <family val="2"/>
      </rPr>
      <t xml:space="preserve">Evidencia: </t>
    </r>
    <r>
      <rPr>
        <sz val="10"/>
        <color theme="1"/>
        <rFont val="Verdana"/>
        <family val="2"/>
      </rPr>
      <t xml:space="preserve">informe de ejecución PIC 2024
</t>
    </r>
    <r>
      <rPr>
        <b/>
        <sz val="10"/>
        <color theme="1"/>
        <rFont val="Verdana"/>
        <family val="2"/>
      </rPr>
      <t>Link de acceso:</t>
    </r>
    <r>
      <rPr>
        <sz val="10"/>
        <color theme="1"/>
        <rFont val="Verdana"/>
        <family val="2"/>
      </rPr>
      <t>https://drive.google.com/drive/folders/1BeEchwFTwdhp_aCKlHIepMIJFyQXHB_F?usp=drive_link</t>
    </r>
  </si>
  <si>
    <r>
      <rPr>
        <b/>
        <sz val="10"/>
        <color theme="1"/>
        <rFont val="Verdana"/>
        <family val="2"/>
      </rPr>
      <t xml:space="preserve">Link de acceso: </t>
    </r>
    <r>
      <rPr>
        <b/>
        <u/>
        <sz val="10"/>
        <color rgb="FF1155CC"/>
        <rFont val="Verdana"/>
        <family val="2"/>
      </rPr>
      <t xml:space="preserve">https://drive.google.com/drive/folders/1jnriUW6hIqgoPSJWbC56oLc-1DkDwHU3?usp=drive_link
</t>
    </r>
    <r>
      <rPr>
        <b/>
        <sz val="10"/>
        <color theme="1"/>
        <rFont val="Verdana"/>
        <family val="2"/>
      </rPr>
      <t>1. Ley General de Archivos</t>
    </r>
    <r>
      <rPr>
        <sz val="10"/>
        <color theme="1"/>
        <rFont val="Verdana"/>
        <family val="2"/>
      </rPr>
      <t xml:space="preserve">
- Capacitación con ESAP en marcos de referencia y clasificación documental: 
- Capacitados 178
- Evidencia: Listado de certificados emitido por la ESAP.
</t>
    </r>
    <r>
      <rPr>
        <b/>
        <sz val="10"/>
        <color theme="1"/>
        <rFont val="Verdana"/>
        <family val="2"/>
      </rPr>
      <t xml:space="preserve">2. Responsabilidad legal de los servidores públicos </t>
    </r>
    <r>
      <rPr>
        <sz val="10"/>
        <color theme="1"/>
        <rFont val="Verdana"/>
        <family val="2"/>
      </rPr>
      <t xml:space="preserve">
- Curso Código General Disciplinario Aplicado al Sistema Penitenciario y carcelario
- Capacitados: 78 
- Evidencia: informe académico
- Capacitación para aspirantes a dragoneantes con nombramiento provisional - Módulo Legislación nacional y derecho internacional de los D.H.
- Capacitados: 920
- Evidencia: informe académico (2)
</t>
    </r>
    <r>
      <rPr>
        <b/>
        <sz val="10"/>
        <color theme="1"/>
        <rFont val="Verdana"/>
        <family val="2"/>
      </rPr>
      <t>3. Liderazgo y productividad</t>
    </r>
    <r>
      <rPr>
        <sz val="10"/>
        <color theme="1"/>
        <rFont val="Verdana"/>
        <family val="2"/>
      </rPr>
      <t xml:space="preserve">
- Curso Código de integridad, liderazgo y cultura penitenciaria (cuatro cohortes)
- Capacitados: 1149
- Informes académicos (4)
</t>
    </r>
    <r>
      <rPr>
        <b/>
        <sz val="10"/>
        <color theme="1"/>
        <rFont val="Verdana"/>
        <family val="2"/>
      </rPr>
      <t>4. Contratación estatal</t>
    </r>
    <r>
      <rPr>
        <sz val="10"/>
        <color theme="1"/>
        <rFont val="Verdana"/>
        <family val="2"/>
      </rPr>
      <t xml:space="preserve">
- Diplomado en contratación estatal
- Capacitados: 72
- Informe académico
</t>
    </r>
    <r>
      <rPr>
        <b/>
        <sz val="10"/>
        <color theme="1"/>
        <rFont val="Verdana"/>
        <family val="2"/>
      </rPr>
      <t>5. Administración pública y gestión del talento humano</t>
    </r>
    <r>
      <rPr>
        <sz val="10"/>
        <color theme="1"/>
        <rFont val="Verdana"/>
        <family val="2"/>
      </rPr>
      <t xml:space="preserve">
- PFA en Administración Penitenciaria (tres cohortes)
- Capacitados: 434
- Informes académicos (3)</t>
    </r>
  </si>
  <si>
    <r>
      <rPr>
        <b/>
        <u/>
        <sz val="10"/>
        <color theme="1"/>
        <rFont val="Verdana"/>
        <family val="2"/>
      </rPr>
      <t>Lineamiento 5:</t>
    </r>
    <r>
      <rPr>
        <sz val="10"/>
        <color theme="1"/>
        <rFont val="Verdana"/>
        <family val="2"/>
      </rPr>
      <t xml:space="preserve"> 
La entidad establece líneas de reporte dentro de la entidad para evaluar el funcionamiento del Sistema de Control Interno.</t>
    </r>
  </si>
  <si>
    <r>
      <rPr>
        <b/>
        <u/>
        <sz val="10"/>
        <color theme="0"/>
        <rFont val="Verdana"/>
        <family val="2"/>
      </rPr>
      <t xml:space="preserve">Lineamiento 6: 
</t>
    </r>
    <r>
      <rPr>
        <b/>
        <sz val="10"/>
        <color theme="0"/>
        <rFont val="Verdana"/>
        <family val="2"/>
      </rPr>
      <t xml:space="preserve">Definición de objetivos con suficiente claridad para identificar y evaluar los riesgos relacionados: i)Estratégicos; ii)Operativos; iii)Legales y Presupuestales; iv)De Información Financiera y no Financiera.
</t>
    </r>
  </si>
  <si>
    <r>
      <t xml:space="preserve">Explicación de cómo la Entidad </t>
    </r>
    <r>
      <rPr>
        <b/>
        <u/>
        <sz val="10"/>
        <color theme="0"/>
        <rFont val="Verdana"/>
        <family val="2"/>
      </rPr>
      <t xml:space="preserve">evidencia </t>
    </r>
    <r>
      <rPr>
        <b/>
        <sz val="10"/>
        <color theme="0"/>
        <rFont val="Verdana"/>
        <family val="2"/>
      </rPr>
      <t xml:space="preserve">que está dando respuesta al requerimiento
</t>
    </r>
    <r>
      <rPr>
        <sz val="10"/>
        <color theme="0"/>
        <rFont val="Verdana"/>
        <family val="2"/>
      </rPr>
      <t>Referencia a Procesos, Manuales/Políticas de Operación/Procedimientos/Instructivos u otros desarrollos que den cuente de su aplicación</t>
    </r>
  </si>
  <si>
    <r>
      <t xml:space="preserve">Presente
</t>
    </r>
    <r>
      <rPr>
        <i/>
        <u/>
        <sz val="10"/>
        <color theme="0"/>
        <rFont val="Verdana"/>
        <family val="2"/>
      </rPr>
      <t>(1/2/3)</t>
    </r>
  </si>
  <si>
    <r>
      <t xml:space="preserve">Funcionando
</t>
    </r>
    <r>
      <rPr>
        <i/>
        <sz val="10"/>
        <color theme="0"/>
        <rFont val="Verdana"/>
        <family val="2"/>
      </rPr>
      <t>(1/2/3)</t>
    </r>
  </si>
  <si>
    <r>
      <rPr>
        <b/>
        <u/>
        <sz val="10"/>
        <color theme="0"/>
        <rFont val="Verdana"/>
        <family val="2"/>
      </rPr>
      <t xml:space="preserve">Lineamiento 7: 
</t>
    </r>
    <r>
      <rPr>
        <b/>
        <sz val="10"/>
        <color theme="0"/>
        <rFont val="Verdana"/>
        <family val="2"/>
      </rPr>
      <t xml:space="preserve">Identificación y análisis de riesgos (Analiza factores internos y externos; Implica a los niveles apropiados de la dirección; Determina cómo responder a los riesgos; Determina la importancia de los riesgos). 
</t>
    </r>
  </si>
  <si>
    <r>
      <t xml:space="preserve">Se implementa  la Política de Administración del Riesgo, en el cual se encuentran definidos los objetivos, el alcance, los responsables, la periodicidad de seguimiento: </t>
    </r>
    <r>
      <rPr>
        <b/>
        <sz val="10"/>
        <color theme="1"/>
        <rFont val="Verdana"/>
        <family val="2"/>
      </rPr>
      <t>PE-PI-PL01 Política de Administración del Riesgos, Versión 4</t>
    </r>
  </si>
  <si>
    <r>
      <rPr>
        <b/>
        <u/>
        <sz val="10"/>
        <color theme="0"/>
        <rFont val="Verdana"/>
        <family val="2"/>
      </rPr>
      <t xml:space="preserve">Lineamiento 8: 
</t>
    </r>
    <r>
      <rPr>
        <b/>
        <sz val="10"/>
        <color theme="0"/>
        <rFont val="Verdana"/>
        <family val="2"/>
      </rPr>
      <t xml:space="preserve">Evaluación del riesgo de fraude o corrupción. 
Cumplimiento artículo 73 de la Ley 1474 de 2011, relacionado con la prevención de los riesgos de corrupción.
</t>
    </r>
  </si>
  <si>
    <r>
      <rPr>
        <b/>
        <u/>
        <sz val="10"/>
        <color theme="0"/>
        <rFont val="Verdana"/>
        <family val="2"/>
      </rPr>
      <t xml:space="preserve">
Lineamiento 9:</t>
    </r>
    <r>
      <rPr>
        <b/>
        <sz val="10"/>
        <color theme="0"/>
        <rFont val="Verdana"/>
        <family val="2"/>
      </rPr>
      <t xml:space="preserve"> </t>
    </r>
    <r>
      <rPr>
        <sz val="10"/>
        <color theme="0"/>
        <rFont val="Verdana"/>
        <family val="2"/>
      </rPr>
      <t xml:space="preserve">Identificación y análisis de cambios significativos </t>
    </r>
  </si>
  <si>
    <r>
      <t xml:space="preserve">Explicación de cómo la Entidad </t>
    </r>
    <r>
      <rPr>
        <b/>
        <u/>
        <sz val="10"/>
        <color theme="0"/>
        <rFont val="Verdana"/>
        <family val="2"/>
      </rPr>
      <t xml:space="preserve">evidencia </t>
    </r>
    <r>
      <rPr>
        <b/>
        <sz val="10"/>
        <color theme="0"/>
        <rFont val="Verdana"/>
        <family val="2"/>
      </rPr>
      <t xml:space="preserve">que está dando respuesta al requerimiento
</t>
    </r>
    <r>
      <rPr>
        <sz val="10"/>
        <color theme="0"/>
        <rFont val="Verdana"/>
        <family val="2"/>
      </rPr>
      <t>Referencia a Procesos, Manuales/Políticas de Operación/Procedimientos/Instructivos u otros desarrollos que den cuenta de su aplicación</t>
    </r>
  </si>
  <si>
    <t>A través de la Oficina de Gestión Documental, hacer seguimiento y asesoría en la elaboración de los inventarios documentales y de información en los procesos de contratación, finanzas y gestión documental, entre otros.</t>
  </si>
  <si>
    <r>
      <t xml:space="preserve">Explicación de cómo la Entidad </t>
    </r>
    <r>
      <rPr>
        <b/>
        <u/>
        <sz val="10"/>
        <color theme="0"/>
        <rFont val="Verdana"/>
        <family val="2"/>
      </rPr>
      <t>evidencia</t>
    </r>
    <r>
      <rPr>
        <b/>
        <sz val="10"/>
        <color theme="0"/>
        <rFont val="Verdana"/>
        <family val="2"/>
      </rPr>
      <t xml:space="preserve"> que está dando respuesta al requerimiento
</t>
    </r>
    <r>
      <rPr>
        <sz val="10"/>
        <color theme="0"/>
        <rFont val="Verdana"/>
        <family val="2"/>
      </rPr>
      <t>Referencia a Procesos, Manuales/Políticas de Operación/Procedimientos/Instructivos u otros desarrollos que den cuente de su aplicación</t>
    </r>
  </si>
  <si>
    <r>
      <t xml:space="preserve">El INPEC ha adoptado los mecanismos de denuncia interna a través del procedimiento de atención de Peticiones, Quejas, Reclamos y Denuncias y para ello se tiene implementado el buzón de sugerencias el cual se encuentra ubicado en la entrada principal de las diferentes sedes administrativas y el canal virtual en la página web institucional PQRSD (Peticiones, Quejas, Reclamos y Denuncias), correo </t>
    </r>
    <r>
      <rPr>
        <i/>
        <u/>
        <sz val="10"/>
        <color rgb="FF0000FF"/>
        <rFont val="Verdana"/>
        <family val="2"/>
      </rPr>
      <t>atencionalciudadano@inpec.gov.co</t>
    </r>
    <r>
      <rPr>
        <sz val="10"/>
        <color theme="1"/>
        <rFont val="Verdana"/>
        <family val="2"/>
      </rPr>
      <t>, mediante los cuales se recogen las denuncias y quejas de los ciudadanos y se tramitan las respectivas respuestas a los peticionarios denunciantes y quejosos.</t>
    </r>
  </si>
  <si>
    <r>
      <rPr>
        <b/>
        <u/>
        <sz val="10"/>
        <color theme="0"/>
        <rFont val="Verdana"/>
        <family val="2"/>
      </rPr>
      <t xml:space="preserve">Lineamiento 16. </t>
    </r>
    <r>
      <rPr>
        <sz val="10"/>
        <color theme="0"/>
        <rFont val="Verdana"/>
        <family val="2"/>
      </rPr>
      <t xml:space="preserve"> Evaluaciones continuas y/o separadas (autoevaluación, auditorías) para determinar si los componentes del Sistema de Control Interno están presentes y funcionando.
</t>
    </r>
  </si>
  <si>
    <t>El grupo de Gestión documental hace seguimiento permanente a la elaboración de los inventarios documentales y de información.                       
Se brindaron capacitaciones permanentementes, de los parámetros para llevar a cabo la correcta organización de los archivos a nivel nacional. Todas las dependencias del INPEC, tienen su propia TRD, la cual está elaborada según las funciones definidas en los actos administrativos correspondientes.                     
Se han revisado los inventarios documetnales remitidos por los distintos establecimientos de reclusión y regionales y las dependencias de la sede central, se recomienda hacer seguimiento a las observaciones encontradas y plantear una capacitacion masiva de estas observaciones a toda la entidad</t>
  </si>
  <si>
    <t>Tableros de contro estadisticos disponible para consulta y toma de desiciones</t>
  </si>
  <si>
    <t>Se realizó actualización de la plataforma de Biometría AFIS, mediante contrato 042 de 2024</t>
  </si>
  <si>
    <t xml:space="preserve">
La oficina de Sistemas de Información  evidencia que se hace  seguimiento a la operatividad de los sistemas para que este seguimiento permita tomar decisiones a la Alta Dirección.</t>
  </si>
  <si>
    <t>Se hace seguimiento a  la calidad de la información para verificar su fidedignidad y veracidad en sus capturas y reportes que se realizan los cuales son comunicados a la ciudadanía y publicados en los medios de comunicación oficiales dispuestos para tal fin.
Se revisan las acciones de procesamiento de datos y captura de información institucional  necesarios para el buen funcionamiento de los procesos misionales y de apoyo los cuales son necesarios para la consecución de las metas y objetivos institucionales propios del Modelo Integrado de Planeación y Gestión.
Se hace siguimiento a las fuentes de datos internas y externas que dispone la entidad para verificar que los controles propuestos sean efectivos y eficaces.</t>
  </si>
  <si>
    <t>Se hace seguimiento a la integridad, calidad, confidencialidad y disponibilidad de datos de información relevante sobre los Procesos estratégicos, misionales, de apoyo y de evaluación y seguimiento, realizados dentro de los procesos de gestión de INPEC.
Se analiza la disponibilidad de datos institucionales dentro de los procesos estratégicos, misionales, de apoyo y de evaluación y seguimiento que permita la interacción y la integridad entre las diferentes dimensiones y políticas que hacen parte del Modelo Integrado de Planeación y Gestión.</t>
  </si>
  <si>
    <t>La entidad a través de comunicaciones masivas da a conocer el informe de gestión.
Igualmente se dio cumplimiento al plan de comunicaciones RDC audiencia pública</t>
  </si>
  <si>
    <t>Se han realizado campañas para dar cumplimiento a la política de comunicación intern y externa, es necesario hacer seguimiento del cumplimiento de las directrices impartidas tanto en la Sede Central, las regionales y los ERON</t>
  </si>
  <si>
    <t>La primera linea de defensa elabora su informe de  PQRSD y la tercera línea de defensa realiza seguimiento en la cual informa las falencias encontradas y emite las recomendaciones necesarias para mejoramiento del proceso</t>
  </si>
  <si>
    <t>La entidad ha promovido la comunicación masiva a todos los funcionarios de la entidad a través de diferentes medios es necesario medir el impacto de estas comunicaciones y retroalimentar que si esta llegando a todo el personal</t>
  </si>
  <si>
    <t>Se hace seguimiento a las politicas adopatadas a nivel nacional y se toman las acciones necesarias para aplicarlas en la entidad. 
Se afianza los canales de comunicación con los que cuenta el INPEC, fortaleciendo la percepción de la comunidad frente al Instituto y orientando el manejo de los medios en la potenciación de la imagen y construcción de un prestigio favorable de la entidad ante los grupos de interés.</t>
  </si>
  <si>
    <t>La entidad esta en proceso de actualización de la política de Gestión documental</t>
  </si>
  <si>
    <t>Se encuentran actualizados las políticas y procedimientos con las entidades externas y la ciudadanía. 
Evidencia ...... CÓDIGO: PE-CE-M03 https://isolucion.inpec.gov.co/Isolucion4Inpec/Administracion/frmFrameSet.aspx?Ruta=Li4vRnJhbWVTZXRBcnRpY3Vsby5hc3A/UGFnaW5hPUJhbmNvQ29ub2NpbWllbnRvNElOUEVDLzAvMDMyYjIxNjE0Mjk3NGRlNmExYWE4NGE3MWMyYzc5YjMvMDMyYjIxNjE0Mjk3NGRlNmExYWE4NGE3MWMyYzc5YjMuYXNwJklEQVJUSUNVTE89MjM4MzA=
La Dirección de Gestión Corporativa a través del grupo de Gestión Documental 
realizo difusión de la infografía de Índice de Información Clasificada y Reservada 
Evidencia: Captura link de acceso de publicación https://www.inpec.gov.co/web/guest/transparencia-y-acceso-a-la-informacion-publica</t>
  </si>
  <si>
    <t>Se dio cumplimiento a las nuevas directrices de unificar la imagen corporativa para una comunicación más clara con la ciudadania</t>
  </si>
  <si>
    <t>La Oficina de Control Interno hace seguimiento a las actividades y acciones que se implementan desde la Oficina de Comunicaciones para garantizar una comunicación efectiva entre la entidad y los actores externos y se hacen las recomendaciones necesarias para mejorar el flujo de la comunicación de manera eficaz y efectiva. Sin embargo, su intervención es limitada por carecer de profesionales expertos en el tema por lo que no se evalua su efetividad.
Se revisa la efectividad de las acciones, incluidas en el Plan de Mejoramiento para fortalecer la comunicación externa entre la Entidad y sus interesados.</t>
  </si>
  <si>
    <t>Informe de PQRSD</t>
  </si>
  <si>
    <t>Informe de Percepción Ciudadana II Trimestre 2024 Oficio 81002-DINPE-GATEC No 2024IE0132171                                           Informe Plan de Acción “Medir la calidad del servicio que prestan los servidores penitenciarios en la Oficina de Atención al Ciudadano a nivel nacional” durante el II trimestre 2024, Oficio  81002-DINPE-GATEC No 2024IE0132170</t>
  </si>
  <si>
    <t>Informe de Caracterizacion de Usuarios II Trimestre 2024Oficio 81002-DINPE-GATEC No 2024IE0132172</t>
  </si>
  <si>
    <t xml:space="preserve">Encuesta para mejorar la calidad de los tramites y servicios prestados por el INPEC https://drive.google.com/drive/folders/1X2iAK87tnxT6XL2jZClGyvtuRjbXRL4y                            https://www.inpec.gov.co/web/guest/consulta-ciudadana </t>
  </si>
  <si>
    <t>Se cuenta con la existencia de la caracterización de los grupos de valor los cuales están totalmente identificados</t>
  </si>
  <si>
    <t xml:space="preserve">Se observo el seguimiento al código de integridad y los informes de PQRSD en los cuales se efectuo seguimiento por parte de la primera, segunda y tercerla línea de defensa.
</t>
  </si>
  <si>
    <t>El comité Institucional de Control Internol ha dado cumplimiento pero dentro de las funciones definidas en la resolución interna No. 1003 del 18 de abril de 2018 esta la retroalimentación a los subcomites regionales y Locales la cual se debe implementar en la agenda del Comite Instituiconal de Control Interno</t>
  </si>
  <si>
    <t>La Alta Dirección participa en los diferentes comités incluidos el Comité Institucional de Control Interno ante lo cual le facilita tomar decisiones de acuerdo a los informes presentados por la OFICI</t>
  </si>
  <si>
    <t>La OFICI esta atenta a las solicitudes tanto de los comités o de la Alta Dirección cuándo se detectan posibles riesgos que afectan a la entidad, obrando con independencia y objetividad para realizar las audtiorias y los respectivos planes de mejoramiento</t>
  </si>
  <si>
    <t xml:space="preserve">Se realizó el análisis de los informes entregados por la Segunda Línea de Defensa sobre la identificación y la gestión de los riesgos dentro de las diferentes procesos estratégicos, misionales, de apoyo y se evaluación y seguimiento.
Se realizó seguimiento a las recomendaciones entregadas por la Tercera Línea de Defensa, para implementar acciones que eviten la materialización de riesgos institucionales y de corrupción dentro del INPEC.
Se evalúan los resultados y efectividad de las acciones propuestas y realizadas por los entes de control y hallazgos de las auditorias realizando el respectivo seguimiento hasta el cierre satisfactorio del hallazgo </t>
  </si>
  <si>
    <t>Se dio cumplimiento al plan anual de auditorias aprobado por el comité Institucional de Control Interno</t>
  </si>
  <si>
    <t xml:space="preserve">La OFICI  está a atenta a realizar seguimiento a las auditorias interas y externas realizadas a la entidad verificando que se elaboren los respesctivos planes de mejorameinto que ayuden a corregir las desviaciones encontradas y a mitigar los riesgos identificados. 
De conformidad con la Ley 87 de 1993 y sus normas reglamentarias, la Oficina de Control Interno, dentro de sus funciones, verifica las acciones que a su juicio hayan subsanado las deficiencias que fueron objeto de observación por parte de la CGR. </t>
  </si>
  <si>
    <t>La OFICI en su rol de tercera linea de defensa ha realizado el seguimiento al cumplimiento de los diferentes planes que tiene la institución infomando a la Alta Dirección y a los dueños del Proceso de las acciones a tomar para realizar el plan de mejoramiento que mitigue estos riesgos</t>
  </si>
  <si>
    <t>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t>
  </si>
  <si>
    <t>Análisis sobre viabilidad para el establecimiento de una línea de denuncia interna sobre situaciones irregulares o posibles incumplimientos al código de integridad.
NOTA: Si la entidad ya cuenta con esta línea en funcionamiento, establezca si ha aportado para la mejora de los mapas de riesgos o bien en otros ámbitos organizacionales.</t>
  </si>
  <si>
    <t>Creación o actualización del Comité Institucional de Coordinación de Control Interno (incluye ajustes en periodicidad para reunión, articulación con el Comité Institucional de Gestión y Desempeño)</t>
  </si>
  <si>
    <t>Definición y documentación del Esquema de Líneas de Defensa</t>
  </si>
  <si>
    <t>Definición de líneas de reporte en temas clave para la toma de decisiones, atendiendo el Esquema de Líneas de Defensa</t>
  </si>
  <si>
    <t>La Alta Dirección analiza los riesgos asociados a actividades tercerizadas, regionales u otras figuras externas que afecten la prestación del servicio a los usuarios, basados en los informes de la segunda y tercera línea de defensa</t>
  </si>
  <si>
    <t>La Alta Dirección evalúa fallas en los controles (diseño y ejecución) para definir cursos de acción apropiados para su mejora, basados en los informes de la segunda y tercera línea de defensa</t>
  </si>
  <si>
    <t>El diseño de otros sistemas de gestión (bajo normas o estándares internacionales como la ISO), se entregan de forma adecuada a la estructura de control de la entidad</t>
  </si>
  <si>
    <t>La entidad cuenta con procesos o procedimiento para el manejo de la información entrante (quién la recibe, quién la clasifica, quién la analiza), y a la respuesta requerida (quién la canaliza y la responde)</t>
  </si>
  <si>
    <t>Evaluaciones continuas y/o separadas (autoevaluación, auditorías) para determinar si los componentes del Sistema de Control Interno están presentes y funcionando. Comunicación con el exterior (Se comunica con los grupos de valor y con terceros externos interesados; Facilita líneas de comunicación).</t>
  </si>
  <si>
    <t>La Alta Dirección periódicamente evalúa los resultados de las evaluaciones (continuas e independientes) para concluir acerca de la efectividad del Sistema de Control Interno</t>
  </si>
  <si>
    <t>Dimensión Talento Humano
Política de Integridad</t>
  </si>
  <si>
    <t xml:space="preserve">1.5 Análisis sobre viabilidad para el establecimiento de una línea de denuncia interna sobre situaciones irregulares o posibles incumplimientos al código de integridad.
NOTA: Si la entidad ya cuenta con esta línea en funcionamiento, establezca si ha aportado para la mejora de los mapas de riesgos o bien en otros ámbitos organizacionales.
</t>
  </si>
  <si>
    <t>En general el grupo de atención al ciudadano realizan el seguimiento a las quejas, se evidencia el incumplimiento de la ley 1755 de 2015, se recomienda replantear el seguimiento a las PQRSD dando cumplimiento a los términos de Ley</t>
  </si>
  <si>
    <t>El grupo GATEC elabora y presenta Informe semestral de la medición canales anticorrupción oficio  No.  2025IE0001503, 2025IE0005185, 2025IE0005184
Informe 2025IE0000803, 2025IE0012912, 
R. Central Radicado No. 2024IE0244285
R. Occidente Radicado No. 2024IE0233615  -2024IE0237638
R. Norte  Radicado No. 2024IE0242443, 2024IE0242498
R. Oriente  Radicado No. 2024IE0081393
R. Noroeste Radicado No. 2024IE0252923
R. Viejo Caldas  Radicado No. 2024IE0246001
EPN:   acta 661
Se adjunta reporte Excel Comité CRAET</t>
  </si>
  <si>
    <t>En el semestre  y con el ánimo de solucionar las inconformidades con los ciudadanos y en vista del cambio de funcionarios en las áreas de atención al ciudadano se realizó capacitación virtual los días 12 y 13 septiembre  en el funcionamiento y manejo  del GESDOC en la radicación de PQRSD y se realizó verificación del cumplimiento de todas las actividades propuestas para el cumplimiento del mapa de riesgos, PAAC y Plan de acción.</t>
  </si>
  <si>
    <t>Referencia de la evaluación independiente por parte de la Oficina de Control Interno o quien haga sus veces</t>
  </si>
  <si>
    <t>2.1 Creación o actualización del Comité Institucional de Coordinación de Control Interno (incluye ajustes en periodicidad para reunión, articulación con el Comité Institucional de Gestión y Desempeño).</t>
  </si>
  <si>
    <t>Dimensión Control Interno
Política de Control Interno</t>
  </si>
  <si>
    <t>Dimensión Control Interno
Política de Control Interno
Líneas de defensa</t>
  </si>
  <si>
    <t xml:space="preserve">La oficina de control Interno ha realizado seguimiento a la entidad con la revisión del cumplimiento de los informes de ley que se tienen en la entidad y a través de las auditorias y PQRSD </t>
  </si>
  <si>
    <t>Dimensión Control Interno
Política de Control Interno
Línea de Defensa
Dimensión de Información y Comunicación</t>
  </si>
  <si>
    <t xml:space="preserve">Se cuenta con información de los diferentes canales en la página web, está información esta desactualizada y hay establecimientos que no tienen ninguna información para que la ciudadanía pueda comunicarse. </t>
  </si>
  <si>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t>
  </si>
  <si>
    <t>Dimensión de Direccionamiento Estratégico y Planeación
Política de Planeación Institucional 
Dimensión Control Interno</t>
  </si>
  <si>
    <t>Dimensión Control Interno
Política de Control Interno
Línea Estratégica</t>
  </si>
  <si>
    <t>Se ha dado cumplimiento al mapa de riesgos institucional y al PAAC de acuerdo al plan presentado y aprobado en el mes de enero del año 2024 y los seguimientos trimestrales por parte de la segunda línea de defensa Oficina Asesora de Planeación OFPLA y de la tercera línea de defensa OFICI</t>
  </si>
  <si>
    <t>Dimensión Evaluación de Resultados 
Política de Seguimiento y Evaluación al Desempeño Institucional
Dimensión Control Interno
Líneas de defensa</t>
  </si>
  <si>
    <t>Se hace el seguimiento trimestral tanto por la segunda línea de defensa como por la tercera</t>
  </si>
  <si>
    <t>Dimensión de Talento Humano
Política Gestión Estratégica del Talento Humano
Dimensión de Control Interno
Líneas de Defensa</t>
  </si>
  <si>
    <t>Se evidencia la realización de la por parte de la escuela con seguimiento por parte de la Subdirección de talento Humano, se esta dando cumplimiento a la vinculación del nuevo personal al SSS y parafiscales</t>
  </si>
  <si>
    <t xml:space="preserve">La entidad a través de la subdirección de talento humano y sus grupos de trabajo a dado cumplimiento a esta actividad </t>
  </si>
  <si>
    <t>La entidad tiene actualizado el manual de funciones y a través de un aplicativo se hizo el cargue de los documentos antes de la posesión y el día de la posesión se presentaron todos los documentos en físico manteniendo actualizada toda la documentación de ingreso al establecimiento incluido el proceso de inducción y reinducción</t>
  </si>
  <si>
    <t>Se realizo la publicación del manual de contratación en la plataforma ISOLUCION el 28 de Dic de 2023, solo que en estos momentos se esta realizando unas modificaciones al manual y a los formatos publicados. Link de las evidencias: https://drive.google.com/drive/folders/1MivEsnkzcSdTNmLNGnSCu3wvepVrqFH7</t>
  </si>
  <si>
    <t>Se ha dado cumplimiento al proceso contractual designando los supervisores de los contratos quien son los garantes del cumplimiento del objeto del  contrato</t>
  </si>
  <si>
    <t>Dimensión de Información y Comunicación
Dimensión de Control Interno
Líneas de Defensa</t>
  </si>
  <si>
    <t xml:space="preserve">
Dimensión de Control Interno
Línea de Estratégica</t>
  </si>
  <si>
    <t>La entidad cuenta con la implementación de la Ley de la Transparencia y la publicación de los planes y demás información de carácter público como identificada la información que es de caractér reservado</t>
  </si>
  <si>
    <t>Se tienen establecidas las líneas de defensa dando cumplimiento al Modelo integrado de Planeación MIPG. Cada línea de defensa en su rol ha dado cumplimiento a sus funciones en pro del mejoramiento de la entidad</t>
  </si>
  <si>
    <t>La Oficina de Control Interno ha realizado seguimiento al Plan Anticorrupción y Atención al Ciudadano encontrando que las acciones de prevención de los riesgos de corrupción diseñados para los Procesos de Financiero, de Gestión del Talento Humano, Seguridad Penitenciaria y Carcelaria, Tratamiento Penitenciario y la Racionalización de Trámites, se están aplicando e implementando dando resultados de acuerdo con los objetivos institucionales. Es necesario realizar seguimiento a las riesgos que se materializan con el objetivo de implementar un plan de mejora para su mitigación</t>
  </si>
  <si>
    <t>Se tienen identificados los usuarios y los responsables de los de las plataformas en los cuales se realizan trámites que requieren los ciudadanos</t>
  </si>
  <si>
    <t>Se verifica que con fundamento a los monitoreos realizados por la primera y la segunda linea de defensa se actualicen los riesgos y se ajusten los controles y seguimientos que deben realizarse a los riesgos identificados en los procesos y que se cumplan con las actividades programadas para la mitigación del riesgo</t>
  </si>
  <si>
    <t>Se implemento enfoque de riesgos en las auditorias de gestión, adicionalmente se realiza retroalimentación de fallas de diseño en el monitoreo cuatrimestral del mapa de riegos.</t>
  </si>
  <si>
    <t>La Oficina de Control Interno a través de sus informes de seguimiento y evaluación, revisa y evalúa que los controles diseñados estén acordes con la estructura organizacional, el Mapa de Procesos y el Normograma de la entidad
Se han generado recomendaciones sobre el diseño y efectividad de los controles, teniendo en cuenta  que un alto porcentaje de controles no cumplen atibutos de efectiva desde su diseño.</t>
  </si>
  <si>
    <t>El Instituto continua con los ajustes y mantenimiento del Modelo Integrado de Planeación y Gestión MIPG dando alcance a las 19 políticas con el fin de armonizar el sistema. Se deben actualizar los procedimientos conforme a los lineamientos de MIPG</t>
  </si>
  <si>
    <t>Información y Comunicación</t>
  </si>
  <si>
    <t>En la pagina no se encuentran actualziados los canales de comunicación con los diferentes establecimientos como son los correos electrónicos y los números telefonicos</t>
  </si>
  <si>
    <t>Las respuestas a las diferentes solicitudes que llegan por la plataforma GESDOC son respondidas en un gran porcentaje por fuera de términos se requiere implementar un seguimiento continuo para dar respuesta en terminos de ley</t>
  </si>
  <si>
    <t>Los planes de mejoramiento resultados de las auditorias internas y externas se les hace seguimiento a traves de la plataforma ISOLUCIÓN hasta su terminación.
Es necesario implementar el cierre de todos los hallazgos y tomar las acciones necesarias para dar cumplimiento al plan de mejoramiento</t>
  </si>
  <si>
    <t>Se hace seguimiento a los informes de evaluación entregados por parte de los auditores externos sobre las ejecuciones contractuales, presupuestales, fiscales, contables y ambientales y se formulan planes de acción y mejoramiento para mitigar los riesgos e impactos que estos generan sobre el SCI.
Se evalúa el impacto y efectividad de la implementación de Acción Correctivas y Preventivas que se diseñan para fortalecer y mejorar el SCI, en sus diferentes componentes y elementos de manera integral.</t>
  </si>
  <si>
    <t xml:space="preserve">Se hace seguimiento y evaluación frecuente al cumplimiento e implementación del Procedimiento de Peticiones, Quejas, Reclamos y Denuncias, con el objetivo de mejorar los servicios no conformes y así fortalecer el Sistema de Control Interno.
Se revisa la participación de los ciudadanos en las decisiones que los afectan y sus manifestaciones con respecto al cumplimiento de los objetivos institucionales.
Se hace seguimiento a las solicitudes recibidas de parte de la ciudadanía y entidades externas y la respuesta brindada por la Entidad. No obstante, a través de los ejercicios de evaluación adelantados, se evidencia que se presentan respuestas por fuera de los términos definidos por la normatividad vigente.   </t>
  </si>
  <si>
    <t>Se realiza seguimiento periódico al cumplimiento del Plan de Mejoramiento suscrito con base en los informes de Autoevaluación generados por la Segunda Línea de Defensa.</t>
  </si>
  <si>
    <t>Se han evaluado los avances de cumplimiento de las acciones y metas establecidas a las autoevaluaciones resultado de la Segunda Línea de Defensa, liderada por la Oficina Asesora de Planeación y ejecutada por los líderes de los procesos.</t>
  </si>
  <si>
    <t>Se hace seguimiento periódico a los riesgos incluidos en el Plan de Mejoramiento para gestionar la mitigación y prevención de la materialización de los mismos.</t>
  </si>
  <si>
    <t>Se hace seguimiento a los Planes de Mejoramiento en los cuales se incluyen los hallazgos, observaciones y recomendaciones entregados por la Oficina de Control Interno y Entes de Control Externo para mitigar los riesgos presentes y existentes en los procesos de gestión. Se acude a la herramienta ISOlución.
Se evalúa, el porcentaje de avance y ejecución de las actividades planteadas en los Planes de Mejoramiento producto de las Auditorías Internas y las realizadas por los entes de Control externo a fin de verificar la eficacia y efectividad de los controles y del Sistema de Control Interno.</t>
  </si>
  <si>
    <t>Se hizo seguimiento a los reportes de informes generados por la Tercera Línea de Defensa sobre las fortalezas y deficiencias del Sistema de Control Interno y la comunicación de los mismos a la Alta Dirección.
Se monitorea de manera frecuente los avances y acciones de mejoramiento continuo propuestas para mitigar riesgos y cerrar hallazgos encontrados en las evaluaciones independientes realizadas por la Oficina de Control Interno y entes de Control Externo.
Es necesario dar un alcance disciplinario a aquellos planes de mejoramiento que no se cumplan</t>
  </si>
  <si>
    <t>Se revisan los informes de supervisión y seguimiento realizados a los contratistas que prestan servicios a la Entidad, en los cuales se verifica el grado de cumplimiento y la satisfacción de los usuarios.
Se hace seguimiento a la gestión de los riesgos de los servicios tercerizados para verificar su aporte en el cumplimiento de los objetivos y el alcance de las metas institucionales.
Se hace seguimiento periódico a la gestión de los riesgos institucionales para evitar que estos se materialicen dentro de los diferentes Procesos.
Se han presentado PQRSD de por demoras en la contratación que han conllevado a incumplimientos de compromisos adquidos.</t>
  </si>
  <si>
    <t>Resultado de las auditorias se hacen seguimientos continuos a las acciones diseñadas para mitigar los riesgos existentes en los dieciseis (16) procesos institucionales.
Se revisa la efectividad e impacto de las acciones de Mejoramiento implementadas y su aporte en la Sostenibildad y Mantenimiento del Sistema de Control Interno</t>
  </si>
  <si>
    <t>l de contratación CÓDIGO:
PA-LA-M03 de 2019 se encuentra dispusto para la contratación de todos los bienes y servicios que adquiere el INPEC. No hay una sección especifica para infraestructura tecnologica</t>
  </si>
  <si>
    <t>Se adjunta registro de acuerdos de confidencialidad de gestión de ususrios sisipec y estadisticas de gestión de usuarios de dominio.</t>
  </si>
  <si>
    <t>Se ejecuta el progarama de socialización de la politica de seguridad de la información, a través de boletines, videos inforgrafías.</t>
  </si>
  <si>
    <t>Lista de proveedores de servicios tecnologicos</t>
  </si>
  <si>
    <t>Informes de supervición de contratos de adquisición de bienes y servicios tecnologicos</t>
  </si>
  <si>
    <t>Se realizó solicitud a la USPEC de necesidades de conectividad de lso canales de datso a nivel nacional para la presente vigencia</t>
  </si>
  <si>
    <t>Programación de adquisición de bienes y servicios de acuerdo a las necesidades tecnologicas y disponibilidad del Institutuo.</t>
  </si>
  <si>
    <t>Diligenciamiento de acuerdos de confidencialidad para asignación de usuarios a información o aplicativos del INPEC.</t>
  </si>
  <si>
    <t>Conexiones VPN para intercambio de información en el marco de convenios o contratos.</t>
  </si>
  <si>
    <t>Actas de capacitación, socialización de buen uso e implemntación de nuevas caracteristicas de sisipec.</t>
  </si>
  <si>
    <t>Resultado</t>
  </si>
  <si>
    <t xml:space="preserve">1. Se dio cumplimiento a la socialización  y sensibilización del código de integridad conforme a la caja de herramientas en 3 regionales  Componente© 1subcomponente(SB) 1 actividad(A) 42 PAAC
4. El test de percepción se dio alcance el día 2/12/2024 C1SB1A4
Hacer seguimiento que las actividades de ensibilización programadas se realicen en las regionales y los ERON que evidencien que se esta cumpliendo la socialización del código de integridad.
</t>
  </si>
  <si>
    <t>Hacer seguimiento que las actividades de ensibilización programadas se realicen en las regionales y los ERON</t>
  </si>
  <si>
    <t>1. A través de la escuela se dicto el cursos de sensibilización del código de integridad  C1SB2A3
No se tiene evidencia que las actividades realizadas a nivel de Dirección Central sean replicadas en las diferentes regionales y ERON  
2. Se ha dado cumplimiento al PAAC a nivel central pero no se evidencia el cumplimiento por parte de los ERON y las regionales 
3. Se realizo “campaña de sensibilización de conflicto de interés”. Sensibilización realizada el 29 de noviembre de 2024 a través de un videoclip.
Incluir en el momento de vinculacion tanto de personal de carrera, provisional y OPS la declaración de posibles conflictos de interés</t>
  </si>
  <si>
    <t>Incluir en el momento de vinculacion tanto de personal de carrera, provisional y OPS la declaración de posibles conflictos de interés</t>
  </si>
  <si>
    <t>Es necesario incluir todas las regionales y los ERON que evidencien que se esta cumpliendo la socialización del código de integridad en los análisis de evaluación del código de integridad</t>
  </si>
  <si>
    <t>El Comités de Coordinación de Control Interno ha realizado las reuniones  programadas en el año, es necesario  Incluir en la agenda de la reunión lo establecido en la Resolución No. 1003 del 18 de abril de 2018</t>
  </si>
  <si>
    <t xml:space="preserve">El comité Institucional ha realizado seguimiento a la política de administración del riesgo, el Plan Anticorrupción y de Atención Ciudadano y el Diseño de Controles a nivel de la sede central, se cuenta con la oportunidad de replicarlo en las regionales y en los ERON  por medio de seguimiento a las reuniones realizadas por los Subcomités Regionales
Los planes de mejora de los hallazgos de las auditorias se deben replicar a nivel central, de las regionales y de los ERON </t>
  </si>
  <si>
    <t>La segunda linea de defensa realiza el seguimietno trimestral acorde con los roles definidos, y se hacen seguimiento a las recomendaciones emitidas en dichos análisis</t>
  </si>
  <si>
    <t>Actualización de manuales y procedimientos conforme a los lineamientos de MIPG</t>
  </si>
  <si>
    <t>Seguir mantiendo los controles establecidos</t>
  </si>
  <si>
    <t>Realizar un cronograma de sensibilización y seguimiento para dar respuesta a las PQRSD dentro de los terminos de Ley con seguimiento en la sede central, regionales y ERON</t>
  </si>
  <si>
    <t>Se hace seguimiento a las PQRSD por las diferentes lineas de defensa, igualmente se detecta desconocimiento en el sistema GESDOC para cierre de la documentación recibidad generalmente en los informes manifiestan que no tienen pendientes y que son respondidas en términos pero al verificar en el GESDOC se evidencia incumplimiento, es necesario Realizar un cronograma de sensibilización y seguimiento para dar respuesta a las PQRSD dentro de los terminos de Ley con seguimiento en la sede central, regionales y ERON</t>
  </si>
  <si>
    <t>Es necesario reajustar el PAAC al Programa de Transparencia y Ética Pública, haciendo enfásis en el riesgo fiscal</t>
  </si>
  <si>
    <t>Ampliar la agenda del comité Institucional de Coordinación de Control de  para dar alcance a la Resolución No. 1003 del 18 de abril de 2018</t>
  </si>
  <si>
    <t>Ha habido materialización del riesgo pero no se observa evidencia de las lecciones aprendidas y las acciones tomadas para mitigar el riesgo.
Se han realizado observaciones recurrentes respecto la calidad de la identificacion de riesgos y causas, que pueden afectar la efectividad de los controles y acciones.
Se observa la actualización del Mapa de riesgos y su respectiva evaluación por parte de los Integrantes del Comité institucional de Gestión y Desempeño.
No se evidencia las lecciones aprendidas de los riesgos materilizados</t>
  </si>
  <si>
    <t>Es necesario implementar un plan de mejoramiento que permita dar a conocer las lecciones aprendidas a raíz de la materialización de los riesgos a nivel de toda la entidad</t>
  </si>
  <si>
    <t xml:space="preserve">Se hace seguimiento al cumplimiento de las funciones de los servidores públicos con respecto a la gestión para evitar la comisión de actos fraudulentos.
Se monitorea con frecuencia la responsabilidad de los representantes de la Alta Dirección y el cumplimiento de sus funciones para prevenir la materialización de riesgos de corrupción que atenten contra el erario público.
</t>
  </si>
  <si>
    <t>Verificar los factores internos (administrativos, técnicos, de apoyo) y externos (normativos, regulatorios, economicos) que pueden generar riesgos institucionales.</t>
  </si>
  <si>
    <t>Realizar el análisis de los nuevos riesgos que aparecen de acuerdo a los reportes generados por la Segunda Línea de Defensa (relacionados con la regulación normativa, por las nuevas reformas del Control Fiscal y la regulación contable, entre otras) y su inclusión en el Mapa de Riesgos.</t>
  </si>
  <si>
    <t>9.2 La Alta Dirección analiza los riesgos asociados a actividades tercerizadas, regionales u otras figuras externas que afecten la prestación del servicio a los usuarios, basados en los informes de la segunda y tercera linea de defensa.</t>
  </si>
  <si>
    <t>El Comité Institucional de Coordinación de Control Interno en el marco de sus funciones analiza los riesgos asociados a actividades tercerizadas que afectan la prestación del servicio, con fundamento en los informes entregados por la segunda y la tercera linea de defensa</t>
  </si>
  <si>
    <t>Realizar verificación del cumplimiento de las actividades tercerizadas mediante acciones de supervisión, evaluación y seguimiento a las actividades tercerizadas y que afectan la prestación del servicio.</t>
  </si>
  <si>
    <t>Analizar y revisar que los servicios realizados mediante actividades tercerizadas u otras figuras externas estén acordes a las necesidades de los usuarios y que dichos servicios se entreguen y se reciban a satisfacción por parte de la Entidad.</t>
  </si>
  <si>
    <t>Lao</t>
  </si>
  <si>
    <t>9.5 La entidad analiza el impacto sobre el control interno por cambios en los diferentes niveles organizacionales.</t>
  </si>
  <si>
    <t>Dimension de Direccionamiento Estrategico y Planeacion
Politica de Planeacion Institucional
Dimension de Control Interno
Linea Estrategica</t>
  </si>
  <si>
    <t>Se revisan los Informes de la Tercera línea de Defensa, presentados por la Oficina de Control Interno y su incidencia en los procesos de Planeación y Direccionamiento Estratatégico, Misionales y de Evaluación y Mejora dentro de la Entidad.</t>
  </si>
  <si>
    <t>Verificar y actualizar el Mapa de Riesgos de Corrupción acorde a los reportes de la tercera línea de defensa y lo definido por el Comité Institucional de Coordinación de Control Interno.</t>
  </si>
  <si>
    <t xml:space="preserve">Actas comités de Coordinación de control interno pagina web entidad acta No.01 del 13 de febrero de 2024 y Acta No. 02 del 18 de noviembre de 2024 Link https://lc.cx/KQ0gzN </t>
  </si>
  <si>
    <t>Pagina web de la entidad Link https://lc.cx/LF15mQ</t>
  </si>
  <si>
    <t>Informes de ley pagina Seguimiento a Las Estrategias del Plan Anticorrupción y Atención al Ciudadano web entidad link https://lc.cx/2WnA9p</t>
  </si>
  <si>
    <t>Informes de ley pagina web entidad link https://lc.cx/LF15mQ</t>
  </si>
  <si>
    <t>Se evalua el cumplimiento de las funciones de cada servidor público dando aplicación a la evaluación de desempeño laboral 
Verificar una vez cumplido la evaluación del primer y segundo período a los empleados de carrera que estén efectivamente evaluados igual para las personas que terminan período de prueba</t>
  </si>
  <si>
    <t>Actualizar la información de las regionales y de los establecimientos con correo electrónico y teléfono</t>
  </si>
  <si>
    <t>Implementar plan de seguimiento continuo para garantizar respuesta a las diferentes PQRSD en los términos de ley</t>
  </si>
  <si>
    <t>Realizar los ajustes a los procedimientos con el fin de garantizar que la información que se recibe se le de tratamiento según normatividad vigente</t>
  </si>
  <si>
    <t>Incluir en la agenda de la reunión del El comité Institucional de Control Internol lo establecido en la Resolución No. 1003 del 18 de abril de 2018</t>
  </si>
  <si>
    <t xml:space="preserve">Se realizo el seguimiento como tercera linea de defensa de a los diferentes  Informes de ley  informando a la Alta Dirección y a los dueños del proceso, publicos en la pagina web entidad link https://www.inpec.gov.co/es/web/guest/principal-informe-ley </t>
  </si>
  <si>
    <t>Ley de transparencia pagina web entidad https://www.inpec.gov.co/es/web/guest/inicio</t>
  </si>
  <si>
    <t xml:space="preserve">Se aprobó por el Comité Institucional de Coordinación de Control Interno el Programa de Auditorías para la vigencia 2024, según cta No.01 del 13 de febrero de 2024 y Acta No. 02 del 18 de noviembre de 2024 Link https://lc.cx/KQ0gzN  
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
</t>
  </si>
  <si>
    <t xml:space="preserve"> Incluir en la agenda de la reunión del comité Institucional de Control Internol lo establecido en la Resolución No. 1003 del 18 de abril de 2018</t>
  </si>
  <si>
    <t>Dando cumplimiento al plan de auditoria programado Es necesario dar un alcance disciplinario a aquellos planes de mejoramiento que no se cumplan</t>
  </si>
  <si>
    <t>Es necesario implementar el cierre de todos los hallazgos y tomar las acciones necesarias para dar cumplimiento al plan de mejoramiento</t>
  </si>
  <si>
    <t>Fortalezas: 1. La entidad cuenta con una Política de Administración de Riesgos formalmente adoptada por el Comité Institucional de Coordinación de Control Interno. 2. Se tienen definidos y diseñan los controles a los riesgos, lo cual se observa en el Mapa de Riesgos Institucional 2024. 3. La Gestión de riesgos es monitoreada y evaluada de acuerdo con lo establecido en la política de administración de riesgo, lo cual contribuye a su adecuado manejo. 4. Se mantiene retroalimentada a la alta dirección sobre el monitoreo y efectividad de la gestión del riesgo y de los controles. Debilidades: No hay un control efectivo de los eventos de riesgo que están afectando negativamente el desarrollo de los procesos, evidenciado en el incumplimiento de los planes de mejoramiento, cuyos criterios de eficacia y efectividad son mínimos, frente a los hallazgos producto de las auditorías.</t>
  </si>
  <si>
    <r>
      <rPr>
        <b/>
        <sz val="14"/>
        <color theme="1"/>
        <rFont val="Arial"/>
      </rPr>
      <t>Fortalezas:</t>
    </r>
    <r>
      <rPr>
        <sz val="14"/>
        <color theme="1"/>
        <rFont val="Arial"/>
      </rPr>
      <t xml:space="preserve"> 1. El compromiso de la Alta Dirección se evidencia con las políticas y estrategias establecidas que permiten definir la estructura, los procesos, autoridad y responsabilidad en el logro del plan Estratégico y los objetivos de la entidad.
2. Se ha continuado con la implementado de  estrategias para la sensibilización e interiorización del Código de Integridad, tanto en el nivel central como en las direcciones regionales y establecimientos de reclusión.
</t>
    </r>
    <r>
      <rPr>
        <b/>
        <sz val="14"/>
        <color theme="1"/>
        <rFont val="Arial"/>
      </rPr>
      <t>Debilidades:</t>
    </r>
    <r>
      <rPr>
        <sz val="14"/>
        <color theme="1"/>
        <rFont val="Arial"/>
      </rPr>
      <t xml:space="preserve"> Es importante estar pendiente de el mapa de riesgos institucional que permita acciones de mitigación de los riesgos que se han materializado.
2. La vinculación del nuevo personal precisa de un proceso de inducción que garantice el conocimiento de los objetivos de la entidad para que el nuevo personal aporte en el logro de los mismos.</t>
    </r>
  </si>
  <si>
    <r>
      <rPr>
        <b/>
        <sz val="14"/>
        <color theme="1"/>
        <rFont val="Arial"/>
      </rPr>
      <t xml:space="preserve">Fortalezas: </t>
    </r>
    <r>
      <rPr>
        <sz val="14"/>
        <color theme="1"/>
        <rFont val="Arial"/>
      </rPr>
      <t xml:space="preserve">1.	El INPEC cuenta con mecanismos de seguimiento a la adopción, implementación y aplicación de controles, (comités, reportes, informes, aplicativos, periodicidad de los monitoreos, entre otros) contribuyendo así al manejo de los riesgos que pueden llegar a incidir en el cumplimiento de los objetivos institucionales. 
</t>
    </r>
    <r>
      <rPr>
        <sz val="7"/>
        <color theme="1"/>
        <rFont val="Arial"/>
      </rPr>
      <t xml:space="preserve">
</t>
    </r>
    <r>
      <rPr>
        <sz val="14"/>
        <color theme="1"/>
        <rFont val="Arial"/>
      </rPr>
      <t xml:space="preserve">2.	Los controles y responsables se encuentran documentados en los procedimientos de cada proceso.
</t>
    </r>
    <r>
      <rPr>
        <b/>
        <sz val="14"/>
        <color theme="1"/>
        <rFont val="Arial"/>
      </rPr>
      <t>Debilidades</t>
    </r>
    <r>
      <rPr>
        <sz val="14"/>
        <color theme="1"/>
        <rFont val="Arial"/>
      </rPr>
      <t>: No se ha realizado un análisis específico ni generado lineamientos sobre la adecuada segregación de funciones para la ejecución de actividades de control, que permita equilibrar y evaluar adecuadamente los controles definidos, reducir el riesgo de error o de incumplimientos de alto impacto en la gestión.</t>
    </r>
  </si>
  <si>
    <r>
      <rPr>
        <b/>
        <sz val="14"/>
        <color theme="1"/>
        <rFont val="Arial"/>
      </rPr>
      <t>Fortalezas</t>
    </r>
    <r>
      <rPr>
        <sz val="14"/>
        <color theme="1"/>
        <rFont val="Arial"/>
      </rPr>
      <t>: 1.	El Instituto ha fortalecido la comunicación efectiva para que los procesos fluyan con la plataforma ISOLUCIÓN, teniendo acceso a los manuales, procedimientos, etc., que faciliten su aplicación.</t>
    </r>
    <r>
      <rPr>
        <sz val="7"/>
        <color theme="1"/>
        <rFont val="Arial"/>
      </rPr>
      <t xml:space="preserve">
</t>
    </r>
    <r>
      <rPr>
        <sz val="14"/>
        <color theme="1"/>
        <rFont val="Arial"/>
      </rPr>
      <t xml:space="preserve">2.	Dando cumplimiento a la Ley de transparencia en el Instituto cuenta con directrices para manejo de la información tanto pública como de carácter reservado.
</t>
    </r>
    <r>
      <rPr>
        <b/>
        <sz val="14"/>
        <color theme="1"/>
        <rFont val="Arial"/>
      </rPr>
      <t>Debilidades</t>
    </r>
    <r>
      <rPr>
        <sz val="14"/>
        <color theme="1"/>
        <rFont val="Arial"/>
      </rPr>
      <t>: El sistema de información con los canales internos y externos presenta un alto número de comunicaciones que evidencia incumplimiento en respuesta de acuerdo a los términos de Ley.</t>
    </r>
  </si>
  <si>
    <r>
      <rPr>
        <b/>
        <sz val="14"/>
        <color theme="1"/>
        <rFont val="Arial"/>
      </rPr>
      <t>Fortalezas: 1</t>
    </r>
    <r>
      <rPr>
        <sz val="14"/>
        <color theme="1"/>
        <rFont val="Arial"/>
      </rPr>
      <t xml:space="preserve">.        El INPEC cuenta con mecanismos de seguimiento a la adopción, implementación y aplicación de controles, (comités, reportes, informes, aplicativos, periodicidad de los monitoreos, entre otros) contribuyendo así al manejo de los riesgos que pueden llegar a incidir en el cumplimiento de los objetivos institucionales. 
2.        Los controles y responsables se encuentran documentados en los procedimientos de cada proceso.
</t>
    </r>
    <r>
      <rPr>
        <b/>
        <sz val="14"/>
        <color theme="1"/>
        <rFont val="Arial"/>
      </rPr>
      <t xml:space="preserve">Debilidades: </t>
    </r>
    <r>
      <rPr>
        <sz val="14"/>
        <color theme="1"/>
        <rFont val="Arial"/>
      </rPr>
      <t>No se ha realizado un análisis específico ni generado lineamientos sobre la adecuada segregación de funciones para la ejecución de actividades de control, que permita equilibrar y evaluar adecuadamente los controles definidos, reducir el riesgo de error o de incumplimientos de alto impacto en la gestión.</t>
    </r>
  </si>
  <si>
    <r>
      <rPr>
        <b/>
        <sz val="14"/>
        <color theme="1"/>
        <rFont val="Arial"/>
        <family val="2"/>
      </rPr>
      <t>Fortalezas:</t>
    </r>
    <r>
      <rPr>
        <sz val="14"/>
        <color theme="1"/>
        <rFont val="Arial"/>
        <family val="2"/>
      </rPr>
      <t xml:space="preserve"> 1. Teniendo en cuenta los indicadores de gestión, el monitoreo permanente sobre la aplicación de los controles y desempeño de los procesos permite mantener informada a la Alta dirección sobre las deficiencias detectadas, para una oportuna toma de decisiones, de tal manera que el logro de los objetivos institucionales se dé dentro de niveles tolerables de los riesgos establecidos.
2. La Oficina de Control Interno evalúa si los controles están presentes (en políticas y procedimientos) y funcionan, apoyando el logro de los objetivos institucionales y los resultados.
</t>
    </r>
    <r>
      <rPr>
        <b/>
        <sz val="14"/>
        <color theme="1"/>
        <rFont val="Arial"/>
        <family val="2"/>
      </rPr>
      <t>Debilidades:</t>
    </r>
    <r>
      <rPr>
        <sz val="14"/>
        <color theme="1"/>
        <rFont val="Arial"/>
        <family val="2"/>
      </rPr>
      <t xml:space="preserve"> Hay debilidad en los planes de mejoramiento, se evidencian recomendaciones en el análisis y evaluación que realiza la oficina de Control Interno al cumplimiento de los planes e informes de auditoria, evidenciando que no se da celeridad en las actividades que conlleven a la mitigación del riesgo.
</t>
    </r>
  </si>
  <si>
    <r>
      <rPr>
        <b/>
        <sz val="14"/>
        <color theme="1"/>
        <rFont val="Arial"/>
      </rPr>
      <t xml:space="preserve">Fortalezas: </t>
    </r>
    <r>
      <rPr>
        <sz val="14"/>
        <color theme="1"/>
        <rFont val="Arial"/>
      </rPr>
      <t xml:space="preserve">   El INPEC cuenta con mecanismos de seguimiento a la adopción, implementación y aplicación de controles, (comités, reportes, informes, aplicativos, periodicidad de los monitoreos, entre otros) contribuyendo así al manejo de los riesgos que pueden llegar a incidir en el cumplimiento de los objetivos institucionales. 
Cumplimiento de los roles de las diferentes lineas de defensa
2.        Los controles y responsables se encuentran documentados en los procedimientos de cada proceso.
</t>
    </r>
    <r>
      <rPr>
        <b/>
        <sz val="14"/>
        <color theme="1"/>
        <rFont val="Arial"/>
      </rPr>
      <t xml:space="preserve">Debilidades: </t>
    </r>
    <r>
      <rPr>
        <sz val="14"/>
        <color theme="1"/>
        <rFont val="Arial"/>
      </rPr>
      <t>No se ha realizado un análisis específico ni generado lineamientos sobre la adecuada segregación de funciones para la ejecución de actividades de control, que permita equilibrar y evaluar adecuadamente los controles definidos, reducir el riesgo de error o de incumplimientos de alto impacto en la gestión.
Las lecciones aprendidas con la materialización de los riesgos no son socializadas a nivel de toda la entidad.</t>
    </r>
  </si>
  <si>
    <t>Se hace seguimiento y se verifica la efectividad de los controles diseñados para las actividades que ejecutan los prestadores de servicios de tecnología y seguridad digital con el propósito de disponer de información oportuna, clara y veraz de los procesos contractuales, financieros y contables de la Entidad.
Se revisa la calidad de las actividades de supervisión que se realizan a los proveedores de servicios para la Infraestructura Tecnológica, con el propósito de garantizar que los servicios prestados sean efectivos para atender la demanda y las necesidades de los ciudadanos.
La Entidad hace seguimiento y selecciona los proveedores de servicios tecnológicos que tengan la idoneidad y competencia para realizar actividades que garanticen los controles necesarios que debe disponer la Entidad en sus Sistemas de Información.</t>
  </si>
  <si>
    <t>II-2024 (29-01-2025)</t>
  </si>
  <si>
    <t>Mantener una comunicación articulada con las diferentes dependencias y las diferentes lineas de defensa para presentación de informes</t>
  </si>
  <si>
    <t>Los planes de mejoramiento que contribuyan a la mitigación del riesgoque se puedan tomar como lecciones aprendidas se deben replicar para su implementación en toda la entidad.</t>
  </si>
  <si>
    <t>Socializar e sensibilizar en los canales de las denuncias internas  de situaciones irregulares con su respectivo seguimiento.</t>
  </si>
  <si>
    <t>Es necesario que la OFICI de control interno se visibilice como una oficina de evaluación independiente</t>
  </si>
  <si>
    <t>Es necesario reajustar el PAAC al Programa de Transparencia y Ética Pública.
Actualizar el mapa de riesgoshaciendo enfásis en el riesgo fiscal</t>
  </si>
  <si>
    <t>Establecer parametros que permitan segregar funciones de control en diferentes cargos con el fin de reducir los riesgos de error por concentración de funciones</t>
  </si>
  <si>
    <t>Socializar en mesas de servicio que ayuden en los casos de soporte para el Instituto.</t>
  </si>
  <si>
    <t>La entidad cuenta con procesos o procedimientos encaminados a evaluar periodicamente la efectividad de los canales de comunicación con partes externas, así como sus contenidos, de tal forma que se puedan mejorar.</t>
  </si>
  <si>
    <t>Implementar criterios de evaluación medibles que permitan medir el cumplimiento de los servicios tercerizados</t>
  </si>
  <si>
    <t>Implementar plan de seguimiento continuo para garantizar los planes de mejoramiento buscando alcance disciplinario</t>
  </si>
  <si>
    <t>Hacer seguimiento a las acciones incluidas en los planes de mejoramiento de la autoevaluación de la 2a línea de defensa</t>
  </si>
  <si>
    <t>Realizar monitoreo a las autoevaluaciones realizadas por la segunda línea de defensa</t>
  </si>
  <si>
    <t xml:space="preserve">Fortalezas:  La Gestión de riesgos es monitoreada y evaluada de acuerdo con lo establecido en la política de administración de riesgo y las diferentes líneas d defensa co lo cual contribuye a su adecuado manejo. 
Se mantiene retroalimentada a la alta dirección sobre el monitoreo y efectividad de la gestión del riesgo y de los controles.  
Debilidades: No hay un control efectivo de los eventos de riesgo que están afectando negativamente el desarrollo de los procesos, evidenciado en el incumplimiento de los planes de mejoramiento, cuyos criterios de eficacia y efectividad son mínimos, frente a los hallazgos producto de las auditorías.
</t>
  </si>
  <si>
    <r>
      <rPr>
        <b/>
        <sz val="14"/>
        <color theme="1"/>
        <rFont val="Arial"/>
        <family val="2"/>
      </rPr>
      <t xml:space="preserve">Fortalezas: 1. </t>
    </r>
    <r>
      <rPr>
        <sz val="14"/>
        <color theme="1"/>
        <rFont val="Arial"/>
        <family val="2"/>
      </rPr>
      <t xml:space="preserve">Se evidencia compromiso y liderazgo de la alta dirección a través del establecimiento de políticas y estrategias que aseguran que la estructura, procesos, autoridad y responsabilidad estén claramente definidas para el logro de los objetivos de la entidad.
2. Se han implementado estrategias para la difusión e interiorización del Código de Integridad, tanto en el nivel central como en las direcciones regionales y establecimientos de reclusión.
</t>
    </r>
    <r>
      <rPr>
        <b/>
        <sz val="14"/>
        <color theme="1"/>
        <rFont val="Arial"/>
        <family val="2"/>
      </rPr>
      <t>Debilidades:</t>
    </r>
    <r>
      <rPr>
        <sz val="14"/>
        <color theme="1"/>
        <rFont val="Arial"/>
        <family val="2"/>
      </rPr>
      <t xml:space="preserve"> Falta de articulación entre el Comité El Comité Institucional de Coordinación de Control Interno del INPEC y los subcomites regionales y de los ERON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</si>
</sst>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00"/>
    <numFmt numFmtId="166" formatCode="0.000000"/>
    <numFmt numFmtId="167" formatCode="0.00000"/>
  </numFmts>
  <fonts count="89" x14ac:knownFonts="1">
    <font>
      <sz val="10"/>
      <color theme="1"/>
      <name val="Arial"/>
      <scheme val="minor"/>
    </font>
    <font>
      <b/>
      <sz val="10"/>
      <color theme="1"/>
      <name val="Arial Narrow"/>
      <family val="2"/>
    </font>
    <font>
      <sz val="10"/>
      <color theme="1"/>
      <name val="Arial Narrow"/>
      <family val="2"/>
    </font>
    <font>
      <b/>
      <sz val="12"/>
      <color rgb="FF006100"/>
      <name val="Arial"/>
      <family val="2"/>
    </font>
    <font>
      <sz val="10"/>
      <name val="Arial"/>
      <family val="2"/>
    </font>
    <font>
      <sz val="11"/>
      <color theme="1"/>
      <name val="Arial Narrow"/>
      <family val="2"/>
    </font>
    <font>
      <b/>
      <u/>
      <sz val="11"/>
      <color theme="1"/>
      <name val="Arial Narrow"/>
      <family val="2"/>
    </font>
    <font>
      <b/>
      <sz val="9"/>
      <color theme="1"/>
      <name val="Arial Narrow"/>
      <family val="2"/>
    </font>
    <font>
      <b/>
      <sz val="11"/>
      <color theme="1"/>
      <name val="Arial Narrow"/>
      <family val="2"/>
    </font>
    <font>
      <sz val="9"/>
      <color theme="1"/>
      <name val="Arial Narrow"/>
      <family val="2"/>
    </font>
    <font>
      <b/>
      <sz val="12"/>
      <color theme="1"/>
      <name val="Arial Narrow"/>
      <family val="2"/>
    </font>
    <font>
      <b/>
      <sz val="12"/>
      <color rgb="FF3F3F3F"/>
      <name val="Arial Narrow"/>
      <family val="2"/>
    </font>
    <font>
      <b/>
      <sz val="11"/>
      <color theme="0"/>
      <name val="Arial Narrow"/>
      <family val="2"/>
    </font>
    <font>
      <b/>
      <sz val="11"/>
      <color rgb="FF3F3F3F"/>
      <name val="Arial Narrow"/>
      <family val="2"/>
    </font>
    <font>
      <sz val="11"/>
      <color theme="0"/>
      <name val="Arial Narrow"/>
      <family val="2"/>
    </font>
    <font>
      <b/>
      <sz val="11"/>
      <color rgb="FFFF0000"/>
      <name val="Arial Narrow"/>
      <family val="2"/>
    </font>
    <font>
      <sz val="10"/>
      <color theme="1"/>
      <name val="Arial"/>
      <family val="2"/>
    </font>
    <font>
      <b/>
      <sz val="10"/>
      <color theme="1"/>
      <name val="Arial"/>
      <family val="2"/>
    </font>
    <font>
      <sz val="10"/>
      <color theme="1"/>
      <name val="Arial"/>
      <family val="2"/>
      <scheme val="minor"/>
    </font>
    <font>
      <b/>
      <sz val="20"/>
      <color theme="0"/>
      <name val="Arial Narrow"/>
      <family val="2"/>
    </font>
    <font>
      <b/>
      <sz val="20"/>
      <color theme="1"/>
      <name val="Arial Narrow"/>
      <family val="2"/>
    </font>
    <font>
      <sz val="18"/>
      <color theme="1"/>
      <name val="Arial Narrow"/>
      <family val="2"/>
    </font>
    <font>
      <b/>
      <sz val="18"/>
      <color theme="0"/>
      <name val="Arial"/>
      <family val="2"/>
    </font>
    <font>
      <sz val="20"/>
      <color rgb="FFFF0000"/>
      <name val="Arial"/>
      <family val="2"/>
    </font>
    <font>
      <b/>
      <sz val="12"/>
      <color rgb="FFFF0000"/>
      <name val="Arial"/>
      <family val="2"/>
    </font>
    <font>
      <b/>
      <sz val="12"/>
      <color theme="1"/>
      <name val="Arial"/>
      <family val="2"/>
    </font>
    <font>
      <sz val="20"/>
      <color theme="1"/>
      <name val="Arial"/>
      <family val="2"/>
    </font>
    <font>
      <sz val="14"/>
      <color theme="1"/>
      <name val="Arial"/>
      <family val="2"/>
    </font>
    <font>
      <b/>
      <sz val="10"/>
      <color rgb="FFFF0000"/>
      <name val="Arial"/>
      <family val="2"/>
    </font>
    <font>
      <b/>
      <sz val="12"/>
      <color theme="0"/>
      <name val="Arial"/>
      <family val="2"/>
    </font>
    <font>
      <sz val="18"/>
      <color theme="1"/>
      <name val="Arial"/>
      <family val="2"/>
    </font>
    <font>
      <b/>
      <sz val="16"/>
      <color theme="1"/>
      <name val="Arial"/>
      <family val="2"/>
    </font>
    <font>
      <b/>
      <i/>
      <sz val="10"/>
      <color theme="1"/>
      <name val="Arial"/>
      <family val="2"/>
    </font>
    <font>
      <sz val="10"/>
      <color rgb="FFFF0000"/>
      <name val="Arial"/>
      <family val="2"/>
    </font>
    <font>
      <u/>
      <sz val="10"/>
      <color theme="1"/>
      <name val="Arial"/>
      <family val="2"/>
    </font>
    <font>
      <b/>
      <i/>
      <u/>
      <sz val="11"/>
      <color theme="1"/>
      <name val="Arial Narrow"/>
      <family val="2"/>
    </font>
    <font>
      <sz val="11"/>
      <color rgb="FFE36C09"/>
      <name val="Arial Narrow"/>
      <family val="2"/>
    </font>
    <font>
      <b/>
      <sz val="11"/>
      <color rgb="FFE36C09"/>
      <name val="Arial Narrow"/>
      <family val="2"/>
    </font>
    <font>
      <b/>
      <sz val="11"/>
      <color rgb="FF00B050"/>
      <name val="Arial Narrow"/>
      <family val="2"/>
    </font>
    <font>
      <sz val="10"/>
      <color rgb="FFFF0000"/>
      <name val="Arial Narrow"/>
      <family val="2"/>
    </font>
    <font>
      <i/>
      <sz val="14"/>
      <color theme="1"/>
      <name val="Arial"/>
      <family val="2"/>
    </font>
    <font>
      <b/>
      <u/>
      <sz val="12"/>
      <color theme="0"/>
      <name val="Arial"/>
      <family val="2"/>
    </font>
    <font>
      <b/>
      <sz val="14"/>
      <color theme="1"/>
      <name val="Arial"/>
      <family val="2"/>
    </font>
    <font>
      <u/>
      <sz val="10"/>
      <color theme="10"/>
      <name val="Arial"/>
      <family val="2"/>
      <scheme val="minor"/>
    </font>
    <font>
      <sz val="10"/>
      <color theme="1"/>
      <name val="Arial"/>
      <family val="2"/>
      <scheme val="minor"/>
    </font>
    <font>
      <sz val="11"/>
      <color rgb="FF006100"/>
      <name val="Arial"/>
      <family val="2"/>
      <scheme val="minor"/>
    </font>
    <font>
      <sz val="11"/>
      <color theme="1"/>
      <name val="Arial Narrow"/>
      <family val="2"/>
    </font>
    <font>
      <sz val="10"/>
      <name val="Arial"/>
      <family val="2"/>
    </font>
    <font>
      <sz val="11"/>
      <color theme="1"/>
      <name val="Verdana"/>
      <family val="2"/>
    </font>
    <font>
      <sz val="10"/>
      <color theme="1"/>
      <name val="Verdana"/>
      <family val="2"/>
    </font>
    <font>
      <b/>
      <sz val="11"/>
      <color theme="0"/>
      <name val="Verdana"/>
      <family val="2"/>
    </font>
    <font>
      <sz val="10"/>
      <name val="Verdana"/>
      <family val="2"/>
    </font>
    <font>
      <b/>
      <sz val="11"/>
      <color theme="1"/>
      <name val="Verdana"/>
      <family val="2"/>
    </font>
    <font>
      <sz val="10"/>
      <color theme="0"/>
      <name val="Verdana"/>
      <family val="2"/>
    </font>
    <font>
      <b/>
      <sz val="10"/>
      <color theme="0"/>
      <name val="Verdana"/>
      <family val="2"/>
    </font>
    <font>
      <sz val="10"/>
      <color rgb="FF595959"/>
      <name val="Verdana"/>
      <family val="2"/>
    </font>
    <font>
      <b/>
      <u/>
      <sz val="10"/>
      <color theme="0"/>
      <name val="Verdana"/>
      <family val="2"/>
    </font>
    <font>
      <i/>
      <sz val="10"/>
      <color theme="0"/>
      <name val="Verdana"/>
      <family val="2"/>
    </font>
    <font>
      <b/>
      <sz val="10"/>
      <color theme="1"/>
      <name val="Verdana"/>
      <family val="2"/>
    </font>
    <font>
      <sz val="10"/>
      <color rgb="FFFF0000"/>
      <name val="Verdana"/>
      <family val="2"/>
    </font>
    <font>
      <sz val="10"/>
      <color rgb="FF000000"/>
      <name val="Verdana"/>
      <family val="2"/>
    </font>
    <font>
      <u/>
      <sz val="10"/>
      <color theme="10"/>
      <name val="Verdana"/>
      <family val="2"/>
    </font>
    <font>
      <b/>
      <u/>
      <sz val="10"/>
      <color theme="1"/>
      <name val="Verdana"/>
      <family val="2"/>
    </font>
    <font>
      <b/>
      <i/>
      <sz val="10"/>
      <color theme="1"/>
      <name val="Verdana"/>
      <family val="2"/>
    </font>
    <font>
      <u/>
      <sz val="10"/>
      <color theme="1"/>
      <name val="Verdana"/>
      <family val="2"/>
    </font>
    <font>
      <u/>
      <sz val="10"/>
      <color rgb="FF0000FF"/>
      <name val="Verdana"/>
      <family val="2"/>
    </font>
    <font>
      <i/>
      <sz val="10"/>
      <color theme="1"/>
      <name val="Verdana"/>
      <family val="2"/>
    </font>
    <font>
      <b/>
      <u/>
      <sz val="10"/>
      <color rgb="FF1155CC"/>
      <name val="Verdana"/>
      <family val="2"/>
    </font>
    <font>
      <i/>
      <u/>
      <sz val="10"/>
      <color theme="0"/>
      <name val="Verdana"/>
      <family val="2"/>
    </font>
    <font>
      <sz val="10"/>
      <color rgb="FF1F1F1F"/>
      <name val="Verdana"/>
      <family val="2"/>
    </font>
    <font>
      <i/>
      <u/>
      <sz val="10"/>
      <color rgb="FF0000FF"/>
      <name val="Verdana"/>
      <family val="2"/>
    </font>
    <font>
      <u/>
      <sz val="10"/>
      <color rgb="FF000000"/>
      <name val="Verdana"/>
      <family val="2"/>
    </font>
    <font>
      <sz val="20"/>
      <color theme="1"/>
      <name val="Verdana"/>
      <family val="2"/>
    </font>
    <font>
      <sz val="20"/>
      <color theme="0"/>
      <name val="Verdana"/>
      <family val="2"/>
    </font>
    <font>
      <b/>
      <sz val="20"/>
      <color theme="0"/>
      <name val="Verdana"/>
      <family val="2"/>
    </font>
    <font>
      <b/>
      <sz val="16"/>
      <color theme="0"/>
      <name val="Verdana"/>
      <family val="2"/>
    </font>
    <font>
      <b/>
      <sz val="12"/>
      <color theme="0"/>
      <name val="Verdana"/>
      <family val="2"/>
    </font>
    <font>
      <b/>
      <sz val="10"/>
      <color rgb="FFFFFFFF"/>
      <name val="Verdana"/>
      <family val="2"/>
    </font>
    <font>
      <b/>
      <sz val="16"/>
      <color rgb="FFFFFFFF"/>
      <name val="Verdana"/>
      <family val="2"/>
    </font>
    <font>
      <sz val="10"/>
      <color rgb="FFFFFFFF"/>
      <name val="Verdana"/>
      <family val="2"/>
    </font>
    <font>
      <b/>
      <sz val="22"/>
      <color theme="1"/>
      <name val="Verdana"/>
      <family val="2"/>
    </font>
    <font>
      <sz val="10"/>
      <color theme="1"/>
      <name val="Arial"/>
      <family val="2"/>
    </font>
    <font>
      <sz val="10"/>
      <color theme="1"/>
      <name val="Arial"/>
      <family val="2"/>
      <scheme val="minor"/>
    </font>
    <font>
      <b/>
      <sz val="16"/>
      <color theme="1"/>
      <name val="Arial"/>
    </font>
    <font>
      <b/>
      <sz val="12"/>
      <color theme="1"/>
      <name val="Arial"/>
    </font>
    <font>
      <sz val="14"/>
      <color theme="1"/>
      <name val="Arial"/>
    </font>
    <font>
      <b/>
      <sz val="14"/>
      <color theme="1"/>
      <name val="Arial"/>
    </font>
    <font>
      <sz val="10"/>
      <color theme="1"/>
      <name val="Arial"/>
    </font>
    <font>
      <sz val="7"/>
      <color theme="1"/>
      <name val="Arial"/>
    </font>
  </fonts>
  <fills count="27">
    <fill>
      <patternFill patternType="none"/>
    </fill>
    <fill>
      <patternFill patternType="gray125"/>
    </fill>
    <fill>
      <patternFill patternType="solid">
        <fgColor rgb="FFC6EFCE"/>
        <bgColor rgb="FFC6EFCE"/>
      </patternFill>
    </fill>
    <fill>
      <patternFill patternType="solid">
        <fgColor rgb="FFFABF8F"/>
        <bgColor rgb="FFFABF8F"/>
      </patternFill>
    </fill>
    <fill>
      <patternFill patternType="solid">
        <fgColor theme="0"/>
        <bgColor theme="0"/>
      </patternFill>
    </fill>
    <fill>
      <patternFill patternType="solid">
        <fgColor rgb="FFDBE5F1"/>
        <bgColor rgb="FFDBE5F1"/>
      </patternFill>
    </fill>
    <fill>
      <patternFill patternType="solid">
        <fgColor rgb="FF00B050"/>
        <bgColor rgb="FF00B050"/>
      </patternFill>
    </fill>
    <fill>
      <patternFill patternType="solid">
        <fgColor rgb="FF92D050"/>
        <bgColor rgb="FF92D050"/>
      </patternFill>
    </fill>
    <fill>
      <patternFill patternType="solid">
        <fgColor rgb="FFFFFF00"/>
        <bgColor rgb="FFFFFF00"/>
      </patternFill>
    </fill>
    <fill>
      <patternFill patternType="solid">
        <fgColor rgb="FFFF0000"/>
        <bgColor rgb="FFFF0000"/>
      </patternFill>
    </fill>
    <fill>
      <patternFill patternType="solid">
        <fgColor rgb="FFFFEB9C"/>
        <bgColor rgb="FFFFEB9C"/>
      </patternFill>
    </fill>
    <fill>
      <patternFill patternType="solid">
        <fgColor rgb="FFFFFFFF"/>
        <bgColor rgb="FFFFFFFF"/>
      </patternFill>
    </fill>
    <fill>
      <patternFill patternType="solid">
        <fgColor rgb="FF83A343"/>
        <bgColor rgb="FF83A343"/>
      </patternFill>
    </fill>
    <fill>
      <patternFill patternType="solid">
        <fgColor rgb="FF548DD4"/>
        <bgColor rgb="FF548DD4"/>
      </patternFill>
    </fill>
    <fill>
      <patternFill patternType="solid">
        <fgColor rgb="FF5F497A"/>
        <bgColor rgb="FF5F497A"/>
      </patternFill>
    </fill>
    <fill>
      <patternFill patternType="solid">
        <fgColor rgb="FF38761D"/>
        <bgColor rgb="FF38761D"/>
      </patternFill>
    </fill>
    <fill>
      <patternFill patternType="solid">
        <fgColor rgb="FF2E3917"/>
        <bgColor rgb="FF2E3917"/>
      </patternFill>
    </fill>
    <fill>
      <patternFill patternType="solid">
        <fgColor rgb="FF656565"/>
        <bgColor rgb="FF656565"/>
      </patternFill>
    </fill>
    <fill>
      <patternFill patternType="solid">
        <fgColor rgb="FF989898"/>
        <bgColor rgb="FF989898"/>
      </patternFill>
    </fill>
    <fill>
      <patternFill patternType="solid">
        <fgColor rgb="FFFFCC00"/>
        <bgColor rgb="FFFFCC00"/>
      </patternFill>
    </fill>
    <fill>
      <patternFill patternType="solid">
        <fgColor rgb="FF366092"/>
        <bgColor rgb="FF366092"/>
      </patternFill>
    </fill>
    <fill>
      <patternFill patternType="solid">
        <fgColor rgb="FF4F6128"/>
        <bgColor rgb="FF4F6128"/>
      </patternFill>
    </fill>
    <fill>
      <patternFill patternType="solid">
        <fgColor rgb="FFFFFFFF"/>
        <bgColor indexed="64"/>
      </patternFill>
    </fill>
    <fill>
      <patternFill patternType="solid">
        <fgColor rgb="FFC6EFCE"/>
      </patternFill>
    </fill>
    <fill>
      <patternFill patternType="solid">
        <fgColor theme="6" tint="0.59999389629810485"/>
        <bgColor rgb="FFFFFFFF"/>
      </patternFill>
    </fill>
    <fill>
      <patternFill patternType="solid">
        <fgColor rgb="FFFF0000"/>
        <bgColor indexed="64"/>
      </patternFill>
    </fill>
    <fill>
      <patternFill patternType="solid">
        <fgColor theme="0"/>
        <bgColor indexed="64"/>
      </patternFill>
    </fill>
  </fills>
  <borders count="28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double">
        <color rgb="FF000000"/>
      </left>
      <right style="hair">
        <color rgb="FF000000"/>
      </right>
      <top/>
      <bottom/>
      <diagonal/>
    </border>
    <border>
      <left style="double">
        <color rgb="FF000000"/>
      </left>
      <right style="hair">
        <color rgb="FF000000"/>
      </right>
      <top/>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dotted">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bottom style="medium">
        <color rgb="FF000000"/>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hair">
        <color rgb="FF000000"/>
      </right>
      <top/>
      <bottom/>
      <diagonal/>
    </border>
    <border>
      <left style="hair">
        <color rgb="FF000000"/>
      </left>
      <right style="hair">
        <color rgb="FF000000"/>
      </right>
      <top/>
      <bottom style="medium">
        <color rgb="FF000000"/>
      </bottom>
      <diagonal/>
    </border>
    <border>
      <left style="hair">
        <color rgb="FF000000"/>
      </left>
      <right style="medium">
        <color rgb="FF000000"/>
      </right>
      <top/>
      <bottom/>
      <diagonal/>
    </border>
    <border>
      <left style="hair">
        <color rgb="FF000000"/>
      </left>
      <right style="hair">
        <color rgb="FF000000"/>
      </right>
      <top style="medium">
        <color rgb="FF000000"/>
      </top>
      <bottom/>
      <diagonal/>
    </border>
    <border>
      <left style="medium">
        <color rgb="FF000000"/>
      </left>
      <right style="hair">
        <color rgb="FF000000"/>
      </right>
      <top/>
      <bottom style="medium">
        <color rgb="FF000000"/>
      </bottom>
      <diagonal/>
    </border>
    <border>
      <left style="medium">
        <color rgb="FF000000"/>
      </left>
      <right style="medium">
        <color rgb="FF000000"/>
      </right>
      <top/>
      <bottom/>
      <diagonal/>
    </border>
    <border>
      <left style="hair">
        <color rgb="FF000000"/>
      </left>
      <right style="thin">
        <color rgb="FF000000"/>
      </right>
      <top/>
      <bottom/>
      <diagonal/>
    </border>
    <border>
      <left style="hair">
        <color rgb="FF000000"/>
      </left>
      <right/>
      <top style="hair">
        <color rgb="FF000000"/>
      </top>
      <bottom style="hair">
        <color rgb="FF000000"/>
      </bottom>
      <diagonal/>
    </border>
    <border>
      <left style="hair">
        <color rgb="FF000000"/>
      </left>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style="thin">
        <color rgb="FF000000"/>
      </top>
      <bottom/>
      <diagonal/>
    </border>
    <border>
      <left style="hair">
        <color rgb="FF000000"/>
      </left>
      <right/>
      <top style="medium">
        <color rgb="FF000000"/>
      </top>
      <bottom/>
      <diagonal/>
    </border>
    <border>
      <left style="hair">
        <color rgb="FF000000"/>
      </left>
      <right style="thin">
        <color rgb="FF000000"/>
      </right>
      <top style="medium">
        <color rgb="FF000000"/>
      </top>
      <bottom/>
      <diagonal/>
    </border>
    <border>
      <left style="hair">
        <color rgb="FF000000"/>
      </left>
      <right/>
      <top/>
      <bottom/>
      <diagonal/>
    </border>
    <border>
      <left style="hair">
        <color rgb="FF000000"/>
      </left>
      <right style="thin">
        <color rgb="FF000000"/>
      </right>
      <top/>
      <bottom/>
      <diagonal/>
    </border>
    <border>
      <left style="thin">
        <color rgb="FF000000"/>
      </left>
      <right style="thin">
        <color rgb="FF000000"/>
      </right>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hair">
        <color rgb="FF000000"/>
      </left>
      <right/>
      <top/>
      <bottom/>
      <diagonal/>
    </border>
    <border>
      <left style="hair">
        <color rgb="FF000000"/>
      </left>
      <right/>
      <top/>
      <bottom style="medium">
        <color rgb="FF000000"/>
      </bottom>
      <diagonal/>
    </border>
    <border>
      <left/>
      <right style="hair">
        <color rgb="FF000000"/>
      </right>
      <top/>
      <bottom/>
      <diagonal/>
    </border>
    <border>
      <left/>
      <right style="hair">
        <color rgb="FF000000"/>
      </right>
      <top/>
      <bottom/>
      <diagonal/>
    </border>
    <border>
      <left/>
      <right style="hair">
        <color rgb="FF000000"/>
      </right>
      <top/>
      <bottom/>
      <diagonal/>
    </border>
    <border>
      <left style="thin">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rgb="FF000000"/>
      </right>
      <top style="thin">
        <color theme="0"/>
      </top>
      <bottom/>
      <diagonal/>
    </border>
    <border>
      <left style="thin">
        <color theme="0"/>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rgb="FF000000"/>
      </right>
      <top/>
      <bottom/>
      <diagonal/>
    </border>
    <border>
      <left style="thin">
        <color theme="0"/>
      </left>
      <right style="thin">
        <color theme="0"/>
      </right>
      <top/>
      <bottom style="medium">
        <color rgb="FF000000"/>
      </bottom>
      <diagonal/>
    </border>
    <border>
      <left style="thin">
        <color theme="0"/>
      </left>
      <right style="thin">
        <color theme="0"/>
      </right>
      <top/>
      <bottom style="thin">
        <color theme="0"/>
      </bottom>
      <diagonal/>
    </border>
    <border>
      <left style="thin">
        <color theme="0"/>
      </left>
      <right style="thin">
        <color rgb="FF000000"/>
      </right>
      <top/>
      <bottom/>
      <diagonal/>
    </border>
    <border>
      <left style="thin">
        <color rgb="FF000000"/>
      </left>
      <right style="thin">
        <color rgb="FF000000"/>
      </right>
      <top style="thin">
        <color theme="0"/>
      </top>
      <bottom/>
      <diagonal/>
    </border>
    <border>
      <left style="thin">
        <color theme="0"/>
      </left>
      <right style="thin">
        <color theme="0"/>
      </right>
      <top style="medium">
        <color rgb="FF000000"/>
      </top>
      <bottom/>
      <diagonal/>
    </border>
    <border>
      <left style="thin">
        <color theme="0"/>
      </left>
      <right style="thin">
        <color theme="0"/>
      </right>
      <top/>
      <bottom style="medium">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hair">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hair">
        <color rgb="FF000000"/>
      </right>
      <top style="medium">
        <color rgb="FF000000"/>
      </top>
      <bottom/>
      <diagonal/>
    </border>
    <border>
      <left/>
      <right style="hair">
        <color rgb="FF000000"/>
      </right>
      <top/>
      <bottom/>
      <diagonal/>
    </border>
    <border>
      <left/>
      <right style="hair">
        <color rgb="FF000000"/>
      </right>
      <top/>
      <bottom style="medium">
        <color rgb="FF000000"/>
      </bottom>
      <diagonal/>
    </border>
    <border>
      <left/>
      <right style="hair">
        <color rgb="FF000000"/>
      </right>
      <top/>
      <bottom style="medium">
        <color rgb="FF000000"/>
      </bottom>
      <diagonal/>
    </border>
    <border>
      <left style="hair">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dotted">
        <color rgb="FF000000"/>
      </bottom>
      <diagonal/>
    </border>
    <border>
      <left style="dotted">
        <color rgb="FF000000"/>
      </left>
      <right/>
      <top/>
      <bottom style="dotted">
        <color rgb="FF000000"/>
      </bottom>
      <diagonal/>
    </border>
    <border>
      <left style="medium">
        <color rgb="FF000000"/>
      </left>
      <right/>
      <top style="dotted">
        <color rgb="FF000000"/>
      </top>
      <bottom style="dotted">
        <color rgb="FF000000"/>
      </bottom>
      <diagonal/>
    </border>
    <border>
      <left style="dotted">
        <color rgb="FF000000"/>
      </left>
      <right/>
      <top style="dotted">
        <color rgb="FF000000"/>
      </top>
      <bottom style="dotted">
        <color rgb="FF000000"/>
      </bottom>
      <diagonal/>
    </border>
    <border>
      <left style="medium">
        <color rgb="FF000000"/>
      </left>
      <right/>
      <top style="dotted">
        <color rgb="FF000000"/>
      </top>
      <bottom style="medium">
        <color rgb="FF000000"/>
      </bottom>
      <diagonal/>
    </border>
    <border>
      <left style="thick">
        <color rgb="FF000000"/>
      </left>
      <right style="medium">
        <color rgb="FFCCCCCC"/>
      </right>
      <top style="thick">
        <color rgb="FF000000"/>
      </top>
      <bottom/>
      <diagonal/>
    </border>
    <border>
      <left style="medium">
        <color rgb="FFCCCCCC"/>
      </left>
      <right/>
      <top style="thick">
        <color rgb="FF000000"/>
      </top>
      <bottom style="medium">
        <color rgb="FFCCCCCC"/>
      </bottom>
      <diagonal/>
    </border>
    <border>
      <left/>
      <right/>
      <top style="thick">
        <color rgb="FF000000"/>
      </top>
      <bottom style="medium">
        <color rgb="FFCCCCCC"/>
      </bottom>
      <diagonal/>
    </border>
    <border>
      <left/>
      <right style="medium">
        <color rgb="FFCCCCCC"/>
      </right>
      <top style="thick">
        <color rgb="FF000000"/>
      </top>
      <bottom style="medium">
        <color rgb="FFCCCCCC"/>
      </bottom>
      <diagonal/>
    </border>
    <border>
      <left style="medium">
        <color rgb="FFCCCCCC"/>
      </left>
      <right style="medium">
        <color rgb="FFCCCCCC"/>
      </right>
      <top style="thick">
        <color rgb="FF000000"/>
      </top>
      <bottom/>
      <diagonal/>
    </border>
    <border>
      <left style="medium">
        <color rgb="FFCCCCCC"/>
      </left>
      <right style="thick">
        <color rgb="FF000000"/>
      </right>
      <top style="thick">
        <color rgb="FF000000"/>
      </top>
      <bottom/>
      <diagonal/>
    </border>
    <border>
      <left style="medium">
        <color rgb="FFCCCCCC"/>
      </left>
      <right style="thick">
        <color rgb="FF000000"/>
      </right>
      <top style="medium">
        <color rgb="FFCCCCCC"/>
      </top>
      <bottom style="medium">
        <color rgb="FFCCCCCC"/>
      </bottom>
      <diagonal/>
    </border>
    <border>
      <left style="thick">
        <color rgb="FF000000"/>
      </left>
      <right style="medium">
        <color rgb="FF000000"/>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CCCCCC"/>
      </right>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medium">
        <color rgb="FFCCCCCC"/>
      </left>
      <right style="dotted">
        <color rgb="FF000000"/>
      </right>
      <top style="medium">
        <color rgb="FFCCCCCC"/>
      </top>
      <bottom style="dotted">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dotted">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diagonal/>
    </border>
    <border>
      <left style="medium">
        <color rgb="FFCCCCCC"/>
      </left>
      <right style="dotted">
        <color rgb="FF000000"/>
      </right>
      <top/>
      <bottom style="dotted">
        <color rgb="FF000000"/>
      </bottom>
      <diagonal/>
    </border>
    <border>
      <left style="medium">
        <color rgb="FFCCCCCC"/>
      </left>
      <right style="medium">
        <color rgb="FFCCCCCC"/>
      </right>
      <top/>
      <bottom style="medium">
        <color rgb="FFCCCCCC"/>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right/>
      <top style="thin">
        <color rgb="FF000000"/>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000000"/>
      </bottom>
      <diagonal/>
    </border>
    <border>
      <left/>
      <right style="hair">
        <color rgb="FF81829A"/>
      </right>
      <top style="hair">
        <color rgb="FF81829A"/>
      </top>
      <bottom style="thin">
        <color rgb="FF000000"/>
      </bottom>
      <diagonal/>
    </border>
    <border>
      <left style="hair">
        <color rgb="FF81829A"/>
      </left>
      <right style="hair">
        <color rgb="FF81829A"/>
      </right>
      <top style="hair">
        <color rgb="FF81829A"/>
      </top>
      <bottom style="thin">
        <color rgb="FF000000"/>
      </bottom>
      <diagonal/>
    </border>
    <border>
      <left style="hair">
        <color rgb="FF81829A"/>
      </left>
      <right/>
      <top style="thin">
        <color rgb="FF81829A"/>
      </top>
      <bottom style="thin">
        <color rgb="FF000000"/>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dotted">
        <color rgb="FF000000"/>
      </left>
      <right style="dotted">
        <color rgb="FF000000"/>
      </right>
      <top style="thick">
        <color rgb="FF000000"/>
      </top>
      <bottom style="medium">
        <color rgb="FFCCCCCC"/>
      </bottom>
      <diagonal/>
    </border>
    <border>
      <left style="dotted">
        <color rgb="FF000000"/>
      </left>
      <right style="dotted">
        <color rgb="FF000000"/>
      </right>
      <top style="medium">
        <color rgb="FFCCCCCC"/>
      </top>
      <bottom style="medium">
        <color rgb="FFCCCCCC"/>
      </bottom>
      <diagonal/>
    </border>
    <border>
      <left style="dotted">
        <color rgb="FF000000"/>
      </left>
      <right style="dotted">
        <color rgb="FF000000"/>
      </right>
      <top style="medium">
        <color rgb="FFCCCCCC"/>
      </top>
      <bottom style="thick">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thick">
        <color rgb="FF000000"/>
      </bottom>
      <diagonal/>
    </border>
    <border>
      <left style="dotted">
        <color rgb="FF000000"/>
      </left>
      <right style="dotted">
        <color rgb="FF000000"/>
      </right>
      <top style="thick">
        <color rgb="FF000000"/>
      </top>
      <bottom style="medium">
        <color rgb="FF000000"/>
      </bottom>
      <diagonal/>
    </border>
    <border>
      <left/>
      <right style="dotted">
        <color rgb="FF000000"/>
      </right>
      <top/>
      <bottom/>
      <diagonal/>
    </border>
    <border>
      <left style="hair">
        <color rgb="FF000000"/>
      </left>
      <right style="hair">
        <color rgb="FF000000"/>
      </right>
      <top/>
      <bottom style="thin">
        <color theme="0"/>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tted">
        <color indexed="64"/>
      </left>
      <right style="dotted">
        <color indexed="64"/>
      </right>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medium">
        <color rgb="FFCCCCCC"/>
      </top>
      <bottom/>
      <diagonal/>
    </border>
    <border>
      <left style="hair">
        <color rgb="FF000000"/>
      </left>
      <right style="hair">
        <color rgb="FF000000"/>
      </right>
      <top/>
      <bottom style="medium">
        <color rgb="FFCCCCCC"/>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indexed="64"/>
      </top>
      <bottom style="hair">
        <color indexed="64"/>
      </bottom>
      <diagonal/>
    </border>
    <border>
      <left style="dotted">
        <color rgb="FF000000"/>
      </left>
      <right style="dotted">
        <color rgb="FF000000"/>
      </right>
      <top style="hair">
        <color indexed="64"/>
      </top>
      <bottom style="hair">
        <color indexed="64"/>
      </bottom>
      <diagonal/>
    </border>
    <border>
      <left style="dotted">
        <color rgb="FF000000"/>
      </left>
      <right style="dotted">
        <color rgb="FF000000"/>
      </right>
      <top style="thick">
        <color rgb="FF000000"/>
      </top>
      <bottom/>
      <diagonal/>
    </border>
    <border>
      <left style="thick">
        <color rgb="FF000000"/>
      </left>
      <right/>
      <top style="medium">
        <color rgb="FFCCCCCC"/>
      </top>
      <bottom style="dotted">
        <color rgb="FF000000"/>
      </bottom>
      <diagonal/>
    </border>
    <border>
      <left style="medium">
        <color rgb="FFCCCCCC"/>
      </left>
      <right style="dotted">
        <color rgb="FF000000"/>
      </right>
      <top style="medium">
        <color rgb="FFCCCCCC"/>
      </top>
      <bottom/>
      <diagonal/>
    </border>
    <border>
      <left style="medium">
        <color rgb="FFCCCCCC"/>
      </left>
      <right style="medium">
        <color rgb="FFCCCCCC"/>
      </right>
      <top/>
      <bottom/>
      <diagonal/>
    </border>
    <border>
      <left style="medium">
        <color rgb="FFCCCCCC"/>
      </left>
      <right style="thick">
        <color rgb="FF000000"/>
      </right>
      <top/>
      <bottom/>
      <diagonal/>
    </border>
    <border>
      <left style="medium">
        <color rgb="FFCCCCCC"/>
      </left>
      <right style="thick">
        <color rgb="FF000000"/>
      </right>
      <top style="medium">
        <color rgb="FFCCCCCC"/>
      </top>
      <bottom/>
      <diagonal/>
    </border>
    <border>
      <left style="thick">
        <color rgb="FF000000"/>
      </left>
      <right style="medium">
        <color rgb="FF000000"/>
      </right>
      <top/>
      <bottom/>
      <diagonal/>
    </border>
    <border>
      <left style="medium">
        <color indexed="64"/>
      </left>
      <right style="dotted">
        <color rgb="FF000000"/>
      </right>
      <top style="medium">
        <color indexed="64"/>
      </top>
      <bottom style="dotted">
        <color rgb="FF000000"/>
      </bottom>
      <diagonal/>
    </border>
    <border>
      <left style="thin">
        <color rgb="FF000000"/>
      </left>
      <right/>
      <top style="medium">
        <color indexed="64"/>
      </top>
      <bottom style="thin">
        <color rgb="FF000000"/>
      </bottom>
      <diagonal/>
    </border>
    <border>
      <left style="medium">
        <color rgb="FFCCCCCC"/>
      </left>
      <right style="dotted">
        <color rgb="FF000000"/>
      </right>
      <top style="medium">
        <color indexed="64"/>
      </top>
      <bottom style="dotted">
        <color rgb="FF000000"/>
      </bottom>
      <diagonal/>
    </border>
    <border>
      <left style="medium">
        <color rgb="FFCCCCCC"/>
      </left>
      <right style="medium">
        <color rgb="FFCCCCCC"/>
      </right>
      <top style="medium">
        <color indexed="64"/>
      </top>
      <bottom style="medium">
        <color rgb="FFCCCCCC"/>
      </bottom>
      <diagonal/>
    </border>
    <border>
      <left style="medium">
        <color rgb="FFCCCCCC"/>
      </left>
      <right style="dotted">
        <color rgb="FF000000"/>
      </right>
      <top style="medium">
        <color indexed="64"/>
      </top>
      <bottom style="medium">
        <color rgb="FFCCCCCC"/>
      </bottom>
      <diagonal/>
    </border>
    <border>
      <left style="medium">
        <color rgb="FFCCCCCC"/>
      </left>
      <right style="medium">
        <color rgb="FF000000"/>
      </right>
      <top style="medium">
        <color indexed="64"/>
      </top>
      <bottom style="medium">
        <color rgb="FFCCCCCC"/>
      </bottom>
      <diagonal/>
    </border>
    <border>
      <left style="medium">
        <color rgb="FFCCCCCC"/>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style="medium">
        <color rgb="FFCCCCCC"/>
      </top>
      <bottom style="dotted">
        <color rgb="FF000000"/>
      </bottom>
      <diagonal/>
    </border>
    <border>
      <left/>
      <right style="medium">
        <color indexed="64"/>
      </right>
      <top style="medium">
        <color rgb="FFCCCCCC"/>
      </top>
      <bottom style="medium">
        <color rgb="FF000000"/>
      </bottom>
      <diagonal/>
    </border>
    <border>
      <left style="medium">
        <color indexed="64"/>
      </left>
      <right style="dotted">
        <color rgb="FF000000"/>
      </right>
      <top style="medium">
        <color rgb="FFCCCCCC"/>
      </top>
      <bottom style="medium">
        <color indexed="64"/>
      </bottom>
      <diagonal/>
    </border>
    <border>
      <left style="thin">
        <color rgb="FF000000"/>
      </left>
      <right/>
      <top/>
      <bottom style="medium">
        <color indexed="64"/>
      </bottom>
      <diagonal/>
    </border>
    <border>
      <left style="medium">
        <color rgb="FFCCCCCC"/>
      </left>
      <right style="dotted">
        <color rgb="FF000000"/>
      </right>
      <top style="medium">
        <color rgb="FFCCCCCC"/>
      </top>
      <bottom style="medium">
        <color indexed="64"/>
      </bottom>
      <diagonal/>
    </border>
    <border>
      <left style="medium">
        <color rgb="FFCCCCCC"/>
      </left>
      <right style="medium">
        <color rgb="FFCCCCCC"/>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top style="medium">
        <color rgb="FFCCCCCC"/>
      </top>
      <bottom style="medium">
        <color indexed="64"/>
      </bottom>
      <diagonal/>
    </border>
    <border>
      <left/>
      <right style="medium">
        <color indexed="64"/>
      </right>
      <top style="medium">
        <color rgb="FFCCCCCC"/>
      </top>
      <bottom style="medium">
        <color indexed="64"/>
      </bottom>
      <diagonal/>
    </border>
    <border>
      <left style="thin">
        <color rgb="FF000000"/>
      </left>
      <right style="thin">
        <color rgb="FF000000"/>
      </right>
      <top style="medium">
        <color indexed="64"/>
      </top>
      <bottom/>
      <diagonal/>
    </border>
    <border>
      <left style="dotted">
        <color indexed="64"/>
      </left>
      <right style="dotted">
        <color indexed="64"/>
      </right>
      <top style="medium">
        <color indexed="64"/>
      </top>
      <bottom style="dotted">
        <color indexed="64"/>
      </bottom>
      <diagonal/>
    </border>
    <border>
      <left/>
      <right/>
      <top style="medium">
        <color indexed="64"/>
      </top>
      <bottom/>
      <diagonal/>
    </border>
    <border>
      <left style="medium">
        <color rgb="FFCCCCCC"/>
      </left>
      <right style="medium">
        <color indexed="64"/>
      </right>
      <top style="medium">
        <color indexed="64"/>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thin">
        <color rgb="FF000000"/>
      </left>
      <right style="thin">
        <color rgb="FF000000"/>
      </right>
      <top style="thin">
        <color rgb="FF000000"/>
      </top>
      <bottom style="medium">
        <color indexed="64"/>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000000"/>
      </bottom>
      <diagonal/>
    </border>
    <border>
      <left style="medium">
        <color indexed="64"/>
      </left>
      <right style="dotted">
        <color rgb="FF000000"/>
      </right>
      <top style="medium">
        <color indexed="64"/>
      </top>
      <bottom/>
      <diagonal/>
    </border>
    <border>
      <left style="thin">
        <color rgb="FF000000"/>
      </left>
      <right/>
      <top style="medium">
        <color indexed="64"/>
      </top>
      <bottom/>
      <diagonal/>
    </border>
    <border>
      <left style="medium">
        <color rgb="FFCCCCCC"/>
      </left>
      <right style="dotted">
        <color rgb="FF000000"/>
      </right>
      <top style="medium">
        <color indexed="64"/>
      </top>
      <bottom/>
      <diagonal/>
    </border>
    <border>
      <left style="medium">
        <color indexed="64"/>
      </left>
      <right/>
      <top/>
      <bottom/>
      <diagonal/>
    </border>
    <border>
      <left style="thin">
        <color rgb="FF000000"/>
      </left>
      <right/>
      <top style="thin">
        <color rgb="FF000000"/>
      </top>
      <bottom style="medium">
        <color indexed="64"/>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diagonal/>
    </border>
    <border>
      <left style="thin">
        <color theme="0"/>
      </left>
      <right style="thin">
        <color theme="0"/>
      </right>
      <top style="medium">
        <color indexed="64"/>
      </top>
      <bottom/>
      <diagonal/>
    </border>
    <border>
      <left style="thin">
        <color theme="0"/>
      </left>
      <right style="thin">
        <color theme="0"/>
      </right>
      <top style="thin">
        <color theme="0"/>
      </top>
      <bottom style="medium">
        <color indexed="64"/>
      </bottom>
      <diagonal/>
    </border>
    <border>
      <left/>
      <right/>
      <top/>
      <bottom style="medium">
        <color indexed="64"/>
      </bottom>
      <diagonal/>
    </border>
    <border>
      <left/>
      <right/>
      <top/>
      <bottom style="dotted">
        <color rgb="FF000000"/>
      </bottom>
      <diagonal/>
    </border>
    <border>
      <left/>
      <right/>
      <top style="dotted">
        <color rgb="FF000000"/>
      </top>
      <bottom style="dotted">
        <color rgb="FF000000"/>
      </bottom>
      <diagonal/>
    </border>
    <border>
      <left/>
      <right/>
      <top style="dotted">
        <color rgb="FF000000"/>
      </top>
      <bottom style="medium">
        <color rgb="FF000000"/>
      </bottom>
      <diagonal/>
    </border>
    <border>
      <left style="medium">
        <color indexed="64"/>
      </left>
      <right/>
      <top style="medium">
        <color indexed="64"/>
      </top>
      <bottom/>
      <diagonal/>
    </border>
    <border>
      <left/>
      <right style="dotted">
        <color rgb="FF000000"/>
      </right>
      <top style="medium">
        <color indexed="64"/>
      </top>
      <bottom/>
      <diagonal/>
    </border>
    <border>
      <left style="dotted">
        <color rgb="FF000000"/>
      </left>
      <right/>
      <top style="medium">
        <color indexed="64"/>
      </top>
      <bottom style="medium">
        <color rgb="FF000000"/>
      </bottom>
      <diagonal/>
    </border>
    <border>
      <left/>
      <right style="medium">
        <color indexed="64"/>
      </right>
      <top/>
      <bottom style="dotted">
        <color rgb="FF000000"/>
      </bottom>
      <diagonal/>
    </border>
    <border>
      <left/>
      <right style="medium">
        <color indexed="64"/>
      </right>
      <top style="dotted">
        <color rgb="FF000000"/>
      </top>
      <bottom style="dotted">
        <color rgb="FF000000"/>
      </bottom>
      <diagonal/>
    </border>
    <border>
      <left style="medium">
        <color indexed="64"/>
      </left>
      <right/>
      <top/>
      <bottom style="medium">
        <color indexed="64"/>
      </bottom>
      <diagonal/>
    </border>
    <border>
      <left/>
      <right style="dotted">
        <color rgb="FF000000"/>
      </right>
      <top/>
      <bottom style="medium">
        <color indexed="64"/>
      </bottom>
      <diagonal/>
    </border>
    <border>
      <left style="dotted">
        <color rgb="FF000000"/>
      </left>
      <right/>
      <top style="dotted">
        <color rgb="FF000000"/>
      </top>
      <bottom style="medium">
        <color indexed="64"/>
      </bottom>
      <diagonal/>
    </border>
    <border>
      <left/>
      <right style="medium">
        <color indexed="64"/>
      </right>
      <top style="dotted">
        <color rgb="FF000000"/>
      </top>
      <bottom style="medium">
        <color indexed="64"/>
      </bottom>
      <diagonal/>
    </border>
  </borders>
  <cellStyleXfs count="7">
    <xf numFmtId="0" fontId="0" fillId="0" borderId="0"/>
    <xf numFmtId="0" fontId="43" fillId="0" borderId="0" applyNumberFormat="0" applyFill="0" applyBorder="0" applyAlignment="0" applyProtection="0"/>
    <xf numFmtId="9" fontId="44" fillId="0" borderId="0" applyFont="0" applyFill="0" applyBorder="0" applyAlignment="0" applyProtection="0"/>
    <xf numFmtId="0" fontId="18" fillId="0" borderId="59"/>
    <xf numFmtId="0" fontId="44" fillId="0" borderId="59"/>
    <xf numFmtId="0" fontId="45" fillId="23" borderId="59" applyNumberFormat="0" applyBorder="0" applyAlignment="0" applyProtection="0"/>
    <xf numFmtId="43" fontId="82" fillId="0" borderId="0" applyFont="0" applyFill="0" applyBorder="0" applyAlignment="0" applyProtection="0"/>
  </cellStyleXfs>
  <cellXfs count="711">
    <xf numFmtId="0" fontId="0" fillId="0" borderId="0" xfId="0" applyFont="1" applyAlignment="1"/>
    <xf numFmtId="0" fontId="2" fillId="0" borderId="0" xfId="0" applyFont="1"/>
    <xf numFmtId="0" fontId="2" fillId="0" borderId="7" xfId="0" applyFont="1" applyBorder="1"/>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8" xfId="0" applyFont="1" applyBorder="1"/>
    <xf numFmtId="0" fontId="2" fillId="0" borderId="0" xfId="0" applyFont="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8" fillId="4" borderId="22" xfId="0" applyFont="1" applyFill="1" applyBorder="1" applyAlignment="1">
      <alignment vertical="top"/>
    </xf>
    <xf numFmtId="0" fontId="5" fillId="4" borderId="22" xfId="0" applyFont="1" applyFill="1" applyBorder="1" applyAlignment="1">
      <alignment vertical="top" wrapText="1"/>
    </xf>
    <xf numFmtId="0" fontId="7" fillId="0" borderId="0" xfId="0" applyFont="1" applyAlignment="1">
      <alignment horizontal="left" vertical="center" wrapText="1"/>
    </xf>
    <xf numFmtId="0" fontId="9" fillId="0" borderId="0" xfId="0" applyFont="1" applyAlignment="1">
      <alignment horizontal="left" vertical="top" wrapText="1"/>
    </xf>
    <xf numFmtId="0" fontId="8" fillId="5" borderId="29"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7" borderId="29"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9" borderId="29" xfId="0" applyFont="1" applyFill="1" applyBorder="1" applyAlignment="1">
      <alignment horizontal="center" vertical="center" wrapText="1"/>
    </xf>
    <xf numFmtId="0" fontId="2" fillId="0" borderId="7" xfId="0" applyFont="1" applyBorder="1" applyAlignment="1">
      <alignment vertical="top" wrapText="1"/>
    </xf>
    <xf numFmtId="0" fontId="2" fillId="0" borderId="0" xfId="0" applyFont="1" applyAlignment="1">
      <alignment vertical="top" wrapText="1"/>
    </xf>
    <xf numFmtId="0" fontId="2" fillId="0" borderId="8" xfId="0" applyFont="1" applyBorder="1" applyAlignment="1">
      <alignmen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7" fillId="0" borderId="0" xfId="0" applyFont="1" applyAlignment="1">
      <alignment horizontal="left" vertical="top" wrapText="1" readingOrder="1"/>
    </xf>
    <xf numFmtId="0" fontId="2" fillId="0" borderId="33" xfId="0" applyFont="1" applyBorder="1"/>
    <xf numFmtId="0" fontId="2" fillId="0" borderId="34" xfId="0" applyFont="1" applyBorder="1"/>
    <xf numFmtId="0" fontId="2" fillId="0" borderId="35" xfId="0" applyFont="1" applyBorder="1"/>
    <xf numFmtId="0" fontId="5" fillId="0" borderId="0" xfId="0" applyFont="1"/>
    <xf numFmtId="0" fontId="12" fillId="0" borderId="0" xfId="0" applyFont="1" applyAlignment="1">
      <alignment vertical="center" wrapText="1"/>
    </xf>
    <xf numFmtId="0" fontId="13" fillId="3"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8" fillId="0" borderId="41" xfId="0" applyFont="1" applyBorder="1" applyAlignment="1">
      <alignment horizontal="center" vertical="center" wrapText="1"/>
    </xf>
    <xf numFmtId="0" fontId="5" fillId="0" borderId="42" xfId="0" applyFont="1" applyBorder="1" applyAlignment="1">
      <alignment horizontal="left" vertical="center" wrapText="1"/>
    </xf>
    <xf numFmtId="0" fontId="8" fillId="0" borderId="43" xfId="0" applyFont="1" applyBorder="1" applyAlignment="1">
      <alignment horizontal="center" vertical="center" wrapText="1"/>
    </xf>
    <xf numFmtId="0" fontId="5" fillId="0" borderId="44" xfId="0" applyFont="1" applyBorder="1" applyAlignment="1">
      <alignment horizontal="left" vertical="center" wrapText="1"/>
    </xf>
    <xf numFmtId="0" fontId="8" fillId="0" borderId="45" xfId="0" applyFont="1" applyBorder="1" applyAlignment="1">
      <alignment horizontal="center" vertical="center" wrapText="1"/>
    </xf>
    <xf numFmtId="0" fontId="5" fillId="0" borderId="46" xfId="0" applyFont="1" applyBorder="1" applyAlignment="1">
      <alignment horizontal="left" vertical="center" wrapText="1"/>
    </xf>
    <xf numFmtId="0" fontId="5" fillId="0" borderId="0" xfId="0" applyFont="1" applyAlignment="1">
      <alignment vertical="center"/>
    </xf>
    <xf numFmtId="0" fontId="16" fillId="0" borderId="0" xfId="0" applyFont="1"/>
    <xf numFmtId="0" fontId="16" fillId="4" borderId="47" xfId="0" applyFont="1" applyFill="1" applyBorder="1"/>
    <xf numFmtId="0" fontId="5" fillId="4" borderId="47" xfId="0" applyFont="1" applyFill="1" applyBorder="1" applyAlignment="1">
      <alignment horizontal="center"/>
    </xf>
    <xf numFmtId="0" fontId="12" fillId="13" borderId="83" xfId="0" applyFont="1" applyFill="1" applyBorder="1" applyAlignment="1">
      <alignment horizontal="center" vertical="center" wrapText="1"/>
    </xf>
    <xf numFmtId="0" fontId="16" fillId="4" borderId="159" xfId="0" applyFont="1" applyFill="1" applyBorder="1"/>
    <xf numFmtId="0" fontId="16" fillId="4" borderId="160" xfId="0" applyFont="1" applyFill="1" applyBorder="1"/>
    <xf numFmtId="0" fontId="16" fillId="4" borderId="161" xfId="0" applyFont="1" applyFill="1" applyBorder="1"/>
    <xf numFmtId="0" fontId="16" fillId="4" borderId="162" xfId="0" applyFont="1" applyFill="1" applyBorder="1"/>
    <xf numFmtId="0" fontId="16" fillId="4" borderId="165" xfId="0" applyFont="1" applyFill="1" applyBorder="1"/>
    <xf numFmtId="0" fontId="19" fillId="17" borderId="29" xfId="0" applyFont="1" applyFill="1" applyBorder="1" applyAlignment="1">
      <alignment horizontal="center" vertical="center"/>
    </xf>
    <xf numFmtId="14" fontId="5" fillId="4" borderId="47" xfId="0" applyNumberFormat="1" applyFont="1" applyFill="1" applyBorder="1" applyAlignment="1">
      <alignment horizontal="center"/>
    </xf>
    <xf numFmtId="0" fontId="14" fillId="4" borderId="47" xfId="0" applyFont="1" applyFill="1" applyBorder="1" applyAlignment="1">
      <alignment vertical="center"/>
    </xf>
    <xf numFmtId="0" fontId="23" fillId="4" borderId="47" xfId="0" applyFont="1" applyFill="1" applyBorder="1" applyAlignment="1">
      <alignment horizontal="center" vertical="center"/>
    </xf>
    <xf numFmtId="0" fontId="24" fillId="4" borderId="47" xfId="0" applyFont="1" applyFill="1" applyBorder="1"/>
    <xf numFmtId="0" fontId="22" fillId="4" borderId="47" xfId="0" applyFont="1" applyFill="1" applyBorder="1" applyAlignment="1">
      <alignment horizontal="center" vertical="center"/>
    </xf>
    <xf numFmtId="0" fontId="25" fillId="4" borderId="172" xfId="0" applyFont="1" applyFill="1" applyBorder="1" applyAlignment="1">
      <alignment horizontal="center" vertical="center"/>
    </xf>
    <xf numFmtId="0" fontId="25" fillId="4" borderId="47" xfId="0" applyFont="1" applyFill="1" applyBorder="1" applyAlignment="1">
      <alignment horizontal="center" vertical="center"/>
    </xf>
    <xf numFmtId="49" fontId="26" fillId="4" borderId="175" xfId="0" applyNumberFormat="1" applyFont="1" applyFill="1" applyBorder="1" applyAlignment="1">
      <alignment horizontal="center" vertical="center" wrapText="1"/>
    </xf>
    <xf numFmtId="49" fontId="16" fillId="4" borderId="47" xfId="0" applyNumberFormat="1" applyFont="1" applyFill="1" applyBorder="1" applyAlignment="1">
      <alignment horizontal="left" vertical="top" wrapText="1"/>
    </xf>
    <xf numFmtId="49" fontId="26" fillId="4" borderId="184" xfId="0" applyNumberFormat="1" applyFont="1" applyFill="1" applyBorder="1" applyAlignment="1">
      <alignment horizontal="center" vertical="center" wrapText="1"/>
    </xf>
    <xf numFmtId="0" fontId="28" fillId="4" borderId="47" xfId="0" applyFont="1" applyFill="1" applyBorder="1" applyAlignment="1">
      <alignment wrapText="1"/>
    </xf>
    <xf numFmtId="0" fontId="22" fillId="20" borderId="186" xfId="0" applyFont="1" applyFill="1" applyBorder="1" applyAlignment="1">
      <alignment horizontal="center" vertical="center" wrapText="1"/>
    </xf>
    <xf numFmtId="0" fontId="25" fillId="0" borderId="0" xfId="0" applyFont="1" applyAlignment="1">
      <alignment horizontal="center" vertical="center" wrapText="1"/>
    </xf>
    <xf numFmtId="0" fontId="29" fillId="20" borderId="186" xfId="0" applyFont="1" applyFill="1" applyBorder="1" applyAlignment="1">
      <alignment horizontal="center" vertical="center" wrapText="1"/>
    </xf>
    <xf numFmtId="0" fontId="29" fillId="20" borderId="168"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9" fillId="17" borderId="187" xfId="0" applyFont="1" applyFill="1" applyBorder="1" applyAlignment="1">
      <alignment horizontal="center" vertical="center" wrapText="1"/>
    </xf>
    <xf numFmtId="0" fontId="29" fillId="17" borderId="168" xfId="0" applyFont="1" applyFill="1" applyBorder="1" applyAlignment="1">
      <alignment horizontal="center" vertical="center" wrapText="1"/>
    </xf>
    <xf numFmtId="0" fontId="29" fillId="17" borderId="47" xfId="0" applyFont="1" applyFill="1" applyBorder="1" applyAlignment="1">
      <alignment horizontal="center" vertical="center" wrapText="1"/>
    </xf>
    <xf numFmtId="0" fontId="17" fillId="4" borderId="47" xfId="0" applyFont="1" applyFill="1" applyBorder="1" applyAlignment="1">
      <alignment wrapText="1"/>
    </xf>
    <xf numFmtId="0" fontId="30" fillId="0" borderId="0" xfId="0" applyFont="1" applyAlignment="1">
      <alignment horizontal="center" wrapText="1"/>
    </xf>
    <xf numFmtId="0" fontId="16" fillId="0" borderId="78" xfId="0" applyFont="1" applyBorder="1"/>
    <xf numFmtId="0" fontId="22" fillId="19" borderId="29" xfId="0" applyFont="1" applyFill="1" applyBorder="1" applyAlignment="1">
      <alignment horizontal="center" vertical="center" wrapText="1"/>
    </xf>
    <xf numFmtId="0" fontId="29" fillId="0" borderId="0" xfId="0" applyFont="1" applyAlignment="1">
      <alignment vertical="center"/>
    </xf>
    <xf numFmtId="0" fontId="26" fillId="0" borderId="29" xfId="0" applyFont="1" applyBorder="1" applyAlignment="1">
      <alignment horizontal="center" vertical="center"/>
    </xf>
    <xf numFmtId="9" fontId="25" fillId="0" borderId="0" xfId="0" applyNumberFormat="1" applyFont="1" applyAlignment="1">
      <alignment vertical="center"/>
    </xf>
    <xf numFmtId="9" fontId="31" fillId="6" borderId="29" xfId="0" applyNumberFormat="1" applyFont="1" applyFill="1" applyBorder="1" applyAlignment="1">
      <alignment horizontal="center" vertical="center"/>
    </xf>
    <xf numFmtId="0" fontId="27" fillId="0" borderId="29" xfId="0" applyFont="1" applyBorder="1" applyAlignment="1">
      <alignment horizontal="left" vertical="center" wrapText="1"/>
    </xf>
    <xf numFmtId="0" fontId="25" fillId="0" borderId="0" xfId="0" applyFont="1" applyAlignment="1">
      <alignment vertical="center"/>
    </xf>
    <xf numFmtId="0" fontId="25" fillId="0" borderId="0" xfId="0" applyFont="1" applyAlignment="1">
      <alignment horizontal="left" vertical="center"/>
    </xf>
    <xf numFmtId="9" fontId="25" fillId="0" borderId="29" xfId="0" applyNumberFormat="1" applyFont="1" applyBorder="1" applyAlignment="1">
      <alignment horizontal="center" vertical="center"/>
    </xf>
    <xf numFmtId="0" fontId="25" fillId="4" borderId="165" xfId="0" applyFont="1" applyFill="1" applyBorder="1" applyAlignment="1">
      <alignment vertical="center"/>
    </xf>
    <xf numFmtId="0" fontId="25" fillId="4" borderId="47" xfId="0" applyFont="1" applyFill="1" applyBorder="1" applyAlignment="1">
      <alignment vertical="center"/>
    </xf>
    <xf numFmtId="0" fontId="16" fillId="0" borderId="0" xfId="0" applyFont="1" applyAlignment="1">
      <alignment horizontal="center"/>
    </xf>
    <xf numFmtId="0" fontId="16" fillId="0" borderId="29" xfId="0" applyFont="1" applyBorder="1"/>
    <xf numFmtId="0" fontId="16" fillId="0" borderId="188" xfId="0" applyFont="1" applyBorder="1"/>
    <xf numFmtId="0" fontId="16" fillId="0" borderId="0" xfId="0" applyFont="1" applyAlignment="1">
      <alignment horizontal="left"/>
    </xf>
    <xf numFmtId="0" fontId="16" fillId="0" borderId="29" xfId="0" applyFont="1" applyBorder="1" applyAlignment="1">
      <alignment horizontal="left"/>
    </xf>
    <xf numFmtId="0" fontId="22" fillId="12" borderId="29" xfId="0" applyFont="1" applyFill="1" applyBorder="1" applyAlignment="1">
      <alignment horizontal="center" vertical="center" wrapText="1"/>
    </xf>
    <xf numFmtId="0" fontId="22" fillId="17" borderId="29" xfId="0" applyFont="1" applyFill="1" applyBorder="1" applyAlignment="1">
      <alignment horizontal="center" vertical="center" wrapText="1"/>
    </xf>
    <xf numFmtId="0" fontId="16" fillId="0" borderId="31" xfId="0" applyFont="1" applyBorder="1"/>
    <xf numFmtId="0" fontId="22" fillId="14" borderId="29" xfId="0" applyFont="1" applyFill="1" applyBorder="1" applyAlignment="1">
      <alignment horizontal="center" vertical="center" wrapText="1"/>
    </xf>
    <xf numFmtId="0" fontId="22" fillId="21" borderId="29" xfId="0" applyFont="1" applyFill="1" applyBorder="1" applyAlignment="1">
      <alignment horizontal="center" vertical="center" wrapText="1"/>
    </xf>
    <xf numFmtId="0" fontId="29" fillId="4" borderId="47" xfId="0" applyFont="1" applyFill="1" applyBorder="1" applyAlignment="1">
      <alignment vertical="center"/>
    </xf>
    <xf numFmtId="0" fontId="25" fillId="4" borderId="47" xfId="0" applyFont="1" applyFill="1" applyBorder="1" applyAlignment="1">
      <alignment horizontal="left" vertical="center"/>
    </xf>
    <xf numFmtId="0" fontId="32" fillId="4" borderId="47" xfId="0" applyFont="1" applyFill="1" applyBorder="1" applyAlignment="1">
      <alignment vertical="center"/>
    </xf>
    <xf numFmtId="0" fontId="32" fillId="4" borderId="47" xfId="0" applyFont="1" applyFill="1" applyBorder="1"/>
    <xf numFmtId="0" fontId="16" fillId="4" borderId="189" xfId="0" applyFont="1" applyFill="1" applyBorder="1"/>
    <xf numFmtId="0" fontId="16" fillId="4" borderId="190" xfId="0" applyFont="1" applyFill="1" applyBorder="1"/>
    <xf numFmtId="0" fontId="16" fillId="4" borderId="191" xfId="0" applyFont="1" applyFill="1" applyBorder="1"/>
    <xf numFmtId="0" fontId="12" fillId="13" borderId="29" xfId="0" applyFont="1" applyFill="1" applyBorder="1" applyAlignment="1">
      <alignment horizontal="center" vertical="center" wrapText="1"/>
    </xf>
    <xf numFmtId="0" fontId="12" fillId="13" borderId="85" xfId="0" applyFont="1" applyFill="1" applyBorder="1" applyAlignment="1">
      <alignment horizontal="center" vertical="center" wrapText="1"/>
    </xf>
    <xf numFmtId="0" fontId="12" fillId="13" borderId="47" xfId="0" applyFont="1" applyFill="1" applyBorder="1" applyAlignment="1">
      <alignment horizontal="center" vertical="center" wrapText="1"/>
    </xf>
    <xf numFmtId="2" fontId="16" fillId="0" borderId="0" xfId="0" applyNumberFormat="1" applyFont="1"/>
    <xf numFmtId="0" fontId="33" fillId="0" borderId="0" xfId="0" applyFont="1"/>
    <xf numFmtId="0" fontId="8" fillId="0" borderId="0" xfId="0" applyFont="1" applyAlignment="1">
      <alignment vertical="center"/>
    </xf>
    <xf numFmtId="0" fontId="5" fillId="0" borderId="0" xfId="0" applyFont="1" applyAlignment="1">
      <alignment vertical="center" wrapText="1"/>
    </xf>
    <xf numFmtId="0" fontId="8" fillId="0" borderId="0" xfId="0" applyFont="1" applyAlignment="1">
      <alignment vertical="center" wrapText="1"/>
    </xf>
    <xf numFmtId="164" fontId="16" fillId="0" borderId="0" xfId="0" applyNumberFormat="1" applyFont="1"/>
    <xf numFmtId="165" fontId="16" fillId="0" borderId="0" xfId="0" applyNumberFormat="1" applyFont="1"/>
    <xf numFmtId="0" fontId="34" fillId="0" borderId="0" xfId="0" applyFont="1"/>
    <xf numFmtId="166" fontId="16" fillId="0" borderId="0" xfId="0" applyNumberFormat="1" applyFont="1"/>
    <xf numFmtId="167" fontId="16" fillId="0" borderId="0" xfId="0" applyNumberFormat="1" applyFont="1"/>
    <xf numFmtId="0" fontId="46" fillId="4" borderId="76" xfId="0" applyFont="1" applyFill="1" applyBorder="1" applyAlignment="1">
      <alignment horizontal="left" vertical="center" wrapText="1"/>
    </xf>
    <xf numFmtId="0" fontId="46" fillId="4" borderId="73" xfId="0" applyFont="1" applyFill="1" applyBorder="1" applyAlignment="1">
      <alignment horizontal="left" vertical="center" wrapText="1"/>
    </xf>
    <xf numFmtId="0" fontId="49" fillId="0" borderId="0" xfId="0" applyFont="1" applyAlignment="1"/>
    <xf numFmtId="0" fontId="49" fillId="0" borderId="0" xfId="0" applyFont="1" applyAlignment="1"/>
    <xf numFmtId="0" fontId="49" fillId="0" borderId="66"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center"/>
    </xf>
    <xf numFmtId="0" fontId="49" fillId="4" borderId="47" xfId="0" applyFont="1" applyFill="1" applyBorder="1"/>
    <xf numFmtId="0" fontId="49" fillId="4" borderId="47" xfId="0" applyFont="1" applyFill="1" applyBorder="1" applyAlignment="1">
      <alignment horizontal="center" vertical="center"/>
    </xf>
    <xf numFmtId="0" fontId="49" fillId="4" borderId="47" xfId="0" applyFont="1" applyFill="1" applyBorder="1" applyAlignment="1">
      <alignment horizontal="center"/>
    </xf>
    <xf numFmtId="0" fontId="49" fillId="4" borderId="59" xfId="0" applyFont="1" applyFill="1" applyBorder="1"/>
    <xf numFmtId="0" fontId="53" fillId="0" borderId="0" xfId="0" applyFont="1"/>
    <xf numFmtId="0" fontId="53" fillId="4" borderId="47" xfId="0" applyFont="1" applyFill="1" applyBorder="1"/>
    <xf numFmtId="0" fontId="54" fillId="13" borderId="47" xfId="0" applyFont="1" applyFill="1" applyBorder="1" applyAlignment="1">
      <alignment horizontal="center" vertical="center"/>
    </xf>
    <xf numFmtId="0" fontId="54" fillId="13" borderId="59" xfId="0" applyFont="1" applyFill="1" applyBorder="1" applyAlignment="1">
      <alignment horizontal="center" vertical="center"/>
    </xf>
    <xf numFmtId="1" fontId="49" fillId="4" borderId="47" xfId="0" applyNumberFormat="1" applyFont="1" applyFill="1" applyBorder="1" applyAlignment="1">
      <alignment horizontal="center" vertical="center"/>
    </xf>
    <xf numFmtId="0" fontId="49" fillId="4" borderId="47" xfId="0" applyFont="1" applyFill="1" applyBorder="1" applyAlignment="1">
      <alignment horizontal="center" vertical="center" wrapText="1"/>
    </xf>
    <xf numFmtId="0" fontId="58" fillId="4" borderId="72" xfId="0" applyFont="1" applyFill="1" applyBorder="1" applyAlignment="1">
      <alignment horizontal="center" vertical="center"/>
    </xf>
    <xf numFmtId="0" fontId="49" fillId="4" borderId="63" xfId="0" applyFont="1" applyFill="1" applyBorder="1" applyAlignment="1">
      <alignment horizontal="left" vertical="center" wrapText="1"/>
    </xf>
    <xf numFmtId="0" fontId="49" fillId="4" borderId="73" xfId="0" applyFont="1" applyFill="1" applyBorder="1" applyAlignment="1">
      <alignment horizontal="left" vertical="center" wrapText="1"/>
    </xf>
    <xf numFmtId="0" fontId="58" fillId="4" borderId="22" xfId="0" applyFont="1" applyFill="1" applyBorder="1" applyAlignment="1">
      <alignment horizontal="center" vertical="center"/>
    </xf>
    <xf numFmtId="0" fontId="49" fillId="4" borderId="22" xfId="0" applyFont="1" applyFill="1" applyBorder="1" applyAlignment="1">
      <alignment horizontal="left" vertical="center" wrapText="1"/>
    </xf>
    <xf numFmtId="0" fontId="58" fillId="4" borderId="63" xfId="0" applyFont="1" applyFill="1" applyBorder="1" applyAlignment="1">
      <alignment horizontal="center" vertical="center"/>
    </xf>
    <xf numFmtId="0" fontId="49" fillId="4" borderId="76" xfId="0" applyFont="1" applyFill="1" applyBorder="1" applyAlignment="1">
      <alignment horizontal="left" vertical="center" wrapText="1"/>
    </xf>
    <xf numFmtId="0" fontId="58" fillId="4" borderId="69" xfId="0" applyFont="1" applyFill="1" applyBorder="1" applyAlignment="1">
      <alignment horizontal="center" vertical="center"/>
    </xf>
    <xf numFmtId="0" fontId="58" fillId="4" borderId="74" xfId="0" applyFont="1" applyFill="1" applyBorder="1" applyAlignment="1">
      <alignment horizontal="center" vertical="center"/>
    </xf>
    <xf numFmtId="0" fontId="49" fillId="4" borderId="76" xfId="0" applyFont="1" applyFill="1" applyBorder="1" applyAlignment="1">
      <alignment horizontal="center" vertical="center" wrapText="1"/>
    </xf>
    <xf numFmtId="0" fontId="49" fillId="4" borderId="22" xfId="0" applyFont="1" applyFill="1" applyBorder="1" applyAlignment="1">
      <alignment horizontal="left" vertical="top" wrapText="1"/>
    </xf>
    <xf numFmtId="0" fontId="49" fillId="4" borderId="63" xfId="0" applyFont="1" applyFill="1" applyBorder="1" applyAlignment="1">
      <alignment horizontal="left" vertical="top" wrapText="1"/>
    </xf>
    <xf numFmtId="0" fontId="49" fillId="4" borderId="76" xfId="0" applyFont="1" applyFill="1" applyBorder="1" applyAlignment="1">
      <alignment horizontal="left" vertical="top" wrapText="1"/>
    </xf>
    <xf numFmtId="0" fontId="49" fillId="4" borderId="22" xfId="0" applyFont="1" applyFill="1" applyBorder="1" applyAlignment="1">
      <alignment vertical="center" wrapText="1"/>
    </xf>
    <xf numFmtId="0" fontId="49" fillId="0" borderId="0" xfId="0" applyFont="1" applyAlignment="1">
      <alignment horizontal="center" vertical="center" wrapText="1"/>
    </xf>
    <xf numFmtId="0" fontId="58" fillId="0" borderId="0" xfId="0" applyFont="1"/>
    <xf numFmtId="0" fontId="58" fillId="4" borderId="47" xfId="0" applyFont="1" applyFill="1" applyBorder="1"/>
    <xf numFmtId="2" fontId="53" fillId="4" borderId="47" xfId="0" applyNumberFormat="1" applyFont="1" applyFill="1" applyBorder="1"/>
    <xf numFmtId="0" fontId="49" fillId="4" borderId="47" xfId="0" applyFont="1" applyFill="1" applyBorder="1" applyAlignment="1">
      <alignment vertical="center"/>
    </xf>
    <xf numFmtId="0" fontId="49" fillId="4" borderId="47" xfId="0" applyFont="1" applyFill="1" applyBorder="1" applyAlignment="1">
      <alignment horizontal="left" vertical="center" wrapText="1"/>
    </xf>
    <xf numFmtId="0" fontId="49" fillId="4" borderId="22" xfId="0" applyFont="1" applyFill="1" applyBorder="1" applyAlignment="1">
      <alignment horizontal="center" vertical="center" wrapText="1"/>
    </xf>
    <xf numFmtId="0" fontId="49" fillId="4" borderId="63" xfId="0" applyFont="1" applyFill="1" applyBorder="1" applyAlignment="1">
      <alignment horizontal="center" vertical="center" wrapText="1"/>
    </xf>
    <xf numFmtId="0" fontId="49" fillId="4" borderId="69" xfId="0" applyFont="1" applyFill="1" applyBorder="1" applyAlignment="1">
      <alignment horizontal="center" vertical="center" wrapText="1"/>
    </xf>
    <xf numFmtId="0" fontId="49" fillId="4" borderId="72" xfId="0" applyFont="1" applyFill="1" applyBorder="1" applyAlignment="1">
      <alignment horizontal="left" vertical="center" wrapText="1"/>
    </xf>
    <xf numFmtId="0" fontId="49" fillId="4" borderId="69" xfId="0" applyFont="1" applyFill="1" applyBorder="1" applyAlignment="1">
      <alignment horizontal="left" vertical="center" wrapText="1"/>
    </xf>
    <xf numFmtId="0" fontId="49" fillId="4" borderId="80" xfId="0" applyFont="1" applyFill="1" applyBorder="1" applyAlignment="1">
      <alignment horizontal="left" vertical="top" wrapText="1"/>
    </xf>
    <xf numFmtId="0" fontId="49" fillId="4" borderId="84" xfId="0" applyFont="1" applyFill="1" applyBorder="1"/>
    <xf numFmtId="0" fontId="49" fillId="0" borderId="0" xfId="0" applyFont="1"/>
    <xf numFmtId="0" fontId="49" fillId="4" borderId="47" xfId="0" applyFont="1" applyFill="1" applyBorder="1" applyAlignment="1">
      <alignment wrapText="1"/>
    </xf>
    <xf numFmtId="0" fontId="61" fillId="4" borderId="47" xfId="0" applyFont="1" applyFill="1" applyBorder="1" applyAlignment="1">
      <alignment horizontal="center" vertical="center"/>
    </xf>
    <xf numFmtId="0" fontId="61" fillId="4" borderId="47" xfId="0" applyFont="1" applyFill="1" applyBorder="1" applyAlignment="1">
      <alignment horizontal="center" vertical="center" wrapText="1"/>
    </xf>
    <xf numFmtId="0" fontId="49" fillId="0" borderId="66" xfId="0" applyFont="1" applyBorder="1" applyAlignment="1">
      <alignment horizontal="center"/>
    </xf>
    <xf numFmtId="0" fontId="49" fillId="4" borderId="73" xfId="0" applyFont="1" applyFill="1" applyBorder="1" applyAlignment="1">
      <alignment horizontal="center"/>
    </xf>
    <xf numFmtId="0" fontId="49" fillId="4" borderId="73" xfId="0" applyFont="1" applyFill="1" applyBorder="1" applyAlignment="1">
      <alignment horizontal="center" wrapText="1"/>
    </xf>
    <xf numFmtId="0" fontId="49" fillId="0" borderId="0" xfId="0" applyFont="1" applyAlignment="1">
      <alignment wrapText="1"/>
    </xf>
    <xf numFmtId="0" fontId="61" fillId="22" borderId="194" xfId="1" applyFont="1" applyFill="1" applyBorder="1" applyAlignment="1">
      <alignment vertical="center" wrapText="1"/>
    </xf>
    <xf numFmtId="0" fontId="49" fillId="0" borderId="68" xfId="0" applyFont="1" applyBorder="1" applyAlignment="1">
      <alignment horizontal="center"/>
    </xf>
    <xf numFmtId="0" fontId="54" fillId="14" borderId="47" xfId="0" applyFont="1" applyFill="1" applyBorder="1" applyAlignment="1">
      <alignment horizontal="center" vertical="center"/>
    </xf>
    <xf numFmtId="0" fontId="54" fillId="14" borderId="59" xfId="0" applyFont="1" applyFill="1" applyBorder="1" applyAlignment="1">
      <alignment horizontal="center" vertical="center"/>
    </xf>
    <xf numFmtId="0" fontId="56" fillId="14" borderId="105" xfId="0" applyFont="1" applyFill="1" applyBorder="1" applyAlignment="1">
      <alignment horizontal="center" vertical="top" wrapText="1"/>
    </xf>
    <xf numFmtId="0" fontId="49" fillId="22" borderId="192" xfId="0" applyFont="1" applyFill="1" applyBorder="1" applyAlignment="1">
      <alignment vertical="center" wrapText="1"/>
    </xf>
    <xf numFmtId="0" fontId="49" fillId="22" borderId="193" xfId="0" applyFont="1" applyFill="1" applyBorder="1" applyAlignment="1">
      <alignment vertical="center" wrapText="1"/>
    </xf>
    <xf numFmtId="0" fontId="60" fillId="4" borderId="22" xfId="0" applyFont="1" applyFill="1" applyBorder="1" applyAlignment="1">
      <alignment horizontal="left" vertical="center" wrapText="1"/>
    </xf>
    <xf numFmtId="0" fontId="49" fillId="0" borderId="22" xfId="0" applyFont="1" applyBorder="1" applyAlignment="1">
      <alignment horizontal="left" vertical="center" wrapText="1"/>
    </xf>
    <xf numFmtId="0" fontId="69" fillId="11" borderId="47" xfId="0" applyFont="1" applyFill="1" applyBorder="1" applyAlignment="1">
      <alignment horizontal="left" vertical="top" wrapText="1"/>
    </xf>
    <xf numFmtId="0" fontId="56" fillId="14" borderId="114" xfId="0" applyFont="1" applyFill="1" applyBorder="1" applyAlignment="1">
      <alignment horizontal="center" vertical="top" wrapText="1"/>
    </xf>
    <xf numFmtId="0" fontId="56" fillId="14" borderId="115" xfId="0" applyFont="1" applyFill="1" applyBorder="1" applyAlignment="1">
      <alignment horizontal="center" vertical="top" wrapText="1"/>
    </xf>
    <xf numFmtId="0" fontId="49" fillId="4" borderId="63" xfId="0" applyFont="1" applyFill="1" applyBorder="1" applyAlignment="1">
      <alignment vertical="top" wrapText="1"/>
    </xf>
    <xf numFmtId="0" fontId="49" fillId="22" borderId="192" xfId="0" applyFont="1" applyFill="1" applyBorder="1" applyAlignment="1">
      <alignment vertical="top" wrapText="1"/>
    </xf>
    <xf numFmtId="0" fontId="49" fillId="0" borderId="66" xfId="0" applyFont="1" applyBorder="1" applyAlignment="1">
      <alignment horizontal="center" wrapText="1"/>
    </xf>
    <xf numFmtId="0" fontId="49" fillId="0" borderId="68" xfId="0" applyFont="1" applyBorder="1" applyAlignment="1">
      <alignment horizontal="center" wrapText="1"/>
    </xf>
    <xf numFmtId="0" fontId="49" fillId="0" borderId="195" xfId="0" applyFont="1" applyBorder="1" applyAlignment="1">
      <alignment wrapText="1"/>
    </xf>
    <xf numFmtId="0" fontId="49" fillId="0" borderId="196" xfId="0" applyFont="1" applyBorder="1" applyAlignment="1">
      <alignment wrapText="1"/>
    </xf>
    <xf numFmtId="0" fontId="49" fillId="0" borderId="66" xfId="0" applyFont="1" applyBorder="1" applyAlignment="1">
      <alignment vertical="top" wrapText="1"/>
    </xf>
    <xf numFmtId="0" fontId="64" fillId="0" borderId="68" xfId="0" applyFont="1" applyBorder="1" applyAlignment="1">
      <alignment vertical="top" wrapText="1"/>
    </xf>
    <xf numFmtId="0" fontId="49" fillId="4" borderId="47" xfId="0" applyFont="1" applyFill="1" applyBorder="1" applyAlignment="1">
      <alignment horizontal="center" wrapText="1"/>
    </xf>
    <xf numFmtId="167" fontId="53" fillId="0" borderId="0" xfId="0" applyNumberFormat="1" applyFont="1"/>
    <xf numFmtId="0" fontId="49" fillId="4" borderId="69" xfId="0" applyFont="1" applyFill="1" applyBorder="1" applyAlignment="1">
      <alignment horizontal="left" vertical="top" wrapText="1"/>
    </xf>
    <xf numFmtId="0" fontId="49" fillId="22" borderId="197" xfId="0" applyFont="1" applyFill="1" applyBorder="1" applyAlignment="1">
      <alignment vertical="center" wrapText="1"/>
    </xf>
    <xf numFmtId="0" fontId="49" fillId="4" borderId="80" xfId="0" applyFont="1" applyFill="1" applyBorder="1" applyAlignment="1">
      <alignment horizontal="left" vertical="center" wrapText="1"/>
    </xf>
    <xf numFmtId="0" fontId="49" fillId="4" borderId="81" xfId="0" applyFont="1" applyFill="1" applyBorder="1" applyAlignment="1">
      <alignment horizontal="left" vertical="top" wrapText="1"/>
    </xf>
    <xf numFmtId="0" fontId="49" fillId="4" borderId="47" xfId="0" applyFont="1" applyFill="1" applyBorder="1" applyAlignment="1">
      <alignment vertical="top" wrapText="1"/>
    </xf>
    <xf numFmtId="0" fontId="49" fillId="4" borderId="22" xfId="0" applyFont="1" applyFill="1" applyBorder="1" applyAlignment="1">
      <alignment vertical="top" wrapText="1"/>
    </xf>
    <xf numFmtId="1" fontId="49" fillId="4" borderId="47" xfId="0" applyNumberFormat="1" applyFont="1" applyFill="1" applyBorder="1" applyAlignment="1">
      <alignment vertical="center"/>
    </xf>
    <xf numFmtId="49" fontId="49" fillId="4" borderId="47" xfId="0" applyNumberFormat="1" applyFont="1" applyFill="1" applyBorder="1" applyAlignment="1">
      <alignment vertical="center"/>
    </xf>
    <xf numFmtId="0" fontId="53" fillId="0" borderId="0" xfId="0" applyFont="1" applyAlignment="1">
      <alignment vertical="center"/>
    </xf>
    <xf numFmtId="1" fontId="72" fillId="4" borderId="47" xfId="0" applyNumberFormat="1" applyFont="1" applyFill="1" applyBorder="1" applyAlignment="1">
      <alignment vertical="center"/>
    </xf>
    <xf numFmtId="49" fontId="72" fillId="4" borderId="47" xfId="0" applyNumberFormat="1" applyFont="1" applyFill="1" applyBorder="1" applyAlignment="1">
      <alignment vertical="center"/>
    </xf>
    <xf numFmtId="0" fontId="72" fillId="4" borderId="47" xfId="0" applyFont="1" applyFill="1" applyBorder="1" applyAlignment="1">
      <alignment vertical="center"/>
    </xf>
    <xf numFmtId="0" fontId="73" fillId="0" borderId="0" xfId="0" applyFont="1" applyAlignment="1">
      <alignment vertical="center"/>
    </xf>
    <xf numFmtId="0" fontId="76" fillId="0" borderId="0" xfId="0" applyFont="1" applyAlignment="1">
      <alignment vertical="center" wrapText="1"/>
    </xf>
    <xf numFmtId="0" fontId="76" fillId="4" borderId="47" xfId="0" applyFont="1" applyFill="1" applyBorder="1" applyAlignment="1">
      <alignment vertical="center" wrapText="1"/>
    </xf>
    <xf numFmtId="0" fontId="49" fillId="0" borderId="143" xfId="0" applyFont="1" applyBorder="1" applyAlignment="1">
      <alignment vertical="center" wrapText="1"/>
    </xf>
    <xf numFmtId="0" fontId="78" fillId="18" borderId="149" xfId="0" applyFont="1" applyFill="1" applyBorder="1" applyAlignment="1">
      <alignment horizontal="center" vertical="center" wrapText="1"/>
    </xf>
    <xf numFmtId="0" fontId="78" fillId="18" borderId="150" xfId="0" applyFont="1" applyFill="1" applyBorder="1" applyAlignment="1">
      <alignment horizontal="center" vertical="center" wrapText="1"/>
    </xf>
    <xf numFmtId="0" fontId="79" fillId="0" borderId="154" xfId="0" applyFont="1" applyBorder="1" applyAlignment="1">
      <alignment horizontal="right" vertical="center" wrapText="1"/>
    </xf>
    <xf numFmtId="9" fontId="52" fillId="8" borderId="155" xfId="0" applyNumberFormat="1" applyFont="1" applyFill="1" applyBorder="1" applyAlignment="1">
      <alignment horizontal="center" vertical="center" wrapText="1"/>
    </xf>
    <xf numFmtId="0" fontId="49" fillId="11" borderId="155" xfId="0" applyFont="1" applyFill="1" applyBorder="1" applyAlignment="1">
      <alignment vertical="center" wrapText="1"/>
    </xf>
    <xf numFmtId="9" fontId="52" fillId="6" borderId="155" xfId="0" applyNumberFormat="1" applyFont="1" applyFill="1" applyBorder="1" applyAlignment="1">
      <alignment horizontal="center" vertical="center" wrapText="1"/>
    </xf>
    <xf numFmtId="0" fontId="50" fillId="12" borderId="85" xfId="0" applyFont="1" applyFill="1" applyBorder="1" applyAlignment="1">
      <alignment vertical="center" wrapText="1"/>
    </xf>
    <xf numFmtId="0" fontId="79" fillId="0" borderId="155" xfId="0" applyFont="1" applyBorder="1" applyAlignment="1">
      <alignment horizontal="right" vertical="center" wrapText="1"/>
    </xf>
    <xf numFmtId="0" fontId="50" fillId="14" borderId="105" xfId="0" applyFont="1" applyFill="1" applyBorder="1" applyAlignment="1">
      <alignment vertical="center" wrapText="1"/>
    </xf>
    <xf numFmtId="0" fontId="50" fillId="14" borderId="99" xfId="0" applyFont="1" applyFill="1" applyBorder="1" applyAlignment="1">
      <alignment vertical="center" wrapText="1"/>
    </xf>
    <xf numFmtId="0" fontId="50" fillId="15" borderId="99" xfId="0" applyFont="1" applyFill="1" applyBorder="1" applyAlignment="1">
      <alignment vertical="center" wrapText="1"/>
    </xf>
    <xf numFmtId="0" fontId="5" fillId="22" borderId="192" xfId="0" applyFont="1" applyFill="1" applyBorder="1" applyAlignment="1">
      <alignment vertical="center" wrapText="1"/>
    </xf>
    <xf numFmtId="0" fontId="5" fillId="22" borderId="193" xfId="0" applyFont="1" applyFill="1" applyBorder="1" applyAlignment="1">
      <alignment vertical="center" wrapText="1"/>
    </xf>
    <xf numFmtId="0" fontId="81" fillId="0" borderId="74" xfId="0" applyFont="1" applyBorder="1"/>
    <xf numFmtId="0" fontId="49" fillId="4" borderId="47" xfId="0" applyFont="1" applyFill="1" applyBorder="1" applyAlignment="1">
      <alignment vertical="center" wrapText="1"/>
    </xf>
    <xf numFmtId="0" fontId="72" fillId="4" borderId="47" xfId="0" applyFont="1" applyFill="1" applyBorder="1" applyAlignment="1">
      <alignment vertical="center" wrapText="1"/>
    </xf>
    <xf numFmtId="9" fontId="52" fillId="8" borderId="200" xfId="0" applyNumberFormat="1" applyFont="1" applyFill="1" applyBorder="1" applyAlignment="1">
      <alignment horizontal="center" vertical="center" wrapText="1"/>
    </xf>
    <xf numFmtId="9" fontId="52" fillId="6" borderId="200" xfId="0" applyNumberFormat="1" applyFont="1" applyFill="1" applyBorder="1" applyAlignment="1">
      <alignment horizontal="center" vertical="center" wrapText="1"/>
    </xf>
    <xf numFmtId="0" fontId="49" fillId="11" borderId="201" xfId="0" applyFont="1" applyFill="1" applyBorder="1" applyAlignment="1">
      <alignment vertical="center" wrapText="1"/>
    </xf>
    <xf numFmtId="0" fontId="49" fillId="4" borderId="47" xfId="0" applyFont="1" applyFill="1" applyBorder="1" applyAlignment="1"/>
    <xf numFmtId="0" fontId="49" fillId="4" borderId="76" xfId="0" applyFont="1" applyFill="1" applyBorder="1" applyAlignment="1">
      <alignment horizontal="left" vertical="center" wrapText="1"/>
    </xf>
    <xf numFmtId="0" fontId="46" fillId="4" borderId="124" xfId="0" applyFont="1" applyFill="1" applyBorder="1" applyAlignment="1">
      <alignment horizontal="left" vertical="center" wrapText="1"/>
    </xf>
    <xf numFmtId="0" fontId="46" fillId="4" borderId="125" xfId="0" applyFont="1" applyFill="1" applyBorder="1" applyAlignment="1">
      <alignment horizontal="left" vertical="center" wrapText="1"/>
    </xf>
    <xf numFmtId="0" fontId="46" fillId="4" borderId="127" xfId="0" applyFont="1" applyFill="1" applyBorder="1" applyAlignment="1">
      <alignment horizontal="left" vertical="center" wrapText="1"/>
    </xf>
    <xf numFmtId="0" fontId="49" fillId="0" borderId="0" xfId="0" applyFont="1" applyAlignment="1"/>
    <xf numFmtId="0" fontId="5" fillId="22" borderId="194" xfId="0" applyFont="1" applyFill="1" applyBorder="1" applyAlignment="1">
      <alignment vertical="center" wrapText="1"/>
    </xf>
    <xf numFmtId="0" fontId="49" fillId="4" borderId="47" xfId="0" applyFont="1" applyFill="1" applyBorder="1" applyAlignment="1">
      <alignment vertical="top"/>
    </xf>
    <xf numFmtId="0" fontId="72" fillId="4" borderId="47" xfId="0" applyFont="1" applyFill="1" applyBorder="1" applyAlignment="1">
      <alignment vertical="top"/>
    </xf>
    <xf numFmtId="0" fontId="49" fillId="0" borderId="0" xfId="0" applyFont="1" applyAlignment="1">
      <alignment vertical="top"/>
    </xf>
    <xf numFmtId="0" fontId="58" fillId="4" borderId="209" xfId="0" applyFont="1" applyFill="1" applyBorder="1" applyAlignment="1">
      <alignment horizontal="center" vertical="center"/>
    </xf>
    <xf numFmtId="0" fontId="49" fillId="4" borderId="209" xfId="0" applyFont="1" applyFill="1" applyBorder="1" applyAlignment="1">
      <alignment horizontal="left" vertical="top" wrapText="1"/>
    </xf>
    <xf numFmtId="0" fontId="58" fillId="4" borderId="209" xfId="0" applyFont="1" applyFill="1" applyBorder="1" applyAlignment="1">
      <alignment horizontal="center" vertical="center" wrapText="1"/>
    </xf>
    <xf numFmtId="0" fontId="49" fillId="4" borderId="209" xfId="0" applyFont="1" applyFill="1" applyBorder="1" applyAlignment="1">
      <alignment horizontal="left" vertical="center" wrapText="1"/>
    </xf>
    <xf numFmtId="0" fontId="49" fillId="4" borderId="209" xfId="0" applyFont="1" applyFill="1" applyBorder="1" applyAlignment="1">
      <alignment horizontal="center" vertical="center" wrapText="1"/>
    </xf>
    <xf numFmtId="0" fontId="49" fillId="0" borderId="209" xfId="0" applyFont="1" applyBorder="1" applyAlignment="1">
      <alignment wrapText="1"/>
    </xf>
    <xf numFmtId="0" fontId="49" fillId="11" borderId="209" xfId="0" applyFont="1" applyFill="1" applyBorder="1" applyAlignment="1">
      <alignment wrapText="1"/>
    </xf>
    <xf numFmtId="0" fontId="49" fillId="4" borderId="209" xfId="0" applyFont="1" applyFill="1" applyBorder="1" applyAlignment="1">
      <alignment wrapText="1"/>
    </xf>
    <xf numFmtId="0" fontId="49" fillId="4" borderId="209" xfId="0" applyFont="1" applyFill="1" applyBorder="1" applyAlignment="1">
      <alignment horizontal="center" vertical="center"/>
    </xf>
    <xf numFmtId="0" fontId="51" fillId="0" borderId="209" xfId="0" applyFont="1" applyBorder="1"/>
    <xf numFmtId="0" fontId="49" fillId="4" borderId="209" xfId="0" applyFont="1" applyFill="1" applyBorder="1" applyAlignment="1">
      <alignment horizontal="center" vertical="top" wrapText="1"/>
    </xf>
    <xf numFmtId="0" fontId="58" fillId="4" borderId="216" xfId="0" applyFont="1" applyFill="1" applyBorder="1" applyAlignment="1">
      <alignment horizontal="center" vertical="center"/>
    </xf>
    <xf numFmtId="0" fontId="49" fillId="4" borderId="216" xfId="0" applyFont="1" applyFill="1" applyBorder="1" applyAlignment="1">
      <alignment horizontal="left" vertical="center" wrapText="1"/>
    </xf>
    <xf numFmtId="0" fontId="49" fillId="11" borderId="209" xfId="0" applyFont="1" applyFill="1" applyBorder="1" applyAlignment="1">
      <alignment horizontal="center" vertical="center" wrapText="1"/>
    </xf>
    <xf numFmtId="0" fontId="49" fillId="0" borderId="209" xfId="0" applyFont="1" applyBorder="1" applyAlignment="1">
      <alignment horizontal="center" vertical="center"/>
    </xf>
    <xf numFmtId="0" fontId="61" fillId="11" borderId="209" xfId="0" applyFont="1" applyFill="1" applyBorder="1" applyAlignment="1">
      <alignment horizontal="center" vertical="center" wrapText="1"/>
    </xf>
    <xf numFmtId="0" fontId="49" fillId="11" borderId="209" xfId="0" applyFont="1" applyFill="1" applyBorder="1" applyAlignment="1">
      <alignment vertical="center" wrapText="1"/>
    </xf>
    <xf numFmtId="0" fontId="49" fillId="0" borderId="209" xfId="0" applyFont="1" applyBorder="1" applyAlignment="1">
      <alignment vertical="top" wrapText="1"/>
    </xf>
    <xf numFmtId="0" fontId="49" fillId="0" borderId="209" xfId="0" applyFont="1" applyBorder="1" applyAlignment="1">
      <alignment horizontal="center" vertical="center" wrapText="1"/>
    </xf>
    <xf numFmtId="0" fontId="49" fillId="4" borderId="209" xfId="0" applyFont="1" applyFill="1" applyBorder="1" applyAlignment="1">
      <alignment vertical="top" wrapText="1"/>
    </xf>
    <xf numFmtId="0" fontId="58" fillId="4" borderId="209" xfId="0" applyFont="1" applyFill="1" applyBorder="1" applyAlignment="1">
      <alignment horizontal="center" vertical="top"/>
    </xf>
    <xf numFmtId="0" fontId="64" fillId="4" borderId="209" xfId="0" applyFont="1" applyFill="1" applyBorder="1" applyAlignment="1">
      <alignment horizontal="left" vertical="center" wrapText="1"/>
    </xf>
    <xf numFmtId="0" fontId="49" fillId="22" borderId="209" xfId="0" applyFont="1" applyFill="1" applyBorder="1" applyAlignment="1">
      <alignment vertical="top" wrapText="1"/>
    </xf>
    <xf numFmtId="0" fontId="49" fillId="22" borderId="209" xfId="0" applyFont="1" applyFill="1" applyBorder="1" applyAlignment="1">
      <alignment vertical="center" wrapText="1"/>
    </xf>
    <xf numFmtId="0" fontId="49" fillId="0" borderId="209" xfId="0" applyFont="1" applyBorder="1" applyAlignment="1">
      <alignment vertical="center" wrapText="1"/>
    </xf>
    <xf numFmtId="0" fontId="49" fillId="4" borderId="209" xfId="0" applyFont="1" applyFill="1" applyBorder="1" applyAlignment="1">
      <alignment vertical="center" wrapText="1"/>
    </xf>
    <xf numFmtId="0" fontId="49" fillId="0" borderId="209" xfId="0" applyFont="1" applyBorder="1"/>
    <xf numFmtId="0" fontId="49" fillId="0" borderId="209" xfId="0" applyFont="1" applyBorder="1" applyAlignment="1">
      <alignment horizontal="left" vertical="center" wrapText="1"/>
    </xf>
    <xf numFmtId="0" fontId="49" fillId="4" borderId="216" xfId="0" applyFont="1" applyFill="1" applyBorder="1" applyAlignment="1">
      <alignment horizontal="center" vertical="center"/>
    </xf>
    <xf numFmtId="0" fontId="51" fillId="0" borderId="209" xfId="0" applyFont="1" applyBorder="1" applyAlignment="1"/>
    <xf numFmtId="0" fontId="49" fillId="4" borderId="59" xfId="0" applyFont="1" applyFill="1" applyBorder="1" applyAlignment="1">
      <alignment horizontal="center" vertical="center"/>
    </xf>
    <xf numFmtId="1" fontId="49" fillId="4" borderId="59" xfId="0" applyNumberFormat="1" applyFont="1" applyFill="1" applyBorder="1" applyAlignment="1">
      <alignment horizontal="center" vertical="center"/>
    </xf>
    <xf numFmtId="0" fontId="49" fillId="4" borderId="59" xfId="0" applyFont="1" applyFill="1" applyBorder="1" applyAlignment="1">
      <alignment horizontal="center"/>
    </xf>
    <xf numFmtId="0" fontId="49" fillId="4" borderId="59" xfId="0" applyFont="1" applyFill="1" applyBorder="1" applyAlignment="1">
      <alignment horizontal="center" vertical="center" wrapText="1"/>
    </xf>
    <xf numFmtId="0" fontId="54" fillId="13" borderId="209" xfId="0" applyFont="1" applyFill="1" applyBorder="1" applyAlignment="1">
      <alignment horizontal="center" vertical="center" wrapText="1"/>
    </xf>
    <xf numFmtId="0" fontId="5" fillId="22" borderId="209" xfId="0" applyFont="1" applyFill="1" applyBorder="1" applyAlignment="1">
      <alignment vertical="center" wrapText="1"/>
    </xf>
    <xf numFmtId="0" fontId="49" fillId="0" borderId="209" xfId="0" applyFont="1" applyBorder="1" applyAlignment="1">
      <alignment horizontal="center"/>
    </xf>
    <xf numFmtId="0" fontId="18" fillId="22" borderId="209" xfId="0" applyFont="1" applyFill="1" applyBorder="1" applyAlignment="1">
      <alignment vertical="center" wrapText="1"/>
    </xf>
    <xf numFmtId="0" fontId="49" fillId="0" borderId="216" xfId="0" applyFont="1" applyBorder="1"/>
    <xf numFmtId="9" fontId="83" fillId="6" borderId="29" xfId="0" applyNumberFormat="1" applyFont="1" applyFill="1" applyBorder="1" applyAlignment="1">
      <alignment horizontal="center" vertical="center"/>
    </xf>
    <xf numFmtId="9" fontId="84" fillId="0" borderId="0" xfId="0" applyNumberFormat="1" applyFont="1" applyAlignment="1">
      <alignment vertical="center"/>
    </xf>
    <xf numFmtId="0" fontId="85" fillId="0" borderId="29" xfId="0" applyFont="1" applyBorder="1" applyAlignment="1">
      <alignment horizontal="left" vertical="center" wrapText="1"/>
    </xf>
    <xf numFmtId="0" fontId="87" fillId="0" borderId="0" xfId="0" applyFont="1"/>
    <xf numFmtId="49" fontId="85" fillId="0" borderId="29" xfId="0" applyNumberFormat="1" applyFont="1" applyBorder="1" applyAlignment="1">
      <alignment horizontal="left" vertical="center" wrapText="1"/>
    </xf>
    <xf numFmtId="0" fontId="87" fillId="0" borderId="31" xfId="0" applyFont="1" applyBorder="1"/>
    <xf numFmtId="0" fontId="49" fillId="4" borderId="223" xfId="0" applyFont="1" applyFill="1" applyBorder="1" applyAlignment="1">
      <alignment horizontal="center" vertical="center" wrapText="1"/>
    </xf>
    <xf numFmtId="0" fontId="49" fillId="0" borderId="224" xfId="0" applyFont="1" applyBorder="1" applyAlignment="1">
      <alignment horizontal="center"/>
    </xf>
    <xf numFmtId="0" fontId="49" fillId="22" borderId="226" xfId="0" applyFont="1" applyFill="1" applyBorder="1" applyAlignment="1">
      <alignment vertical="center" wrapText="1"/>
    </xf>
    <xf numFmtId="0" fontId="61" fillId="22" borderId="225" xfId="1" applyFont="1" applyFill="1" applyBorder="1" applyAlignment="1">
      <alignment vertical="center" wrapText="1"/>
    </xf>
    <xf numFmtId="0" fontId="49" fillId="0" borderId="0" xfId="0" applyFont="1" applyAlignment="1"/>
    <xf numFmtId="0" fontId="49" fillId="4" borderId="59" xfId="0" applyFont="1" applyFill="1" applyBorder="1" applyAlignment="1">
      <alignment vertical="center"/>
    </xf>
    <xf numFmtId="0" fontId="50" fillId="19" borderId="166" xfId="0" applyFont="1" applyFill="1" applyBorder="1" applyAlignment="1">
      <alignment vertical="center" wrapText="1"/>
    </xf>
    <xf numFmtId="0" fontId="50" fillId="14" borderId="119" xfId="0" applyFont="1" applyFill="1" applyBorder="1" applyAlignment="1">
      <alignment vertical="center" wrapText="1"/>
    </xf>
    <xf numFmtId="0" fontId="48" fillId="11" borderId="227" xfId="0" applyFont="1" applyFill="1" applyBorder="1" applyAlignment="1">
      <alignment horizontal="center" vertical="center" wrapText="1"/>
    </xf>
    <xf numFmtId="0" fontId="77" fillId="17" borderId="228" xfId="0" applyFont="1" applyFill="1" applyBorder="1" applyAlignment="1">
      <alignment horizontal="center" vertical="center" wrapText="1"/>
    </xf>
    <xf numFmtId="0" fontId="77" fillId="17" borderId="228" xfId="0" applyFont="1" applyFill="1" applyBorder="1" applyAlignment="1">
      <alignment horizontal="center" vertical="top" wrapText="1"/>
    </xf>
    <xf numFmtId="0" fontId="49" fillId="0" borderId="231" xfId="0" applyFont="1" applyBorder="1" applyAlignment="1">
      <alignment vertical="center" wrapText="1"/>
    </xf>
    <xf numFmtId="0" fontId="50" fillId="19" borderId="234" xfId="0" applyFont="1" applyFill="1" applyBorder="1" applyAlignment="1">
      <alignment vertical="center" wrapText="1"/>
    </xf>
    <xf numFmtId="0" fontId="79" fillId="0" borderId="238" xfId="0" applyFont="1" applyBorder="1" applyAlignment="1">
      <alignment horizontal="right" vertical="center" wrapText="1"/>
    </xf>
    <xf numFmtId="9" fontId="52" fillId="8" borderId="239" xfId="0" applyNumberFormat="1" applyFont="1" applyFill="1" applyBorder="1" applyAlignment="1">
      <alignment horizontal="center" vertical="center" wrapText="1"/>
    </xf>
    <xf numFmtId="0" fontId="49" fillId="11" borderId="240" xfId="0" applyFont="1" applyFill="1" applyBorder="1" applyAlignment="1">
      <alignment vertical="center" wrapText="1"/>
    </xf>
    <xf numFmtId="0" fontId="49" fillId="11" borderId="242" xfId="0" applyFont="1" applyFill="1" applyBorder="1" applyAlignment="1">
      <alignment vertical="center" wrapText="1"/>
    </xf>
    <xf numFmtId="0" fontId="50" fillId="19" borderId="244" xfId="0" applyFont="1" applyFill="1" applyBorder="1" applyAlignment="1">
      <alignment vertical="center" wrapText="1"/>
    </xf>
    <xf numFmtId="0" fontId="79" fillId="0" borderId="247" xfId="0" applyFont="1" applyBorder="1" applyAlignment="1">
      <alignment horizontal="right" vertical="center" wrapText="1"/>
    </xf>
    <xf numFmtId="9" fontId="52" fillId="6" borderId="248" xfId="0" applyNumberFormat="1" applyFont="1" applyFill="1" applyBorder="1" applyAlignment="1">
      <alignment horizontal="center" vertical="center" wrapText="1"/>
    </xf>
    <xf numFmtId="0" fontId="49" fillId="11" borderId="249" xfId="0" applyFont="1" applyFill="1" applyBorder="1" applyAlignment="1">
      <alignment vertical="center" wrapText="1"/>
    </xf>
    <xf numFmtId="0" fontId="49" fillId="11" borderId="35" xfId="0" applyFont="1" applyFill="1" applyBorder="1" applyAlignment="1">
      <alignment vertical="center" wrapText="1"/>
    </xf>
    <xf numFmtId="0" fontId="50" fillId="12" borderId="250" xfId="0" applyFont="1" applyFill="1" applyBorder="1" applyAlignment="1">
      <alignment vertical="center" wrapText="1"/>
    </xf>
    <xf numFmtId="0" fontId="49" fillId="11" borderId="253" xfId="0" applyFont="1" applyFill="1" applyBorder="1" applyAlignment="1">
      <alignment vertical="center" wrapText="1"/>
    </xf>
    <xf numFmtId="0" fontId="49" fillId="11" borderId="254" xfId="0" applyFont="1" applyFill="1" applyBorder="1" applyAlignment="1">
      <alignment vertical="center" wrapText="1"/>
    </xf>
    <xf numFmtId="0" fontId="50" fillId="12" borderId="257" xfId="0" applyFont="1" applyFill="1" applyBorder="1" applyAlignment="1">
      <alignment vertical="center" wrapText="1"/>
    </xf>
    <xf numFmtId="9" fontId="52" fillId="6" borderId="247" xfId="0" applyNumberFormat="1" applyFont="1" applyFill="1" applyBorder="1" applyAlignment="1">
      <alignment horizontal="center" vertical="center" wrapText="1"/>
    </xf>
    <xf numFmtId="0" fontId="50" fillId="13" borderId="59" xfId="0" applyFont="1" applyFill="1" applyBorder="1" applyAlignment="1">
      <alignment vertical="center" wrapText="1"/>
    </xf>
    <xf numFmtId="0" fontId="50" fillId="13" borderId="261" xfId="0" applyFont="1" applyFill="1" applyBorder="1" applyAlignment="1">
      <alignment vertical="center" wrapText="1"/>
    </xf>
    <xf numFmtId="0" fontId="50" fillId="13" borderId="163" xfId="0" applyFont="1" applyFill="1" applyBorder="1" applyAlignment="1">
      <alignment vertical="center" wrapText="1"/>
    </xf>
    <xf numFmtId="0" fontId="50" fillId="13" borderId="264" xfId="0" applyFont="1" applyFill="1" applyBorder="1" applyAlignment="1">
      <alignment vertical="center" wrapText="1"/>
    </xf>
    <xf numFmtId="0" fontId="79" fillId="0" borderId="266" xfId="0" applyFont="1" applyBorder="1" applyAlignment="1">
      <alignment horizontal="right" vertical="center" wrapText="1"/>
    </xf>
    <xf numFmtId="9" fontId="52" fillId="6" borderId="266" xfId="0" applyNumberFormat="1" applyFont="1" applyFill="1" applyBorder="1" applyAlignment="1">
      <alignment horizontal="center" vertical="center" wrapText="1"/>
    </xf>
    <xf numFmtId="0" fontId="50" fillId="15" borderId="267" xfId="0" applyFont="1" applyFill="1" applyBorder="1" applyAlignment="1">
      <alignment vertical="center" wrapText="1"/>
    </xf>
    <xf numFmtId="0" fontId="50" fillId="15" borderId="268" xfId="0" applyFont="1" applyFill="1" applyBorder="1" applyAlignment="1">
      <alignment vertical="center" wrapText="1"/>
    </xf>
    <xf numFmtId="0" fontId="53" fillId="0" borderId="252" xfId="3" applyFont="1" applyFill="1" applyBorder="1" applyAlignment="1" applyProtection="1">
      <alignment vertical="center"/>
      <protection locked="0"/>
    </xf>
    <xf numFmtId="9" fontId="52" fillId="0" borderId="211" xfId="2" applyFont="1" applyFill="1" applyBorder="1" applyAlignment="1" applyProtection="1">
      <alignment horizontal="center" vertical="center"/>
      <protection hidden="1"/>
    </xf>
    <xf numFmtId="0" fontId="53" fillId="0" borderId="59" xfId="3" applyFont="1" applyFill="1" applyBorder="1" applyAlignment="1" applyProtection="1">
      <alignment vertical="center"/>
      <protection locked="0"/>
    </xf>
    <xf numFmtId="9" fontId="52" fillId="0" borderId="205" xfId="2" applyFont="1" applyFill="1" applyBorder="1" applyAlignment="1" applyProtection="1">
      <alignment horizontal="center" vertical="center"/>
      <protection hidden="1"/>
    </xf>
    <xf numFmtId="0" fontId="53" fillId="0" borderId="59" xfId="3" applyFont="1" applyFill="1" applyAlignment="1" applyProtection="1">
      <alignment vertical="center"/>
      <protection locked="0"/>
    </xf>
    <xf numFmtId="0" fontId="58" fillId="11" borderId="233" xfId="0" applyFont="1" applyFill="1" applyBorder="1" applyAlignment="1">
      <alignment horizontal="center" vertical="center" wrapText="1"/>
    </xf>
    <xf numFmtId="0" fontId="58" fillId="11" borderId="235" xfId="0" applyFont="1" applyFill="1" applyBorder="1" applyAlignment="1">
      <alignment vertical="top" wrapText="1"/>
    </xf>
    <xf numFmtId="0" fontId="58" fillId="11" borderId="235" xfId="0" applyFont="1" applyFill="1" applyBorder="1" applyAlignment="1">
      <alignment horizontal="center" vertical="center" wrapText="1"/>
    </xf>
    <xf numFmtId="0" fontId="58" fillId="11" borderId="236" xfId="0" applyFont="1" applyFill="1" applyBorder="1" applyAlignment="1">
      <alignment horizontal="center" vertical="center" wrapText="1"/>
    </xf>
    <xf numFmtId="0" fontId="58" fillId="8" borderId="237" xfId="0" applyFont="1" applyFill="1" applyBorder="1" applyAlignment="1">
      <alignment horizontal="center" vertical="center" wrapText="1"/>
    </xf>
    <xf numFmtId="0" fontId="58" fillId="11" borderId="241" xfId="0" applyFont="1" applyFill="1" applyBorder="1" applyAlignment="1">
      <alignment horizontal="center" vertical="center" wrapText="1"/>
    </xf>
    <xf numFmtId="0" fontId="58" fillId="11" borderId="151" xfId="0" applyFont="1" applyFill="1" applyBorder="1" applyAlignment="1">
      <alignment vertical="top" wrapText="1"/>
    </xf>
    <xf numFmtId="0" fontId="58" fillId="11" borderId="151" xfId="0" applyFont="1" applyFill="1" applyBorder="1" applyAlignment="1">
      <alignment horizontal="center" vertical="center" wrapText="1"/>
    </xf>
    <xf numFmtId="0" fontId="58" fillId="11" borderId="152" xfId="0" applyFont="1" applyFill="1" applyBorder="1" applyAlignment="1">
      <alignment horizontal="center" vertical="center" wrapText="1"/>
    </xf>
    <xf numFmtId="0" fontId="58" fillId="8" borderId="153" xfId="0" applyFont="1" applyFill="1" applyBorder="1" applyAlignment="1">
      <alignment horizontal="center" vertical="center" wrapText="1"/>
    </xf>
    <xf numFmtId="0" fontId="58" fillId="24" borderId="151" xfId="0" applyFont="1" applyFill="1" applyBorder="1" applyAlignment="1">
      <alignment vertical="top" wrapText="1"/>
    </xf>
    <xf numFmtId="0" fontId="58" fillId="6" borderId="153" xfId="0" applyFont="1" applyFill="1" applyBorder="1" applyAlignment="1">
      <alignment horizontal="center" vertical="center" wrapText="1"/>
    </xf>
    <xf numFmtId="0" fontId="58" fillId="11" borderId="243" xfId="0" applyFont="1" applyFill="1" applyBorder="1" applyAlignment="1">
      <alignment horizontal="center" vertical="center" wrapText="1"/>
    </xf>
    <xf numFmtId="0" fontId="58" fillId="11" borderId="245" xfId="0" applyFont="1" applyFill="1" applyBorder="1" applyAlignment="1">
      <alignment vertical="top" wrapText="1"/>
    </xf>
    <xf numFmtId="0" fontId="58" fillId="11" borderId="245" xfId="0" applyFont="1" applyFill="1" applyBorder="1" applyAlignment="1">
      <alignment horizontal="center" vertical="center" wrapText="1"/>
    </xf>
    <xf numFmtId="0" fontId="58" fillId="11" borderId="246" xfId="0" applyFont="1" applyFill="1" applyBorder="1" applyAlignment="1">
      <alignment horizontal="center" vertical="center" wrapText="1"/>
    </xf>
    <xf numFmtId="0" fontId="58" fillId="6" borderId="245" xfId="0" applyFont="1" applyFill="1" applyBorder="1" applyAlignment="1">
      <alignment horizontal="center" vertical="center" wrapText="1"/>
    </xf>
    <xf numFmtId="0" fontId="58" fillId="25" borderId="251" xfId="3" applyFont="1" applyFill="1" applyBorder="1" applyAlignment="1" applyProtection="1">
      <alignment horizontal="center" vertical="center" wrapText="1"/>
      <protection hidden="1"/>
    </xf>
    <xf numFmtId="0" fontId="58" fillId="25" borderId="204" xfId="3" applyFont="1" applyFill="1" applyBorder="1" applyAlignment="1" applyProtection="1">
      <alignment horizontal="center" vertical="center" wrapText="1"/>
      <protection hidden="1"/>
    </xf>
    <xf numFmtId="0" fontId="58" fillId="11" borderId="260" xfId="0" applyFont="1" applyFill="1" applyBorder="1" applyAlignment="1">
      <alignment horizontal="center" vertical="center" wrapText="1"/>
    </xf>
    <xf numFmtId="0" fontId="58" fillId="11" borderId="262" xfId="0" applyFont="1" applyFill="1" applyBorder="1" applyAlignment="1">
      <alignment vertical="top" wrapText="1"/>
    </xf>
    <xf numFmtId="0" fontId="58" fillId="11" borderId="262" xfId="0" applyFont="1" applyFill="1" applyBorder="1" applyAlignment="1">
      <alignment horizontal="center" vertical="center" wrapText="1"/>
    </xf>
    <xf numFmtId="0" fontId="58" fillId="11" borderId="263" xfId="0" applyFont="1" applyFill="1" applyBorder="1" applyAlignment="1">
      <alignment horizontal="center" vertical="center" wrapText="1"/>
    </xf>
    <xf numFmtId="0" fontId="58" fillId="11" borderId="59" xfId="0" applyFont="1" applyFill="1" applyBorder="1" applyAlignment="1">
      <alignment vertical="top" wrapText="1"/>
    </xf>
    <xf numFmtId="0" fontId="58" fillId="11" borderId="59" xfId="0" applyFont="1" applyFill="1" applyBorder="1" applyAlignment="1">
      <alignment horizontal="center" vertical="center" wrapText="1"/>
    </xf>
    <xf numFmtId="0" fontId="58" fillId="11" borderId="258" xfId="0" applyFont="1" applyFill="1" applyBorder="1" applyAlignment="1">
      <alignment horizontal="center" vertical="center" wrapText="1"/>
    </xf>
    <xf numFmtId="0" fontId="58" fillId="11" borderId="158" xfId="0" applyFont="1" applyFill="1" applyBorder="1" applyAlignment="1">
      <alignment horizontal="center" vertical="center" wrapText="1"/>
    </xf>
    <xf numFmtId="0" fontId="58" fillId="11" borderId="157" xfId="0" applyFont="1" applyFill="1" applyBorder="1" applyAlignment="1">
      <alignment horizontal="center" vertical="center" wrapText="1"/>
    </xf>
    <xf numFmtId="0" fontId="58" fillId="11" borderId="157" xfId="0" applyFont="1" applyFill="1" applyBorder="1" applyAlignment="1">
      <alignment vertical="top" wrapText="1"/>
    </xf>
    <xf numFmtId="0" fontId="58" fillId="11" borderId="259" xfId="0" applyFont="1" applyFill="1" applyBorder="1" applyAlignment="1">
      <alignment horizontal="center" vertical="center" wrapText="1"/>
    </xf>
    <xf numFmtId="0" fontId="58" fillId="11" borderId="228" xfId="0" applyFont="1" applyFill="1" applyBorder="1" applyAlignment="1">
      <alignment horizontal="center" vertical="center" wrapText="1"/>
    </xf>
    <xf numFmtId="0" fontId="58" fillId="11" borderId="228" xfId="0" applyFont="1" applyFill="1" applyBorder="1" applyAlignment="1">
      <alignment vertical="top" wrapText="1"/>
    </xf>
    <xf numFmtId="0" fontId="58" fillId="11" borderId="265" xfId="0" applyFont="1" applyFill="1" applyBorder="1" applyAlignment="1">
      <alignment horizontal="center" vertical="center" wrapText="1"/>
    </xf>
    <xf numFmtId="0" fontId="58" fillId="6" borderId="228" xfId="0" applyFont="1" applyFill="1" applyBorder="1" applyAlignment="1">
      <alignment horizontal="center" vertical="center" wrapText="1"/>
    </xf>
    <xf numFmtId="0" fontId="58" fillId="6" borderId="151" xfId="0" applyFont="1" applyFill="1" applyBorder="1" applyAlignment="1">
      <alignment horizontal="center" vertical="center" wrapText="1"/>
    </xf>
    <xf numFmtId="0" fontId="2" fillId="0" borderId="7" xfId="0" applyFont="1" applyBorder="1" applyAlignment="1">
      <alignment horizontal="left" vertical="top"/>
    </xf>
    <xf numFmtId="0" fontId="0" fillId="0" borderId="0" xfId="0" applyFont="1" applyAlignment="1"/>
    <xf numFmtId="0" fontId="4" fillId="0" borderId="8" xfId="0" applyFont="1" applyBorder="1"/>
    <xf numFmtId="0" fontId="2" fillId="0" borderId="30" xfId="0" applyFont="1" applyBorder="1" applyAlignment="1">
      <alignment horizontal="center" vertical="center" wrapText="1"/>
    </xf>
    <xf numFmtId="0" fontId="4" fillId="0" borderId="31" xfId="0" applyFont="1" applyBorder="1"/>
    <xf numFmtId="0" fontId="1" fillId="0" borderId="32" xfId="0" applyFont="1" applyBorder="1" applyAlignment="1">
      <alignment horizontal="center" vertical="center" wrapText="1"/>
    </xf>
    <xf numFmtId="0" fontId="4" fillId="0" borderId="32" xfId="0" applyFont="1" applyBorder="1"/>
    <xf numFmtId="0" fontId="2" fillId="0" borderId="32" xfId="0" applyFont="1" applyBorder="1" applyAlignment="1">
      <alignment horizontal="center" vertical="center" wrapText="1"/>
    </xf>
    <xf numFmtId="0" fontId="2" fillId="0" borderId="7" xfId="0" applyFont="1" applyBorder="1" applyAlignment="1">
      <alignment horizontal="left" vertical="top" wrapText="1"/>
    </xf>
    <xf numFmtId="0" fontId="2" fillId="0" borderId="0" xfId="0" applyFont="1"/>
    <xf numFmtId="0" fontId="8" fillId="4" borderId="25" xfId="0" applyFont="1" applyFill="1" applyBorder="1" applyAlignment="1">
      <alignment horizontal="left" vertical="top" wrapText="1"/>
    </xf>
    <xf numFmtId="0" fontId="4" fillId="0" borderId="26" xfId="0" applyFont="1" applyBorder="1"/>
    <xf numFmtId="0" fontId="5" fillId="0" borderId="27" xfId="0" applyFont="1" applyBorder="1" applyAlignment="1">
      <alignment horizontal="left" vertical="top" wrapText="1"/>
    </xf>
    <xf numFmtId="0" fontId="4" fillId="0" borderId="28" xfId="0" applyFont="1" applyBorder="1"/>
    <xf numFmtId="0" fontId="8" fillId="5" borderId="30" xfId="0" applyFont="1" applyFill="1" applyBorder="1" applyAlignment="1">
      <alignment horizontal="center" vertical="center" wrapText="1"/>
    </xf>
    <xf numFmtId="0" fontId="5" fillId="0" borderId="19" xfId="0" applyFont="1" applyBorder="1" applyAlignment="1">
      <alignment horizontal="left" vertical="top" wrapText="1"/>
    </xf>
    <xf numFmtId="0" fontId="4" fillId="0" borderId="20" xfId="0" applyFont="1" applyBorder="1"/>
    <xf numFmtId="0" fontId="7" fillId="3" borderId="9" xfId="0" applyFont="1" applyFill="1" applyBorder="1" applyAlignment="1">
      <alignment horizontal="center" vertical="center" wrapText="1"/>
    </xf>
    <xf numFmtId="0" fontId="4" fillId="0" borderId="10" xfId="0" applyFont="1" applyBorder="1"/>
    <xf numFmtId="0" fontId="8" fillId="4" borderId="13" xfId="0" applyFont="1" applyFill="1" applyBorder="1" applyAlignment="1">
      <alignment horizontal="left" vertical="top" wrapText="1" readingOrder="1"/>
    </xf>
    <xf numFmtId="0" fontId="4" fillId="0" borderId="14" xfId="0" applyFont="1" applyBorder="1"/>
    <xf numFmtId="0" fontId="5" fillId="0" borderId="15" xfId="0" applyFont="1" applyBorder="1" applyAlignment="1">
      <alignment horizontal="left" vertical="top" wrapText="1"/>
    </xf>
    <xf numFmtId="0" fontId="4" fillId="0" borderId="16" xfId="0" applyFont="1" applyBorder="1"/>
    <xf numFmtId="0" fontId="8" fillId="4" borderId="17" xfId="0" applyFont="1" applyFill="1" applyBorder="1" applyAlignment="1">
      <alignment horizontal="left" vertical="top" wrapText="1"/>
    </xf>
    <xf numFmtId="0" fontId="4" fillId="0" borderId="18" xfId="0" applyFont="1" applyBorder="1"/>
    <xf numFmtId="0" fontId="8" fillId="4" borderId="17" xfId="0" applyFont="1" applyFill="1" applyBorder="1" applyAlignment="1">
      <alignment horizontal="left" vertical="center" wrapText="1"/>
    </xf>
    <xf numFmtId="0" fontId="8" fillId="4" borderId="21" xfId="0" applyFont="1" applyFill="1" applyBorder="1" applyAlignment="1">
      <alignment horizontal="center" vertical="top" textRotation="90"/>
    </xf>
    <xf numFmtId="0" fontId="4" fillId="0" borderId="23" xfId="0" applyFont="1" applyBorder="1"/>
    <xf numFmtId="0" fontId="4" fillId="0" borderId="24" xfId="0" applyFont="1" applyBorder="1"/>
    <xf numFmtId="0" fontId="5" fillId="0" borderId="7" xfId="0" applyFont="1" applyBorder="1" applyAlignment="1">
      <alignment horizontal="left" vertical="top" wrapText="1"/>
    </xf>
    <xf numFmtId="0" fontId="4" fillId="0" borderId="7" xfId="0" applyFont="1" applyBorder="1"/>
    <xf numFmtId="0" fontId="7" fillId="3" borderId="11" xfId="0" applyFont="1" applyFill="1" applyBorder="1" applyAlignment="1">
      <alignment horizontal="center" vertical="top"/>
    </xf>
    <xf numFmtId="0" fontId="4" fillId="0" borderId="12" xfId="0" applyFont="1" applyBorder="1"/>
    <xf numFmtId="0" fontId="1" fillId="0" borderId="0" xfId="0" applyFont="1" applyAlignment="1">
      <alignment horizontal="center"/>
    </xf>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2" fillId="0" borderId="4" xfId="0" applyFont="1" applyBorder="1" applyAlignment="1">
      <alignment horizontal="center"/>
    </xf>
    <xf numFmtId="0" fontId="4" fillId="0" borderId="5" xfId="0" applyFont="1" applyBorder="1"/>
    <xf numFmtId="0" fontId="4" fillId="0" borderId="6" xfId="0" applyFont="1" applyBorder="1"/>
    <xf numFmtId="0" fontId="5" fillId="0" borderId="7" xfId="0" quotePrefix="1" applyFont="1" applyBorder="1" applyAlignment="1">
      <alignment horizontal="left" vertical="center" wrapText="1"/>
    </xf>
    <xf numFmtId="0" fontId="6" fillId="0" borderId="7" xfId="0" quotePrefix="1" applyFont="1" applyBorder="1" applyAlignment="1">
      <alignment horizontal="left" vertical="top" wrapText="1"/>
    </xf>
    <xf numFmtId="0" fontId="5" fillId="0" borderId="0" xfId="0" applyFont="1" applyAlignment="1">
      <alignment horizontal="center"/>
    </xf>
    <xf numFmtId="0" fontId="11" fillId="3" borderId="36" xfId="0" applyFont="1" applyFill="1" applyBorder="1" applyAlignment="1">
      <alignment horizontal="center" vertical="center" wrapText="1"/>
    </xf>
    <xf numFmtId="0" fontId="4" fillId="0" borderId="37" xfId="0" applyFont="1" applyBorder="1"/>
    <xf numFmtId="0" fontId="5" fillId="0" borderId="38" xfId="0" applyFont="1" applyBorder="1" applyAlignment="1">
      <alignment horizontal="center"/>
    </xf>
    <xf numFmtId="0" fontId="4" fillId="0" borderId="38" xfId="0" applyFont="1" applyBorder="1"/>
    <xf numFmtId="0" fontId="49" fillId="4" borderId="218" xfId="0" applyFont="1" applyFill="1" applyBorder="1" applyAlignment="1">
      <alignment horizontal="center" vertical="center" wrapText="1"/>
    </xf>
    <xf numFmtId="0" fontId="49" fillId="4" borderId="205" xfId="0" applyFont="1" applyFill="1" applyBorder="1" applyAlignment="1">
      <alignment horizontal="center" vertical="center" wrapText="1"/>
    </xf>
    <xf numFmtId="0" fontId="49" fillId="0" borderId="213" xfId="0" applyFont="1" applyBorder="1" applyAlignment="1">
      <alignment horizontal="center" vertical="center" wrapText="1"/>
    </xf>
    <xf numFmtId="0" fontId="51" fillId="0" borderId="213" xfId="0" applyFont="1" applyBorder="1"/>
    <xf numFmtId="0" fontId="49" fillId="4" borderId="209" xfId="0" applyFont="1" applyFill="1" applyBorder="1" applyAlignment="1">
      <alignment horizontal="center" vertical="center" wrapText="1"/>
    </xf>
    <xf numFmtId="0" fontId="51" fillId="0" borderId="209" xfId="0" applyFont="1" applyBorder="1"/>
    <xf numFmtId="0" fontId="49" fillId="0" borderId="209" xfId="0" applyFont="1" applyBorder="1" applyAlignment="1">
      <alignment horizontal="left" vertical="center" wrapText="1"/>
    </xf>
    <xf numFmtId="0" fontId="58" fillId="10" borderId="209" xfId="0" applyFont="1" applyFill="1" applyBorder="1" applyAlignment="1">
      <alignment horizontal="center" vertical="center" wrapText="1"/>
    </xf>
    <xf numFmtId="0" fontId="58" fillId="10" borderId="209" xfId="0" applyFont="1" applyFill="1" applyBorder="1" applyAlignment="1">
      <alignment horizontal="center" vertical="top" wrapText="1"/>
    </xf>
    <xf numFmtId="0" fontId="49" fillId="10" borderId="209" xfId="0" applyFont="1" applyFill="1" applyBorder="1" applyAlignment="1">
      <alignment horizontal="center" vertical="center" wrapText="1"/>
    </xf>
    <xf numFmtId="0" fontId="49" fillId="4" borderId="209" xfId="0" applyFont="1" applyFill="1" applyBorder="1" applyAlignment="1">
      <alignment horizontal="center" vertical="center"/>
    </xf>
    <xf numFmtId="0" fontId="51" fillId="0" borderId="215" xfId="0" applyFont="1" applyBorder="1"/>
    <xf numFmtId="0" fontId="51" fillId="0" borderId="216" xfId="0" applyFont="1" applyBorder="1"/>
    <xf numFmtId="0" fontId="49" fillId="4" borderId="214" xfId="0" applyFont="1" applyFill="1" applyBorder="1" applyAlignment="1">
      <alignment horizontal="center" vertical="center" wrapText="1"/>
    </xf>
    <xf numFmtId="0" fontId="51" fillId="0" borderId="214" xfId="0" applyFont="1" applyBorder="1"/>
    <xf numFmtId="2" fontId="53" fillId="4" borderId="48" xfId="0" applyNumberFormat="1" applyFont="1" applyFill="1" applyBorder="1" applyAlignment="1">
      <alignment horizontal="center" vertical="center" wrapText="1"/>
    </xf>
    <xf numFmtId="0" fontId="51" fillId="0" borderId="59" xfId="0" applyFont="1" applyBorder="1"/>
    <xf numFmtId="0" fontId="51" fillId="0" borderId="52" xfId="0" applyFont="1" applyBorder="1"/>
    <xf numFmtId="0" fontId="51" fillId="0" borderId="217" xfId="0" applyFont="1" applyBorder="1"/>
    <xf numFmtId="0" fontId="51" fillId="0" borderId="209" xfId="0" applyFont="1" applyBorder="1" applyAlignment="1">
      <alignment horizontal="center" vertical="center"/>
    </xf>
    <xf numFmtId="0" fontId="58" fillId="10" borderId="209" xfId="0" applyFont="1" applyFill="1" applyBorder="1" applyAlignment="1">
      <alignment horizontal="center" vertical="center"/>
    </xf>
    <xf numFmtId="0" fontId="58" fillId="10" borderId="213" xfId="0" applyFont="1" applyFill="1" applyBorder="1" applyAlignment="1">
      <alignment horizontal="center" vertical="center" wrapText="1"/>
    </xf>
    <xf numFmtId="0" fontId="58" fillId="10" borderId="209" xfId="0" applyFont="1" applyFill="1" applyBorder="1" applyAlignment="1">
      <alignment horizontal="center" vertical="center" textRotation="90" wrapText="1"/>
    </xf>
    <xf numFmtId="0" fontId="49" fillId="0" borderId="209" xfId="0" applyFont="1" applyBorder="1" applyAlignment="1">
      <alignment vertical="center" wrapText="1"/>
    </xf>
    <xf numFmtId="0" fontId="49" fillId="4" borderId="209" xfId="0" applyFont="1" applyFill="1" applyBorder="1" applyAlignment="1">
      <alignment vertical="center" wrapText="1"/>
    </xf>
    <xf numFmtId="0" fontId="58" fillId="10" borderId="214" xfId="0" applyFont="1" applyFill="1" applyBorder="1" applyAlignment="1">
      <alignment horizontal="center" vertical="center" textRotation="90" wrapText="1"/>
    </xf>
    <xf numFmtId="165" fontId="53" fillId="4" borderId="48" xfId="0" applyNumberFormat="1" applyFont="1" applyFill="1" applyBorder="1" applyAlignment="1">
      <alignment horizontal="center" vertical="center" wrapText="1"/>
    </xf>
    <xf numFmtId="0" fontId="49" fillId="0" borderId="209" xfId="0" applyFont="1" applyBorder="1" applyAlignment="1">
      <alignment horizontal="center" vertical="center" wrapText="1"/>
    </xf>
    <xf numFmtId="2" fontId="54" fillId="4" borderId="48" xfId="0" applyNumberFormat="1" applyFont="1" applyFill="1" applyBorder="1" applyAlignment="1">
      <alignment horizontal="center" vertical="center" textRotation="90" wrapText="1"/>
    </xf>
    <xf numFmtId="0" fontId="58" fillId="10" borderId="210" xfId="0" applyFont="1" applyFill="1" applyBorder="1" applyAlignment="1">
      <alignment horizontal="center" vertical="center" wrapText="1"/>
    </xf>
    <xf numFmtId="164" fontId="53" fillId="4" borderId="48" xfId="0" applyNumberFormat="1" applyFont="1" applyFill="1" applyBorder="1" applyAlignment="1">
      <alignment horizontal="center" vertical="center" wrapText="1"/>
    </xf>
    <xf numFmtId="0" fontId="65" fillId="4" borderId="209" xfId="0" applyFont="1" applyFill="1" applyBorder="1" applyAlignment="1">
      <alignment horizontal="left" vertical="center" wrapText="1"/>
    </xf>
    <xf numFmtId="0" fontId="49" fillId="4" borderId="209" xfId="0" applyFont="1" applyFill="1" applyBorder="1" applyAlignment="1">
      <alignment horizontal="left" vertical="center" wrapText="1"/>
    </xf>
    <xf numFmtId="0" fontId="58" fillId="10" borderId="211" xfId="0" applyFont="1" applyFill="1" applyBorder="1" applyAlignment="1">
      <alignment horizontal="center" vertical="center" wrapText="1"/>
    </xf>
    <xf numFmtId="0" fontId="58" fillId="10" borderId="211" xfId="0" applyFont="1" applyFill="1" applyBorder="1" applyAlignment="1">
      <alignment horizontal="center" vertical="center" textRotation="90" wrapText="1"/>
    </xf>
    <xf numFmtId="0" fontId="58" fillId="10" borderId="211" xfId="0" applyFont="1" applyFill="1" applyBorder="1" applyAlignment="1">
      <alignment horizontal="center" vertical="top" wrapText="1"/>
    </xf>
    <xf numFmtId="0" fontId="58" fillId="10" borderId="212" xfId="0" applyFont="1" applyFill="1" applyBorder="1" applyAlignment="1">
      <alignment horizontal="center" vertical="center" textRotation="90" wrapText="1"/>
    </xf>
    <xf numFmtId="0" fontId="58" fillId="10" borderId="211" xfId="0" applyFont="1" applyFill="1" applyBorder="1" applyAlignment="1">
      <alignment horizontal="center" vertical="center"/>
    </xf>
    <xf numFmtId="0" fontId="51" fillId="0" borderId="211" xfId="0" applyFont="1" applyBorder="1"/>
    <xf numFmtId="0" fontId="49" fillId="0" borderId="209" xfId="0" applyFont="1" applyBorder="1" applyAlignment="1">
      <alignment horizontal="center" vertical="center"/>
    </xf>
    <xf numFmtId="0" fontId="49" fillId="4" borderId="48" xfId="0" applyFont="1" applyFill="1" applyBorder="1" applyAlignment="1">
      <alignment horizontal="left" vertical="center" wrapText="1"/>
    </xf>
    <xf numFmtId="0" fontId="49" fillId="4" borderId="49" xfId="0" applyFont="1" applyFill="1" applyBorder="1" applyAlignment="1">
      <alignment horizontal="center"/>
    </xf>
    <xf numFmtId="0" fontId="51" fillId="0" borderId="50" xfId="0" applyFont="1" applyBorder="1"/>
    <xf numFmtId="0" fontId="51" fillId="0" borderId="51" xfId="0" applyFont="1" applyBorder="1"/>
    <xf numFmtId="0" fontId="51" fillId="0" borderId="53" xfId="0" applyFont="1" applyBorder="1"/>
    <xf numFmtId="0" fontId="51" fillId="0" borderId="54" xfId="0" applyFont="1" applyBorder="1"/>
    <xf numFmtId="0" fontId="51" fillId="0" borderId="55" xfId="0" applyFont="1" applyBorder="1"/>
    <xf numFmtId="14" fontId="49" fillId="4" borderId="36" xfId="0" applyNumberFormat="1" applyFont="1" applyFill="1" applyBorder="1" applyAlignment="1">
      <alignment horizontal="center"/>
    </xf>
    <xf numFmtId="0" fontId="51" fillId="0" borderId="56" xfId="0" applyFont="1" applyBorder="1"/>
    <xf numFmtId="0" fontId="51" fillId="0" borderId="37" xfId="0" applyFont="1" applyBorder="1"/>
    <xf numFmtId="0" fontId="58" fillId="10" borderId="30" xfId="0" applyFont="1" applyFill="1" applyBorder="1" applyAlignment="1">
      <alignment horizontal="center" vertical="center" wrapText="1"/>
    </xf>
    <xf numFmtId="0" fontId="51" fillId="0" borderId="57" xfId="0" applyFont="1" applyBorder="1"/>
    <xf numFmtId="0" fontId="51" fillId="0" borderId="31" xfId="0" applyFont="1" applyBorder="1"/>
    <xf numFmtId="0" fontId="55" fillId="4" borderId="36" xfId="0" applyFont="1" applyFill="1" applyBorder="1" applyAlignment="1">
      <alignment horizontal="left" vertical="top" wrapText="1"/>
    </xf>
    <xf numFmtId="0" fontId="49" fillId="4" borderId="219" xfId="0" applyFont="1" applyFill="1" applyBorder="1" applyAlignment="1">
      <alignment horizontal="center" vertical="center" wrapText="1"/>
    </xf>
    <xf numFmtId="0" fontId="49" fillId="4" borderId="218" xfId="0" applyFont="1" applyFill="1" applyBorder="1" applyAlignment="1">
      <alignment horizontal="center" vertical="top" wrapText="1"/>
    </xf>
    <xf numFmtId="0" fontId="49" fillId="4" borderId="219" xfId="0" applyFont="1" applyFill="1" applyBorder="1" applyAlignment="1">
      <alignment horizontal="center" vertical="top" wrapText="1"/>
    </xf>
    <xf numFmtId="0" fontId="49" fillId="4" borderId="205" xfId="0" applyFont="1" applyFill="1" applyBorder="1" applyAlignment="1">
      <alignment horizontal="center" vertical="top" wrapText="1"/>
    </xf>
    <xf numFmtId="0" fontId="49" fillId="4" borderId="218" xfId="0" applyFont="1" applyFill="1" applyBorder="1" applyAlignment="1">
      <alignment horizontal="center" vertical="center"/>
    </xf>
    <xf numFmtId="0" fontId="49" fillId="4" borderId="219" xfId="0" applyFont="1" applyFill="1" applyBorder="1" applyAlignment="1">
      <alignment horizontal="center" vertical="center"/>
    </xf>
    <xf numFmtId="0" fontId="49" fillId="4" borderId="205" xfId="0" applyFont="1" applyFill="1" applyBorder="1" applyAlignment="1">
      <alignment horizontal="center" vertical="center"/>
    </xf>
    <xf numFmtId="43" fontId="49" fillId="4" borderId="209" xfId="6" applyFont="1" applyFill="1" applyBorder="1" applyAlignment="1">
      <alignment horizontal="center" vertical="center" wrapText="1"/>
    </xf>
    <xf numFmtId="0" fontId="5" fillId="22" borderId="209" xfId="0" applyFont="1" applyFill="1" applyBorder="1" applyAlignment="1">
      <alignment horizontal="center" vertical="center" wrapText="1"/>
    </xf>
    <xf numFmtId="0" fontId="5" fillId="22" borderId="216" xfId="0" applyFont="1" applyFill="1" applyBorder="1" applyAlignment="1">
      <alignment horizontal="center" vertical="center" wrapText="1"/>
    </xf>
    <xf numFmtId="0" fontId="49" fillId="4" borderId="220" xfId="0" applyFont="1" applyFill="1" applyBorder="1" applyAlignment="1">
      <alignment horizontal="center" vertical="center" wrapText="1"/>
    </xf>
    <xf numFmtId="0" fontId="49" fillId="4" borderId="221" xfId="0" applyFont="1" applyFill="1" applyBorder="1" applyAlignment="1">
      <alignment horizontal="center" vertical="center" wrapText="1"/>
    </xf>
    <xf numFmtId="0" fontId="49" fillId="4" borderId="222" xfId="0" applyFont="1" applyFill="1" applyBorder="1" applyAlignment="1">
      <alignment horizontal="center" vertical="center" wrapText="1"/>
    </xf>
    <xf numFmtId="0" fontId="56" fillId="12" borderId="209" xfId="0" applyFont="1" applyFill="1" applyBorder="1" applyAlignment="1">
      <alignment horizontal="center" vertical="center" wrapText="1"/>
    </xf>
    <xf numFmtId="0" fontId="54" fillId="12" borderId="209" xfId="0" applyFont="1" applyFill="1" applyBorder="1" applyAlignment="1">
      <alignment horizontal="center" vertical="center" textRotation="90" wrapText="1"/>
    </xf>
    <xf numFmtId="0" fontId="49" fillId="4" borderId="213" xfId="0" applyFont="1" applyFill="1" applyBorder="1" applyAlignment="1">
      <alignment horizontal="center" vertical="center" wrapText="1"/>
    </xf>
    <xf numFmtId="0" fontId="5" fillId="22" borderId="213" xfId="0" applyFont="1" applyFill="1" applyBorder="1" applyAlignment="1">
      <alignment horizontal="center" vertical="center" wrapText="1"/>
    </xf>
    <xf numFmtId="0" fontId="5" fillId="22" borderId="209" xfId="0" applyFont="1" applyFill="1" applyBorder="1" applyAlignment="1">
      <alignment vertical="center" wrapText="1"/>
    </xf>
    <xf numFmtId="0" fontId="49" fillId="4" borderId="209" xfId="0" applyFont="1" applyFill="1" applyBorder="1" applyAlignment="1">
      <alignment horizontal="center" vertical="top" wrapText="1"/>
    </xf>
    <xf numFmtId="0" fontId="51" fillId="0" borderId="209" xfId="0" applyFont="1" applyBorder="1" applyAlignment="1">
      <alignment horizontal="center"/>
    </xf>
    <xf numFmtId="0" fontId="49" fillId="4" borderId="209" xfId="0" quotePrefix="1" applyFont="1" applyFill="1" applyBorder="1" applyAlignment="1">
      <alignment horizontal="left" vertical="center" wrapText="1"/>
    </xf>
    <xf numFmtId="0" fontId="56" fillId="12" borderId="213" xfId="0" applyFont="1" applyFill="1" applyBorder="1" applyAlignment="1">
      <alignment horizontal="center" vertical="center" wrapText="1"/>
    </xf>
    <xf numFmtId="0" fontId="54" fillId="12" borderId="209" xfId="0" applyFont="1" applyFill="1" applyBorder="1" applyAlignment="1">
      <alignment horizontal="center" vertical="center" wrapText="1"/>
    </xf>
    <xf numFmtId="0" fontId="54" fillId="12" borderId="213" xfId="0" applyFont="1" applyFill="1" applyBorder="1" applyAlignment="1">
      <alignment horizontal="center" vertical="center" wrapText="1"/>
    </xf>
    <xf numFmtId="0" fontId="5" fillId="22" borderId="215" xfId="0" applyFont="1" applyFill="1" applyBorder="1" applyAlignment="1">
      <alignment horizontal="center" vertical="center" wrapText="1"/>
    </xf>
    <xf numFmtId="0" fontId="5" fillId="22" borderId="216" xfId="0" applyFont="1" applyFill="1" applyBorder="1" applyAlignment="1">
      <alignment vertical="center" wrapText="1"/>
    </xf>
    <xf numFmtId="0" fontId="56" fillId="12" borderId="210" xfId="0" applyFont="1" applyFill="1" applyBorder="1" applyAlignment="1">
      <alignment horizontal="center" vertical="center" wrapText="1"/>
    </xf>
    <xf numFmtId="0" fontId="54" fillId="12" borderId="211" xfId="0" applyFont="1" applyFill="1" applyBorder="1" applyAlignment="1">
      <alignment horizontal="center" vertical="top" wrapText="1"/>
    </xf>
    <xf numFmtId="0" fontId="54" fillId="12" borderId="214" xfId="0" applyFont="1" applyFill="1" applyBorder="1" applyAlignment="1">
      <alignment horizontal="center" vertical="center" textRotation="90" wrapText="1"/>
    </xf>
    <xf numFmtId="0" fontId="64" fillId="4" borderId="209" xfId="0" applyFont="1" applyFill="1" applyBorder="1" applyAlignment="1">
      <alignment horizontal="left" vertical="center" wrapText="1"/>
    </xf>
    <xf numFmtId="0" fontId="54" fillId="12" borderId="209" xfId="0" applyFont="1" applyFill="1" applyBorder="1" applyAlignment="1">
      <alignment horizontal="left" vertical="center" wrapText="1"/>
    </xf>
    <xf numFmtId="0" fontId="54" fillId="12" borderId="36" xfId="0" applyFont="1" applyFill="1" applyBorder="1" applyAlignment="1">
      <alignment horizontal="center" vertical="center"/>
    </xf>
    <xf numFmtId="0" fontId="54" fillId="12" borderId="212" xfId="0" applyFont="1" applyFill="1" applyBorder="1" applyAlignment="1">
      <alignment horizontal="center" vertical="center" textRotation="90" wrapText="1"/>
    </xf>
    <xf numFmtId="0" fontId="54" fillId="12" borderId="209" xfId="0" applyFont="1" applyFill="1" applyBorder="1" applyAlignment="1">
      <alignment horizontal="left" vertical="top" wrapText="1"/>
    </xf>
    <xf numFmtId="0" fontId="54" fillId="12" borderId="211" xfId="0" applyFont="1" applyFill="1" applyBorder="1" applyAlignment="1">
      <alignment horizontal="center" vertical="center" textRotation="90" wrapText="1"/>
    </xf>
    <xf numFmtId="0" fontId="54" fillId="12" borderId="211" xfId="0" applyFont="1" applyFill="1" applyBorder="1" applyAlignment="1">
      <alignment horizontal="center" vertical="center" wrapText="1"/>
    </xf>
    <xf numFmtId="0" fontId="56" fillId="12" borderId="211" xfId="0" applyFont="1" applyFill="1" applyBorder="1" applyAlignment="1">
      <alignment horizontal="center" vertical="center" wrapText="1"/>
    </xf>
    <xf numFmtId="0" fontId="51" fillId="0" borderId="209" xfId="0" applyFont="1" applyBorder="1" applyAlignment="1">
      <alignment vertical="center"/>
    </xf>
    <xf numFmtId="0" fontId="54" fillId="13" borderId="211" xfId="0" applyFont="1" applyFill="1" applyBorder="1" applyAlignment="1">
      <alignment horizontal="center" vertical="center" wrapText="1"/>
    </xf>
    <xf numFmtId="0" fontId="54" fillId="13" borderId="209" xfId="0" applyFont="1" applyFill="1" applyBorder="1" applyAlignment="1">
      <alignment horizontal="center" vertical="center" wrapText="1"/>
    </xf>
    <xf numFmtId="0" fontId="55" fillId="4" borderId="47" xfId="0" applyFont="1" applyFill="1" applyBorder="1" applyAlignment="1">
      <alignment horizontal="center" vertical="top" wrapText="1"/>
    </xf>
    <xf numFmtId="0" fontId="54" fillId="13" borderId="211" xfId="0" applyFont="1" applyFill="1" applyBorder="1" applyAlignment="1">
      <alignment horizontal="center" vertical="center" textRotation="90" wrapText="1"/>
    </xf>
    <xf numFmtId="0" fontId="54" fillId="13" borderId="211" xfId="0" applyFont="1" applyFill="1" applyBorder="1" applyAlignment="1">
      <alignment horizontal="center" vertical="center"/>
    </xf>
    <xf numFmtId="0" fontId="49" fillId="11" borderId="214" xfId="0" applyFont="1" applyFill="1" applyBorder="1" applyAlignment="1">
      <alignment horizontal="center" vertical="center" wrapText="1"/>
    </xf>
    <xf numFmtId="166" fontId="53" fillId="0" borderId="0" xfId="0" applyNumberFormat="1" applyFont="1" applyAlignment="1">
      <alignment horizontal="center" vertical="center" wrapText="1"/>
    </xf>
    <xf numFmtId="0" fontId="49" fillId="0" borderId="0" xfId="0" applyFont="1" applyAlignment="1"/>
    <xf numFmtId="0" fontId="49" fillId="4" borderId="209" xfId="0" applyFont="1" applyFill="1" applyBorder="1" applyAlignment="1">
      <alignment horizontal="left" vertical="top" wrapText="1"/>
    </xf>
    <xf numFmtId="0" fontId="53" fillId="0" borderId="0" xfId="0" applyFont="1" applyAlignment="1">
      <alignment horizontal="center" vertical="center" wrapText="1"/>
    </xf>
    <xf numFmtId="0" fontId="54" fillId="0" borderId="0" xfId="0" applyFont="1" applyAlignment="1">
      <alignment horizontal="center" vertical="center" textRotation="90" wrapText="1"/>
    </xf>
    <xf numFmtId="0" fontId="54" fillId="13" borderId="209" xfId="0" applyFont="1" applyFill="1" applyBorder="1" applyAlignment="1">
      <alignment horizontal="center" vertical="center"/>
    </xf>
    <xf numFmtId="0" fontId="54" fillId="13" borderId="209" xfId="0" applyFont="1" applyFill="1" applyBorder="1" applyAlignment="1">
      <alignment horizontal="center" vertical="center" textRotation="90" wrapText="1"/>
    </xf>
    <xf numFmtId="0" fontId="54" fillId="13" borderId="214" xfId="0" applyFont="1" applyFill="1" applyBorder="1" applyAlignment="1">
      <alignment horizontal="center" vertical="center" textRotation="90" wrapText="1"/>
    </xf>
    <xf numFmtId="0" fontId="60" fillId="11" borderId="209" xfId="0" applyFont="1" applyFill="1" applyBorder="1" applyAlignment="1">
      <alignment horizontal="left" wrapText="1"/>
    </xf>
    <xf numFmtId="0" fontId="49" fillId="0" borderId="213" xfId="0" applyFont="1" applyBorder="1" applyAlignment="1">
      <alignment vertical="center" wrapText="1"/>
    </xf>
    <xf numFmtId="0" fontId="59" fillId="4" borderId="209" xfId="0" applyFont="1" applyFill="1" applyBorder="1" applyAlignment="1">
      <alignment horizontal="left" vertical="top" wrapText="1"/>
    </xf>
    <xf numFmtId="0" fontId="54" fillId="13" borderId="210" xfId="0" applyFont="1" applyFill="1" applyBorder="1" applyAlignment="1">
      <alignment horizontal="center" vertical="center" wrapText="1"/>
    </xf>
    <xf numFmtId="0" fontId="54" fillId="13" borderId="212" xfId="0" applyFont="1" applyFill="1" applyBorder="1" applyAlignment="1">
      <alignment horizontal="center" vertical="center" textRotation="90" wrapText="1"/>
    </xf>
    <xf numFmtId="0" fontId="54" fillId="13" borderId="213" xfId="0" applyFont="1" applyFill="1" applyBorder="1" applyAlignment="1">
      <alignment horizontal="center" vertical="center" wrapText="1"/>
    </xf>
    <xf numFmtId="0" fontId="49" fillId="0" borderId="218" xfId="0" applyFont="1" applyBorder="1" applyAlignment="1">
      <alignment horizontal="center" vertical="center" wrapText="1"/>
    </xf>
    <xf numFmtId="0" fontId="49" fillId="0" borderId="219" xfId="0" applyFont="1" applyBorder="1" applyAlignment="1">
      <alignment horizontal="center" vertical="center" wrapText="1"/>
    </xf>
    <xf numFmtId="0" fontId="49" fillId="0" borderId="205" xfId="0" applyFont="1" applyBorder="1" applyAlignment="1">
      <alignment horizontal="center" vertical="center" wrapText="1"/>
    </xf>
    <xf numFmtId="0" fontId="49" fillId="0" borderId="61" xfId="0" applyFont="1" applyBorder="1" applyAlignment="1">
      <alignment horizontal="center" vertical="center" wrapText="1"/>
    </xf>
    <xf numFmtId="0" fontId="51" fillId="0" borderId="65" xfId="0" applyFont="1" applyBorder="1"/>
    <xf numFmtId="0" fontId="51" fillId="0" borderId="77" xfId="0" applyFont="1" applyBorder="1"/>
    <xf numFmtId="0" fontId="56" fillId="14" borderId="98" xfId="0" applyFont="1" applyFill="1" applyBorder="1" applyAlignment="1">
      <alignment horizontal="center" vertical="center" wrapText="1"/>
    </xf>
    <xf numFmtId="0" fontId="51" fillId="0" borderId="104" xfId="0" applyFont="1" applyBorder="1"/>
    <xf numFmtId="0" fontId="51" fillId="0" borderId="110" xfId="0" applyFont="1" applyBorder="1"/>
    <xf numFmtId="0" fontId="49" fillId="0" borderId="62" xfId="0" applyFont="1" applyBorder="1" applyAlignment="1">
      <alignment horizontal="left" vertical="center" wrapText="1"/>
    </xf>
    <xf numFmtId="0" fontId="51" fillId="0" borderId="66" xfId="0" applyFont="1" applyBorder="1"/>
    <xf numFmtId="0" fontId="51" fillId="0" borderId="68" xfId="0" applyFont="1" applyBorder="1"/>
    <xf numFmtId="0" fontId="49" fillId="0" borderId="76" xfId="0" applyFont="1" applyBorder="1" applyAlignment="1">
      <alignment horizontal="center" vertical="center" wrapText="1"/>
    </xf>
    <xf numFmtId="0" fontId="49" fillId="0" borderId="73" xfId="0" applyFont="1" applyBorder="1" applyAlignment="1">
      <alignment horizontal="center" vertical="center" wrapText="1"/>
    </xf>
    <xf numFmtId="0" fontId="49" fillId="0" borderId="74" xfId="0" applyFont="1" applyBorder="1" applyAlignment="1">
      <alignment horizontal="center" vertical="center" wrapText="1"/>
    </xf>
    <xf numFmtId="0" fontId="49" fillId="4" borderId="76" xfId="0" applyFont="1" applyFill="1" applyBorder="1" applyAlignment="1">
      <alignment horizontal="center" vertical="center" wrapText="1"/>
    </xf>
    <xf numFmtId="0" fontId="49" fillId="4" borderId="73" xfId="0" applyFont="1" applyFill="1" applyBorder="1" applyAlignment="1">
      <alignment horizontal="center" vertical="center" wrapText="1"/>
    </xf>
    <xf numFmtId="0" fontId="49" fillId="4" borderId="74" xfId="0" applyFont="1" applyFill="1" applyBorder="1" applyAlignment="1">
      <alignment horizontal="center" vertical="center" wrapText="1"/>
    </xf>
    <xf numFmtId="0" fontId="49" fillId="0" borderId="113" xfId="0" applyFont="1" applyBorder="1" applyAlignment="1">
      <alignment horizontal="center" vertical="center" wrapText="1"/>
    </xf>
    <xf numFmtId="0" fontId="49" fillId="0" borderId="83" xfId="0" applyFont="1" applyBorder="1" applyAlignment="1">
      <alignment horizontal="center" vertical="center" wrapText="1"/>
    </xf>
    <xf numFmtId="0" fontId="49" fillId="0" borderId="90" xfId="0" applyFont="1" applyBorder="1" applyAlignment="1">
      <alignment horizontal="center" vertical="center" wrapText="1"/>
    </xf>
    <xf numFmtId="0" fontId="54" fillId="0" borderId="0" xfId="0" applyFont="1" applyAlignment="1">
      <alignment horizontal="left" vertical="center" wrapText="1"/>
    </xf>
    <xf numFmtId="0" fontId="54" fillId="14" borderId="98" xfId="0" applyFont="1" applyFill="1" applyBorder="1" applyAlignment="1">
      <alignment horizontal="center" vertical="center" textRotation="90" wrapText="1"/>
    </xf>
    <xf numFmtId="0" fontId="51" fillId="0" borderId="111" xfId="0" applyFont="1" applyBorder="1"/>
    <xf numFmtId="0" fontId="49" fillId="4" borderId="124" xfId="0" applyFont="1" applyFill="1" applyBorder="1" applyAlignment="1">
      <alignment horizontal="center" vertical="center"/>
    </xf>
    <xf numFmtId="0" fontId="51" fillId="0" borderId="67" xfId="0" applyFont="1" applyBorder="1"/>
    <xf numFmtId="0" fontId="49" fillId="4" borderId="62" xfId="0" applyFont="1" applyFill="1" applyBorder="1" applyAlignment="1">
      <alignment horizontal="center" vertical="center"/>
    </xf>
    <xf numFmtId="0" fontId="54" fillId="14" borderId="98" xfId="0" applyFont="1" applyFill="1" applyBorder="1" applyAlignment="1">
      <alignment horizontal="center" vertical="center" wrapText="1"/>
    </xf>
    <xf numFmtId="0" fontId="51" fillId="0" borderId="119" xfId="0" applyFont="1" applyBorder="1"/>
    <xf numFmtId="0" fontId="49" fillId="4" borderId="86" xfId="0" applyFont="1" applyFill="1" applyBorder="1" applyAlignment="1">
      <alignment horizontal="left" vertical="center" wrapText="1"/>
    </xf>
    <xf numFmtId="0" fontId="49" fillId="4" borderId="62" xfId="0" applyFont="1" applyFill="1" applyBorder="1" applyAlignment="1">
      <alignment horizontal="left" vertical="center" wrapText="1"/>
    </xf>
    <xf numFmtId="0" fontId="49" fillId="4" borderId="62" xfId="0" applyFont="1" applyFill="1" applyBorder="1" applyAlignment="1">
      <alignment horizontal="center" vertical="center" wrapText="1"/>
    </xf>
    <xf numFmtId="0" fontId="49" fillId="4" borderId="62" xfId="0" applyFont="1" applyFill="1" applyBorder="1" applyAlignment="1">
      <alignment horizontal="left" vertical="top" wrapText="1"/>
    </xf>
    <xf numFmtId="0" fontId="49" fillId="0" borderId="62" xfId="0" applyFont="1" applyBorder="1" applyAlignment="1">
      <alignment horizontal="center" vertical="center" wrapText="1"/>
    </xf>
    <xf numFmtId="0" fontId="49" fillId="4" borderId="86" xfId="0" applyFont="1" applyFill="1" applyBorder="1" applyAlignment="1">
      <alignment horizontal="center" vertical="center"/>
    </xf>
    <xf numFmtId="0" fontId="51" fillId="0" borderId="93" xfId="0" applyFont="1" applyBorder="1"/>
    <xf numFmtId="0" fontId="51" fillId="0" borderId="88" xfId="0" applyFont="1" applyBorder="1"/>
    <xf numFmtId="0" fontId="49" fillId="4" borderId="87" xfId="0" applyFont="1" applyFill="1" applyBorder="1" applyAlignment="1">
      <alignment horizontal="center" vertical="center" wrapText="1"/>
    </xf>
    <xf numFmtId="0" fontId="51" fillId="0" borderId="89" xfId="0" applyFont="1" applyBorder="1"/>
    <xf numFmtId="0" fontId="54" fillId="14" borderId="98" xfId="0" applyFont="1" applyFill="1" applyBorder="1" applyAlignment="1">
      <alignment horizontal="center" vertical="center"/>
    </xf>
    <xf numFmtId="0" fontId="54" fillId="14" borderId="103" xfId="0" applyFont="1" applyFill="1" applyBorder="1" applyAlignment="1">
      <alignment horizontal="center" vertical="center" textRotation="90" wrapText="1"/>
    </xf>
    <xf numFmtId="0" fontId="51" fillId="0" borderId="112" xfId="0" applyFont="1" applyBorder="1"/>
    <xf numFmtId="0" fontId="54" fillId="14" borderId="100" xfId="0" applyFont="1" applyFill="1" applyBorder="1" applyAlignment="1">
      <alignment horizontal="center" vertical="center"/>
    </xf>
    <xf numFmtId="0" fontId="51" fillId="0" borderId="101" xfId="0" applyFont="1" applyBorder="1"/>
    <xf numFmtId="0" fontId="51" fillId="0" borderId="102" xfId="0" applyFont="1" applyBorder="1"/>
    <xf numFmtId="0" fontId="51" fillId="0" borderId="106" xfId="0" applyFont="1" applyBorder="1"/>
    <xf numFmtId="0" fontId="51" fillId="0" borderId="107" xfId="0" applyFont="1" applyBorder="1"/>
    <xf numFmtId="0" fontId="51" fillId="0" borderId="108" xfId="0" applyFont="1" applyBorder="1"/>
    <xf numFmtId="0" fontId="46" fillId="4" borderId="76" xfId="0" applyFont="1" applyFill="1" applyBorder="1" applyAlignment="1">
      <alignment horizontal="center" vertical="center" wrapText="1"/>
    </xf>
    <xf numFmtId="0" fontId="47" fillId="0" borderId="73" xfId="0" applyFont="1" applyBorder="1"/>
    <xf numFmtId="0" fontId="47" fillId="0" borderId="74" xfId="0" applyFont="1" applyBorder="1"/>
    <xf numFmtId="0" fontId="49" fillId="4" borderId="64" xfId="0" applyFont="1" applyFill="1" applyBorder="1" applyAlignment="1">
      <alignment horizontal="center" vertical="center" wrapText="1"/>
    </xf>
    <xf numFmtId="0" fontId="51" fillId="0" borderId="75" xfId="0" applyFont="1" applyBorder="1"/>
    <xf numFmtId="0" fontId="51" fillId="0" borderId="70" xfId="0" applyFont="1" applyBorder="1"/>
    <xf numFmtId="0" fontId="51" fillId="0" borderId="66" xfId="0" applyFont="1" applyBorder="1" applyAlignment="1">
      <alignment horizontal="center" vertical="center"/>
    </xf>
    <xf numFmtId="0" fontId="51" fillId="0" borderId="68" xfId="0" applyFont="1" applyBorder="1" applyAlignment="1">
      <alignment horizontal="center" vertical="center"/>
    </xf>
    <xf numFmtId="0" fontId="49" fillId="4" borderId="62" xfId="0" applyFont="1" applyFill="1" applyBorder="1" applyAlignment="1">
      <alignment vertical="center" wrapText="1"/>
    </xf>
    <xf numFmtId="0" fontId="51" fillId="0" borderId="82" xfId="0" applyFont="1" applyBorder="1"/>
    <xf numFmtId="0" fontId="51" fillId="0" borderId="94" xfId="0" applyFont="1" applyBorder="1"/>
    <xf numFmtId="0" fontId="64" fillId="4" borderId="76" xfId="0" applyFont="1" applyFill="1" applyBorder="1" applyAlignment="1">
      <alignment horizontal="center" vertical="center" wrapText="1"/>
    </xf>
    <xf numFmtId="0" fontId="64" fillId="4" borderId="73" xfId="0" applyFont="1" applyFill="1" applyBorder="1" applyAlignment="1">
      <alignment horizontal="center" vertical="center" wrapText="1"/>
    </xf>
    <xf numFmtId="0" fontId="5" fillId="4" borderId="76" xfId="0" applyFont="1" applyFill="1" applyBorder="1" applyAlignment="1">
      <alignment horizontal="left" vertical="top" wrapText="1"/>
    </xf>
    <xf numFmtId="0" fontId="4" fillId="0" borderId="73" xfId="0" applyFont="1" applyBorder="1"/>
    <xf numFmtId="0" fontId="5" fillId="22" borderId="207" xfId="0" applyFont="1" applyFill="1" applyBorder="1" applyAlignment="1">
      <alignment horizontal="center" vertical="center" wrapText="1"/>
    </xf>
    <xf numFmtId="0" fontId="5" fillId="22" borderId="122" xfId="0" applyFont="1" applyFill="1" applyBorder="1" applyAlignment="1">
      <alignment horizontal="center" vertical="center" wrapText="1"/>
    </xf>
    <xf numFmtId="0" fontId="49" fillId="4" borderId="208" xfId="0" applyFont="1" applyFill="1" applyBorder="1" applyAlignment="1">
      <alignment horizontal="center" vertical="center" wrapText="1"/>
    </xf>
    <xf numFmtId="0" fontId="54" fillId="14" borderId="100" xfId="0" applyFont="1" applyFill="1" applyBorder="1" applyAlignment="1">
      <alignment horizontal="center"/>
    </xf>
    <xf numFmtId="0" fontId="49" fillId="11" borderId="62" xfId="0" applyFont="1" applyFill="1" applyBorder="1" applyAlignment="1">
      <alignment horizontal="center" vertical="center" wrapText="1"/>
    </xf>
    <xf numFmtId="0" fontId="56" fillId="14" borderId="99" xfId="0" applyFont="1" applyFill="1" applyBorder="1" applyAlignment="1">
      <alignment horizontal="center" vertical="top" wrapText="1"/>
    </xf>
    <xf numFmtId="0" fontId="56" fillId="14" borderId="119" xfId="0" applyFont="1" applyFill="1" applyBorder="1" applyAlignment="1">
      <alignment horizontal="center" vertical="top" wrapText="1"/>
    </xf>
    <xf numFmtId="0" fontId="56" fillId="14" borderId="111" xfId="0" applyFont="1" applyFill="1" applyBorder="1" applyAlignment="1">
      <alignment horizontal="center" vertical="top" wrapText="1"/>
    </xf>
    <xf numFmtId="167" fontId="53" fillId="0" borderId="0" xfId="0" applyNumberFormat="1" applyFont="1" applyAlignment="1">
      <alignment horizontal="center" vertical="center" wrapText="1"/>
    </xf>
    <xf numFmtId="0" fontId="49" fillId="0" borderId="65" xfId="0" applyFont="1" applyBorder="1" applyAlignment="1">
      <alignment horizontal="center" vertical="center" wrapText="1"/>
    </xf>
    <xf numFmtId="0" fontId="49" fillId="0" borderId="61" xfId="0" applyFont="1" applyBorder="1" applyAlignment="1">
      <alignment horizontal="left" vertical="center" wrapText="1"/>
    </xf>
    <xf numFmtId="0" fontId="49" fillId="4" borderId="199" xfId="0" applyFont="1" applyFill="1" applyBorder="1" applyAlignment="1">
      <alignment horizontal="center" vertical="center" wrapText="1"/>
    </xf>
    <xf numFmtId="0" fontId="46" fillId="4" borderId="86" xfId="0" applyFont="1" applyFill="1" applyBorder="1" applyAlignment="1">
      <alignment horizontal="center" vertical="center"/>
    </xf>
    <xf numFmtId="0" fontId="47" fillId="0" borderId="128" xfId="0" applyFont="1" applyBorder="1"/>
    <xf numFmtId="0" fontId="47" fillId="0" borderId="94" xfId="0" applyFont="1" applyBorder="1"/>
    <xf numFmtId="0" fontId="46" fillId="4" borderId="76" xfId="0" applyFont="1" applyFill="1" applyBorder="1" applyAlignment="1">
      <alignment horizontal="left" vertical="top" wrapText="1"/>
    </xf>
    <xf numFmtId="0" fontId="46" fillId="4" borderId="76" xfId="0" applyFont="1" applyFill="1" applyBorder="1" applyAlignment="1">
      <alignment horizontal="left" vertical="center" wrapText="1"/>
    </xf>
    <xf numFmtId="0" fontId="49" fillId="0" borderId="61" xfId="0" quotePrefix="1" applyFont="1" applyBorder="1" applyAlignment="1">
      <alignment vertical="center" wrapText="1"/>
    </xf>
    <xf numFmtId="0" fontId="49" fillId="4" borderId="71" xfId="0" applyFont="1" applyFill="1" applyBorder="1" applyAlignment="1">
      <alignment horizontal="left" vertical="center" wrapText="1"/>
    </xf>
    <xf numFmtId="0" fontId="49" fillId="0" borderId="65" xfId="0" applyFont="1" applyBorder="1" applyAlignment="1">
      <alignment horizontal="left" vertical="center" wrapText="1"/>
    </xf>
    <xf numFmtId="0" fontId="49" fillId="0" borderId="66" xfId="0" applyFont="1" applyBorder="1" applyAlignment="1">
      <alignment horizontal="left" vertical="center" wrapText="1"/>
    </xf>
    <xf numFmtId="0" fontId="49" fillId="4" borderId="71" xfId="0" applyFont="1" applyFill="1" applyBorder="1" applyAlignment="1">
      <alignment horizontal="center" vertical="center" wrapText="1"/>
    </xf>
    <xf numFmtId="0" fontId="49" fillId="4" borderId="71" xfId="0" applyFont="1" applyFill="1" applyBorder="1" applyAlignment="1">
      <alignment horizontal="center" vertical="center"/>
    </xf>
    <xf numFmtId="0" fontId="64" fillId="4" borderId="71" xfId="0" applyFont="1" applyFill="1" applyBorder="1" applyAlignment="1">
      <alignment horizontal="left" vertical="top" wrapText="1"/>
    </xf>
    <xf numFmtId="0" fontId="49" fillId="4" borderId="71" xfId="0" applyFont="1" applyFill="1" applyBorder="1" applyAlignment="1">
      <alignment horizontal="left" vertical="top" wrapText="1"/>
    </xf>
    <xf numFmtId="0" fontId="64" fillId="4" borderId="62" xfId="0" applyFont="1" applyFill="1" applyBorder="1" applyAlignment="1">
      <alignment horizontal="center" vertical="center" wrapText="1"/>
    </xf>
    <xf numFmtId="0" fontId="16" fillId="0" borderId="73" xfId="0" applyFont="1" applyBorder="1"/>
    <xf numFmtId="0" fontId="16" fillId="0" borderId="74" xfId="0" applyFont="1" applyBorder="1"/>
    <xf numFmtId="167" fontId="54" fillId="0" borderId="0" xfId="0" applyNumberFormat="1" applyFont="1" applyAlignment="1">
      <alignment horizontal="center" vertical="center" textRotation="90" wrapText="1"/>
    </xf>
    <xf numFmtId="0" fontId="54" fillId="15" borderId="36" xfId="0" applyFont="1" applyFill="1" applyBorder="1" applyAlignment="1">
      <alignment horizontal="center" vertical="center"/>
    </xf>
    <xf numFmtId="0" fontId="54" fillId="16" borderId="98" xfId="0" applyFont="1" applyFill="1" applyBorder="1" applyAlignment="1">
      <alignment horizontal="center" vertical="center" wrapText="1"/>
    </xf>
    <xf numFmtId="0" fontId="53" fillId="15" borderId="98" xfId="0" applyFont="1" applyFill="1" applyBorder="1" applyAlignment="1">
      <alignment horizontal="left" vertical="center" wrapText="1"/>
    </xf>
    <xf numFmtId="0" fontId="54" fillId="15" borderId="98" xfId="0" applyFont="1" applyFill="1" applyBorder="1" applyAlignment="1">
      <alignment horizontal="center" vertical="center" wrapText="1"/>
    </xf>
    <xf numFmtId="0" fontId="51" fillId="0" borderId="79" xfId="0" applyFont="1" applyBorder="1"/>
    <xf numFmtId="0" fontId="49" fillId="4" borderId="120" xfId="0" applyFont="1" applyFill="1" applyBorder="1" applyAlignment="1">
      <alignment horizontal="center" vertical="center"/>
    </xf>
    <xf numFmtId="0" fontId="51" fillId="0" borderId="96" xfId="0" applyFont="1" applyBorder="1"/>
    <xf numFmtId="0" fontId="51" fillId="0" borderId="97" xfId="0" applyFont="1" applyBorder="1"/>
    <xf numFmtId="0" fontId="49" fillId="4" borderId="121" xfId="0" applyFont="1" applyFill="1" applyBorder="1" applyAlignment="1">
      <alignment horizontal="center" vertical="center" wrapText="1"/>
    </xf>
    <xf numFmtId="0" fontId="51" fillId="0" borderId="122" xfId="0" applyFont="1" applyBorder="1"/>
    <xf numFmtId="0" fontId="54" fillId="15" borderId="98" xfId="0" applyFont="1" applyFill="1" applyBorder="1" applyAlignment="1">
      <alignment horizontal="center" vertical="center" textRotation="90" wrapText="1"/>
    </xf>
    <xf numFmtId="0" fontId="54" fillId="15" borderId="116" xfId="0" applyFont="1" applyFill="1" applyBorder="1" applyAlignment="1">
      <alignment horizontal="center" vertical="center"/>
    </xf>
    <xf numFmtId="0" fontId="51" fillId="0" borderId="117" xfId="0" applyFont="1" applyBorder="1"/>
    <xf numFmtId="0" fontId="51" fillId="0" borderId="118" xfId="0" applyFont="1" applyBorder="1"/>
    <xf numFmtId="0" fontId="54" fillId="15" borderId="98" xfId="0" applyFont="1" applyFill="1" applyBorder="1" applyAlignment="1">
      <alignment horizontal="center" vertical="center"/>
    </xf>
    <xf numFmtId="0" fontId="54" fillId="15" borderId="103" xfId="0" applyFont="1" applyFill="1" applyBorder="1" applyAlignment="1">
      <alignment horizontal="center" vertical="center" textRotation="90" wrapText="1"/>
    </xf>
    <xf numFmtId="0" fontId="51" fillId="0" borderId="109" xfId="0" applyFont="1" applyBorder="1"/>
    <xf numFmtId="0" fontId="46" fillId="4" borderId="76" xfId="0" applyFont="1" applyFill="1" applyBorder="1" applyAlignment="1">
      <alignment horizontal="center" vertical="center"/>
    </xf>
    <xf numFmtId="0" fontId="47" fillId="26" borderId="73" xfId="0" applyFont="1" applyFill="1" applyBorder="1"/>
    <xf numFmtId="0" fontId="64" fillId="4" borderId="62" xfId="0" applyFont="1" applyFill="1" applyBorder="1" applyAlignment="1">
      <alignment horizontal="left" vertical="top" wrapText="1"/>
    </xf>
    <xf numFmtId="0" fontId="46" fillId="4" borderId="73" xfId="0" applyFont="1" applyFill="1" applyBorder="1" applyAlignment="1">
      <alignment horizontal="left" vertical="center" wrapText="1"/>
    </xf>
    <xf numFmtId="0" fontId="46" fillId="4" borderId="128" xfId="0" applyFont="1" applyFill="1" applyBorder="1" applyAlignment="1">
      <alignment horizontal="center" vertical="center"/>
    </xf>
    <xf numFmtId="0" fontId="49" fillId="4" borderId="75" xfId="0" applyFont="1" applyFill="1" applyBorder="1" applyAlignment="1">
      <alignment horizontal="center" vertical="center" wrapText="1"/>
    </xf>
    <xf numFmtId="0" fontId="64" fillId="4" borderId="95" xfId="0" applyFont="1" applyFill="1" applyBorder="1" applyAlignment="1">
      <alignment horizontal="left" vertical="center" wrapText="1"/>
    </xf>
    <xf numFmtId="0" fontId="5" fillId="4" borderId="76" xfId="0" applyFont="1" applyFill="1" applyBorder="1" applyAlignment="1">
      <alignment horizontal="center" vertical="center" wrapText="1"/>
    </xf>
    <xf numFmtId="0" fontId="33" fillId="0" borderId="73" xfId="0" applyFont="1" applyBorder="1"/>
    <xf numFmtId="0" fontId="49" fillId="0" borderId="123" xfId="0" applyFont="1" applyBorder="1" applyAlignment="1">
      <alignment horizontal="left" vertical="center" wrapText="1"/>
    </xf>
    <xf numFmtId="0" fontId="51" fillId="0" borderId="7" xfId="0" applyFont="1" applyBorder="1"/>
    <xf numFmtId="0" fontId="51" fillId="0" borderId="33" xfId="0" applyFont="1" applyBorder="1"/>
    <xf numFmtId="0" fontId="71" fillId="4" borderId="120" xfId="0" applyFont="1" applyFill="1" applyBorder="1" applyAlignment="1">
      <alignment horizontal="left" vertical="center" wrapText="1"/>
    </xf>
    <xf numFmtId="0" fontId="51" fillId="0" borderId="126" xfId="0" applyFont="1" applyBorder="1"/>
    <xf numFmtId="9" fontId="80" fillId="7" borderId="202" xfId="0" applyNumberFormat="1" applyFont="1" applyFill="1" applyBorder="1" applyAlignment="1">
      <alignment horizontal="center" vertical="center" wrapText="1"/>
    </xf>
    <xf numFmtId="9" fontId="80" fillId="7" borderId="203" xfId="0" applyNumberFormat="1" applyFont="1" applyFill="1" applyBorder="1" applyAlignment="1">
      <alignment horizontal="center" vertical="center" wrapText="1"/>
    </xf>
    <xf numFmtId="9" fontId="80" fillId="7" borderId="206" xfId="0" applyNumberFormat="1" applyFont="1" applyFill="1" applyBorder="1" applyAlignment="1">
      <alignment horizontal="center" vertical="center" wrapText="1"/>
    </xf>
    <xf numFmtId="0" fontId="77" fillId="17" borderId="137" xfId="0" applyFont="1" applyFill="1" applyBorder="1" applyAlignment="1">
      <alignment horizontal="center" vertical="center" wrapText="1"/>
    </xf>
    <xf numFmtId="0" fontId="51" fillId="0" borderId="148" xfId="0" applyFont="1" applyBorder="1"/>
    <xf numFmtId="0" fontId="77" fillId="17" borderId="138" xfId="0" applyFont="1" applyFill="1" applyBorder="1" applyAlignment="1">
      <alignment horizontal="center" vertical="center" wrapText="1"/>
    </xf>
    <xf numFmtId="0" fontId="51" fillId="0" borderId="139" xfId="0" applyFont="1" applyBorder="1"/>
    <xf numFmtId="0" fontId="51" fillId="0" borderId="140" xfId="0" applyFont="1" applyBorder="1"/>
    <xf numFmtId="0" fontId="77" fillId="17" borderId="141" xfId="0" applyFont="1" applyFill="1" applyBorder="1" applyAlignment="1">
      <alignment horizontal="center" vertical="center" wrapText="1"/>
    </xf>
    <xf numFmtId="0" fontId="51" fillId="0" borderId="229" xfId="0" applyFont="1" applyBorder="1"/>
    <xf numFmtId="0" fontId="77" fillId="17" borderId="142" xfId="0" applyFont="1" applyFill="1" applyBorder="1" applyAlignment="1">
      <alignment horizontal="center" vertical="center" wrapText="1"/>
    </xf>
    <xf numFmtId="0" fontId="51" fillId="0" borderId="230" xfId="0" applyFont="1" applyBorder="1"/>
    <xf numFmtId="0" fontId="77" fillId="18" borderId="91" xfId="0" applyFont="1" applyFill="1" applyBorder="1" applyAlignment="1">
      <alignment horizontal="center" vertical="center" wrapText="1"/>
    </xf>
    <xf numFmtId="0" fontId="51" fillId="0" borderId="92" xfId="0" applyFont="1" applyBorder="1"/>
    <xf numFmtId="9" fontId="80" fillId="7" borderId="252" xfId="0" applyNumberFormat="1" applyFont="1" applyFill="1" applyBorder="1" applyAlignment="1">
      <alignment horizontal="center" vertical="center" wrapText="1"/>
    </xf>
    <xf numFmtId="9" fontId="80" fillId="7" borderId="59" xfId="0" applyNumberFormat="1" applyFont="1" applyFill="1" applyBorder="1" applyAlignment="1">
      <alignment horizontal="center" vertical="center" wrapText="1"/>
    </xf>
    <xf numFmtId="9" fontId="80" fillId="7" borderId="269" xfId="0" applyNumberFormat="1" applyFont="1" applyFill="1" applyBorder="1" applyAlignment="1">
      <alignment horizontal="center" vertical="center" wrapText="1"/>
    </xf>
    <xf numFmtId="0" fontId="49" fillId="0" borderId="59" xfId="0" applyFont="1" applyBorder="1" applyAlignment="1">
      <alignment horizontal="center" vertical="center" wrapText="1"/>
    </xf>
    <xf numFmtId="0" fontId="49" fillId="0" borderId="198" xfId="0" applyFont="1" applyBorder="1" applyAlignment="1">
      <alignment horizontal="center" vertical="center" wrapText="1"/>
    </xf>
    <xf numFmtId="0" fontId="77" fillId="18" borderId="144" xfId="0" applyFont="1" applyFill="1" applyBorder="1" applyAlignment="1">
      <alignment horizontal="center" vertical="center" wrapText="1"/>
    </xf>
    <xf numFmtId="0" fontId="51" fillId="0" borderId="232" xfId="0" applyFont="1" applyBorder="1"/>
    <xf numFmtId="0" fontId="78" fillId="18" borderId="145" xfId="0" applyFont="1" applyFill="1" applyBorder="1" applyAlignment="1">
      <alignment horizontal="center" vertical="center" wrapText="1"/>
    </xf>
    <xf numFmtId="0" fontId="51" fillId="0" borderId="146" xfId="0" applyFont="1" applyBorder="1"/>
    <xf numFmtId="0" fontId="51" fillId="0" borderId="147" xfId="0" applyFont="1" applyBorder="1"/>
    <xf numFmtId="0" fontId="76" fillId="4" borderId="36" xfId="0" applyFont="1" applyFill="1" applyBorder="1" applyAlignment="1">
      <alignment horizontal="left" vertical="center" wrapText="1"/>
    </xf>
    <xf numFmtId="0" fontId="49" fillId="11" borderId="255" xfId="0" applyFont="1" applyFill="1" applyBorder="1" applyAlignment="1">
      <alignment horizontal="center" vertical="center" wrapText="1"/>
    </xf>
    <xf numFmtId="0" fontId="49" fillId="11" borderId="256" xfId="0" applyFont="1" applyFill="1" applyBorder="1" applyAlignment="1">
      <alignment horizontal="center" vertical="center" wrapText="1"/>
    </xf>
    <xf numFmtId="9" fontId="80" fillId="7" borderId="156" xfId="0" applyNumberFormat="1" applyFont="1" applyFill="1" applyBorder="1" applyAlignment="1">
      <alignment horizontal="center" vertical="center" wrapText="1"/>
    </xf>
    <xf numFmtId="0" fontId="74" fillId="17" borderId="129" xfId="0" applyFont="1" applyFill="1" applyBorder="1" applyAlignment="1">
      <alignment horizontal="center" vertical="center"/>
    </xf>
    <xf numFmtId="0" fontId="51" fillId="0" borderId="130" xfId="0" applyFont="1" applyBorder="1"/>
    <xf numFmtId="0" fontId="51" fillId="0" borderId="131" xfId="0" applyFont="1" applyBorder="1"/>
    <xf numFmtId="0" fontId="75" fillId="17" borderId="129" xfId="0" applyFont="1" applyFill="1" applyBorder="1" applyAlignment="1">
      <alignment horizontal="center" vertical="center" wrapText="1"/>
    </xf>
    <xf numFmtId="0" fontId="52" fillId="6" borderId="132" xfId="0" applyFont="1" applyFill="1" applyBorder="1" applyAlignment="1">
      <alignment horizontal="center" vertical="center"/>
    </xf>
    <xf numFmtId="0" fontId="49" fillId="0" borderId="133" xfId="0" applyFont="1" applyBorder="1" applyAlignment="1">
      <alignment horizontal="left" vertical="center" wrapText="1"/>
    </xf>
    <xf numFmtId="0" fontId="52" fillId="7" borderId="134" xfId="0" applyFont="1" applyFill="1" applyBorder="1" applyAlignment="1">
      <alignment horizontal="center" vertical="center"/>
    </xf>
    <xf numFmtId="0" fontId="52" fillId="8" borderId="134" xfId="0" applyFont="1" applyFill="1" applyBorder="1" applyAlignment="1">
      <alignment horizontal="center" vertical="center" wrapText="1"/>
    </xf>
    <xf numFmtId="0" fontId="52" fillId="9" borderId="136" xfId="0" applyFont="1" applyFill="1" applyBorder="1" applyAlignment="1">
      <alignment horizontal="center" vertical="center" wrapText="1"/>
    </xf>
    <xf numFmtId="0" fontId="49" fillId="0" borderId="135" xfId="0" applyFont="1" applyBorder="1" applyAlignment="1">
      <alignment horizontal="left" vertical="center" wrapText="1"/>
    </xf>
    <xf numFmtId="49" fontId="27" fillId="4" borderId="176" xfId="0" applyNumberFormat="1" applyFont="1" applyFill="1" applyBorder="1" applyAlignment="1">
      <alignment horizontal="left" vertical="center" wrapText="1"/>
    </xf>
    <xf numFmtId="0" fontId="4" fillId="0" borderId="177" xfId="0" applyFont="1" applyBorder="1"/>
    <xf numFmtId="0" fontId="4" fillId="0" borderId="178" xfId="0" applyFont="1" applyBorder="1"/>
    <xf numFmtId="49" fontId="27" fillId="4" borderId="179" xfId="0" applyNumberFormat="1" applyFont="1" applyFill="1" applyBorder="1" applyAlignment="1">
      <alignment horizontal="left" vertical="center" wrapText="1"/>
    </xf>
    <xf numFmtId="0" fontId="4" fillId="0" borderId="180" xfId="0" applyFont="1" applyBorder="1"/>
    <xf numFmtId="0" fontId="4" fillId="0" borderId="181" xfId="0" applyFont="1" applyBorder="1"/>
    <xf numFmtId="49" fontId="17" fillId="4" borderId="182" xfId="0" applyNumberFormat="1" applyFont="1" applyFill="1" applyBorder="1" applyAlignment="1">
      <alignment horizontal="left" vertical="center" wrapText="1"/>
    </xf>
    <xf numFmtId="0" fontId="4" fillId="0" borderId="183" xfId="0" applyFont="1" applyBorder="1"/>
    <xf numFmtId="49" fontId="27" fillId="4" borderId="185" xfId="0" applyNumberFormat="1" applyFont="1" applyFill="1" applyBorder="1" applyAlignment="1">
      <alignment horizontal="left" vertical="center" wrapText="1"/>
    </xf>
    <xf numFmtId="0" fontId="4" fillId="0" borderId="170" xfId="0" applyFont="1" applyBorder="1"/>
    <xf numFmtId="0" fontId="4" fillId="0" borderId="171" xfId="0" applyFont="1" applyBorder="1"/>
    <xf numFmtId="0" fontId="19" fillId="17" borderId="58" xfId="0" applyFont="1" applyFill="1" applyBorder="1" applyAlignment="1">
      <alignment horizontal="center" vertical="center" wrapText="1"/>
    </xf>
    <xf numFmtId="0" fontId="4" fillId="0" borderId="60" xfId="0" applyFont="1" applyBorder="1"/>
    <xf numFmtId="0" fontId="20" fillId="4" borderId="163" xfId="0" applyFont="1" applyFill="1" applyBorder="1" applyAlignment="1">
      <alignment horizontal="center" vertical="center" wrapText="1"/>
    </xf>
    <xf numFmtId="0" fontId="4" fillId="0" borderId="164" xfId="0" applyFont="1" applyBorder="1"/>
    <xf numFmtId="0" fontId="4" fillId="0" borderId="166" xfId="0" applyFont="1" applyBorder="1"/>
    <xf numFmtId="0" fontId="4" fillId="0" borderId="167" xfId="0" applyFont="1" applyBorder="1"/>
    <xf numFmtId="14" fontId="21" fillId="4" borderId="30" xfId="0" applyNumberFormat="1" applyFont="1" applyFill="1" applyBorder="1" applyAlignment="1">
      <alignment horizontal="center" vertical="center"/>
    </xf>
    <xf numFmtId="0" fontId="4" fillId="0" borderId="57" xfId="0" applyFont="1" applyBorder="1"/>
    <xf numFmtId="0" fontId="22" fillId="17" borderId="129" xfId="0" applyFont="1" applyFill="1" applyBorder="1" applyAlignment="1">
      <alignment horizontal="center" vertical="center" wrapText="1"/>
    </xf>
    <xf numFmtId="0" fontId="4" fillId="0" borderId="130" xfId="0" applyFont="1" applyBorder="1"/>
    <xf numFmtId="0" fontId="4" fillId="0" borderId="131" xfId="0" applyFont="1" applyBorder="1"/>
    <xf numFmtId="0" fontId="22" fillId="17" borderId="169" xfId="0" applyFont="1" applyFill="1" applyBorder="1" applyAlignment="1">
      <alignment horizontal="center" vertical="center"/>
    </xf>
    <xf numFmtId="49" fontId="17" fillId="4" borderId="173" xfId="0" applyNumberFormat="1" applyFont="1" applyFill="1" applyBorder="1" applyAlignment="1">
      <alignment horizontal="left" vertical="center" wrapText="1"/>
    </xf>
    <xf numFmtId="0" fontId="4" fillId="0" borderId="174" xfId="0" applyFont="1" applyBorder="1"/>
    <xf numFmtId="0" fontId="51" fillId="0" borderId="270" xfId="0" applyFont="1" applyBorder="1"/>
    <xf numFmtId="0" fontId="51" fillId="0" borderId="271" xfId="0" applyFont="1" applyBorder="1"/>
    <xf numFmtId="0" fontId="51" fillId="0" borderId="272" xfId="0" applyFont="1" applyBorder="1"/>
    <xf numFmtId="0" fontId="75" fillId="17" borderId="273" xfId="0" applyFont="1" applyFill="1" applyBorder="1" applyAlignment="1">
      <alignment horizontal="center" vertical="center" wrapText="1"/>
    </xf>
    <xf numFmtId="0" fontId="75" fillId="17" borderId="252" xfId="0" applyFont="1" applyFill="1" applyBorder="1" applyAlignment="1">
      <alignment horizontal="center" vertical="center" wrapText="1"/>
    </xf>
    <xf numFmtId="0" fontId="75" fillId="17" borderId="274" xfId="0" applyFont="1" applyFill="1" applyBorder="1" applyAlignment="1">
      <alignment horizontal="center" vertical="center" wrapText="1"/>
    </xf>
    <xf numFmtId="0" fontId="75" fillId="17" borderId="275" xfId="0" applyFont="1" applyFill="1" applyBorder="1" applyAlignment="1">
      <alignment horizontal="center" vertical="center" wrapText="1"/>
    </xf>
    <xf numFmtId="0" fontId="51" fillId="0" borderId="240" xfId="0" applyFont="1" applyBorder="1"/>
    <xf numFmtId="0" fontId="49" fillId="0" borderId="263" xfId="0" applyFont="1" applyBorder="1" applyAlignment="1">
      <alignment horizontal="center" vertical="center" wrapText="1"/>
    </xf>
    <xf numFmtId="0" fontId="51" fillId="0" borderId="276" xfId="0" applyFont="1" applyBorder="1"/>
    <xf numFmtId="0" fontId="51" fillId="0" borderId="277" xfId="0" applyFont="1" applyBorder="1"/>
    <xf numFmtId="0" fontId="49" fillId="0" borderId="278" xfId="0" applyFont="1" applyBorder="1" applyAlignment="1">
      <alignment horizontal="center" vertical="center" wrapText="1"/>
    </xf>
    <xf numFmtId="0" fontId="49" fillId="0" borderId="269" xfId="0" applyFont="1" applyBorder="1" applyAlignment="1">
      <alignment horizontal="center" vertical="center" wrapText="1"/>
    </xf>
    <xf numFmtId="0" fontId="49" fillId="0" borderId="279" xfId="0" applyFont="1" applyBorder="1" applyAlignment="1">
      <alignment horizontal="center" vertical="center" wrapText="1"/>
    </xf>
    <xf numFmtId="0" fontId="49" fillId="0" borderId="280" xfId="0" applyFont="1" applyBorder="1" applyAlignment="1">
      <alignment horizontal="left" vertical="center" wrapText="1"/>
    </xf>
    <xf numFmtId="0" fontId="51" fillId="0" borderId="281" xfId="0" applyFont="1" applyBorder="1"/>
  </cellXfs>
  <cellStyles count="7">
    <cellStyle name="Bueno 2" xfId="5" xr:uid="{00000000-0005-0000-0000-000000000000}"/>
    <cellStyle name="Hipervínculo" xfId="1" builtinId="8"/>
    <cellStyle name="Millares" xfId="6" builtinId="3"/>
    <cellStyle name="Normal" xfId="0" builtinId="0"/>
    <cellStyle name="Normal 2" xfId="3" xr:uid="{00000000-0005-0000-0000-000004000000}"/>
    <cellStyle name="Normal 3" xfId="4" xr:uid="{00000000-0005-0000-0000-000005000000}"/>
    <cellStyle name="Porcentaje" xfId="2" builtinId="5"/>
  </cellStyles>
  <dxfs count="69">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1828800</xdr:colOff>
      <xdr:row>0</xdr:row>
      <xdr:rowOff>47626</xdr:rowOff>
    </xdr:from>
    <xdr:ext cx="4467225" cy="2693458"/>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051550" y="47626"/>
          <a:ext cx="4467225" cy="269345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1685925</xdr:colOff>
      <xdr:row>0</xdr:row>
      <xdr:rowOff>0</xdr:rowOff>
    </xdr:from>
    <xdr:ext cx="4419600" cy="21812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2809875</xdr:colOff>
      <xdr:row>0</xdr:row>
      <xdr:rowOff>47625</xdr:rowOff>
    </xdr:from>
    <xdr:ext cx="4838700" cy="21812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1924050</xdr:colOff>
      <xdr:row>0</xdr:row>
      <xdr:rowOff>28575</xdr:rowOff>
    </xdr:from>
    <xdr:ext cx="3667125" cy="2200275"/>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152400</xdr:colOff>
      <xdr:row>0</xdr:row>
      <xdr:rowOff>0</xdr:rowOff>
    </xdr:from>
    <xdr:ext cx="4419600" cy="21431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942975</xdr:colOff>
      <xdr:row>5</xdr:row>
      <xdr:rowOff>104775</xdr:rowOff>
    </xdr:from>
    <xdr:ext cx="3533775" cy="14573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jnriUW6hIqgoPSJWbC56oLc-1DkDwHU3?usp=drive_lin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youtube.com/watch?v=QZNozBHhHPc&amp;t=1140s" TargetMode="External"/><Relationship Id="rId1" Type="http://schemas.openxmlformats.org/officeDocument/2006/relationships/hyperlink" Target="https://www.inpec.gov.co/web/guest/transparencia-y-acceso-a-la-informacion-publica"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workbookViewId="0">
      <selection sqref="A1:H1"/>
    </sheetView>
  </sheetViews>
  <sheetFormatPr baseColWidth="10" defaultColWidth="12.5703125" defaultRowHeight="15" customHeight="1" x14ac:dyDescent="0.2"/>
  <cols>
    <col min="1" max="1" width="3.85546875" customWidth="1"/>
    <col min="2" max="2" width="15.28515625" customWidth="1"/>
    <col min="3" max="3" width="17.28515625" customWidth="1"/>
    <col min="4" max="4" width="28.5703125" customWidth="1"/>
    <col min="5" max="5" width="12.85546875" customWidth="1"/>
    <col min="6" max="6" width="47.140625" customWidth="1"/>
    <col min="7" max="7" width="21.42578125" customWidth="1"/>
    <col min="8" max="8" width="6.5703125" customWidth="1"/>
    <col min="9" max="26" width="10.5703125" customWidth="1"/>
  </cols>
  <sheetData>
    <row r="1" spans="1:26" ht="1.5" customHeight="1" x14ac:dyDescent="0.2">
      <c r="A1" s="383"/>
      <c r="B1" s="351"/>
      <c r="C1" s="351"/>
      <c r="D1" s="351"/>
      <c r="E1" s="351"/>
      <c r="F1" s="351"/>
      <c r="G1" s="351"/>
      <c r="H1" s="351"/>
      <c r="I1" s="1"/>
      <c r="J1" s="1"/>
      <c r="K1" s="1"/>
      <c r="L1" s="1"/>
      <c r="M1" s="1"/>
      <c r="N1" s="1"/>
      <c r="O1" s="1"/>
      <c r="P1" s="1"/>
      <c r="Q1" s="1"/>
      <c r="R1" s="1"/>
      <c r="S1" s="1"/>
      <c r="T1" s="1"/>
      <c r="U1" s="1"/>
      <c r="V1" s="1"/>
      <c r="W1" s="1"/>
      <c r="X1" s="1"/>
      <c r="Y1" s="1"/>
      <c r="Z1" s="1"/>
    </row>
    <row r="2" spans="1:26" ht="73.5" customHeight="1" x14ac:dyDescent="0.2">
      <c r="A2" s="1"/>
      <c r="B2" s="384" t="s">
        <v>0</v>
      </c>
      <c r="C2" s="385"/>
      <c r="D2" s="385"/>
      <c r="E2" s="385"/>
      <c r="F2" s="385"/>
      <c r="G2" s="385"/>
      <c r="H2" s="386"/>
      <c r="I2" s="1"/>
      <c r="J2" s="1"/>
      <c r="K2" s="1"/>
      <c r="L2" s="1"/>
      <c r="M2" s="1"/>
      <c r="N2" s="1"/>
      <c r="O2" s="1"/>
      <c r="P2" s="1"/>
      <c r="Q2" s="1"/>
      <c r="R2" s="1"/>
      <c r="S2" s="1"/>
      <c r="T2" s="1"/>
      <c r="U2" s="1"/>
      <c r="V2" s="1"/>
      <c r="W2" s="1"/>
      <c r="X2" s="1"/>
      <c r="Y2" s="1"/>
      <c r="Z2" s="1"/>
    </row>
    <row r="3" spans="1:26" ht="12.75" x14ac:dyDescent="0.2">
      <c r="A3" s="1"/>
      <c r="B3" s="387"/>
      <c r="C3" s="388"/>
      <c r="D3" s="388"/>
      <c r="E3" s="388"/>
      <c r="F3" s="388"/>
      <c r="G3" s="388"/>
      <c r="H3" s="389"/>
      <c r="I3" s="1"/>
      <c r="J3" s="1"/>
      <c r="K3" s="1"/>
      <c r="L3" s="1"/>
      <c r="M3" s="1"/>
      <c r="N3" s="1"/>
      <c r="O3" s="1"/>
      <c r="P3" s="1"/>
      <c r="Q3" s="1"/>
      <c r="R3" s="1"/>
      <c r="S3" s="1"/>
      <c r="T3" s="1"/>
      <c r="U3" s="1"/>
      <c r="V3" s="1"/>
      <c r="W3" s="1"/>
      <c r="X3" s="1"/>
      <c r="Y3" s="1"/>
      <c r="Z3" s="1"/>
    </row>
    <row r="4" spans="1:26" ht="81" customHeight="1" x14ac:dyDescent="0.2">
      <c r="A4" s="1"/>
      <c r="B4" s="390" t="s">
        <v>1</v>
      </c>
      <c r="C4" s="351"/>
      <c r="D4" s="351"/>
      <c r="E4" s="351"/>
      <c r="F4" s="351"/>
      <c r="G4" s="351"/>
      <c r="H4" s="352"/>
      <c r="I4" s="1"/>
      <c r="J4" s="1"/>
      <c r="K4" s="1"/>
      <c r="L4" s="1"/>
      <c r="M4" s="1"/>
      <c r="N4" s="1"/>
      <c r="O4" s="1"/>
      <c r="P4" s="1"/>
      <c r="Q4" s="1"/>
      <c r="R4" s="1"/>
      <c r="S4" s="1"/>
      <c r="T4" s="1"/>
      <c r="U4" s="1"/>
      <c r="V4" s="1"/>
      <c r="W4" s="1"/>
      <c r="X4" s="1"/>
      <c r="Y4" s="1"/>
      <c r="Z4" s="1"/>
    </row>
    <row r="5" spans="1:26" ht="89.25" customHeight="1" x14ac:dyDescent="0.2">
      <c r="A5" s="1"/>
      <c r="B5" s="380"/>
      <c r="C5" s="351"/>
      <c r="D5" s="351"/>
      <c r="E5" s="351"/>
      <c r="F5" s="351"/>
      <c r="G5" s="351"/>
      <c r="H5" s="352"/>
      <c r="I5" s="1"/>
      <c r="J5" s="1"/>
      <c r="K5" s="1"/>
      <c r="L5" s="1"/>
      <c r="M5" s="1"/>
      <c r="N5" s="1"/>
      <c r="O5" s="1"/>
      <c r="P5" s="1"/>
      <c r="Q5" s="1"/>
      <c r="R5" s="1"/>
      <c r="S5" s="1"/>
      <c r="T5" s="1"/>
      <c r="U5" s="1"/>
      <c r="V5" s="1"/>
      <c r="W5" s="1"/>
      <c r="X5" s="1"/>
      <c r="Y5" s="1"/>
      <c r="Z5" s="1"/>
    </row>
    <row r="6" spans="1:26" ht="21.75" customHeight="1" x14ac:dyDescent="0.2">
      <c r="A6" s="1"/>
      <c r="B6" s="391" t="s">
        <v>2</v>
      </c>
      <c r="C6" s="351"/>
      <c r="D6" s="351"/>
      <c r="E6" s="351"/>
      <c r="F6" s="351"/>
      <c r="G6" s="351"/>
      <c r="H6" s="352"/>
      <c r="I6" s="1"/>
      <c r="J6" s="1"/>
      <c r="K6" s="1"/>
      <c r="L6" s="1"/>
      <c r="M6" s="1"/>
      <c r="N6" s="1"/>
      <c r="O6" s="1"/>
      <c r="P6" s="1"/>
      <c r="Q6" s="1"/>
      <c r="R6" s="1"/>
      <c r="S6" s="1"/>
      <c r="T6" s="1"/>
      <c r="U6" s="1"/>
      <c r="V6" s="1"/>
      <c r="W6" s="1"/>
      <c r="X6" s="1"/>
      <c r="Y6" s="1"/>
      <c r="Z6" s="1"/>
    </row>
    <row r="7" spans="1:26" ht="42" customHeight="1" x14ac:dyDescent="0.2">
      <c r="A7" s="1"/>
      <c r="B7" s="379" t="s">
        <v>3</v>
      </c>
      <c r="C7" s="351"/>
      <c r="D7" s="351"/>
      <c r="E7" s="351"/>
      <c r="F7" s="351"/>
      <c r="G7" s="351"/>
      <c r="H7" s="352"/>
      <c r="I7" s="1"/>
      <c r="J7" s="1"/>
      <c r="K7" s="1"/>
      <c r="L7" s="1"/>
      <c r="M7" s="1"/>
      <c r="N7" s="1"/>
      <c r="O7" s="1"/>
      <c r="P7" s="1"/>
      <c r="Q7" s="1"/>
      <c r="R7" s="1"/>
      <c r="S7" s="1"/>
      <c r="T7" s="1"/>
      <c r="U7" s="1"/>
      <c r="V7" s="1"/>
      <c r="W7" s="1"/>
      <c r="X7" s="1"/>
      <c r="Y7" s="1"/>
      <c r="Z7" s="1"/>
    </row>
    <row r="8" spans="1:26" ht="43.5" customHeight="1" x14ac:dyDescent="0.2">
      <c r="A8" s="1"/>
      <c r="B8" s="380"/>
      <c r="C8" s="351"/>
      <c r="D8" s="351"/>
      <c r="E8" s="351"/>
      <c r="F8" s="351"/>
      <c r="G8" s="351"/>
      <c r="H8" s="352"/>
      <c r="I8" s="1"/>
      <c r="J8" s="1"/>
      <c r="K8" s="1"/>
      <c r="L8" s="1"/>
      <c r="M8" s="1"/>
      <c r="N8" s="1"/>
      <c r="O8" s="1"/>
      <c r="P8" s="1"/>
      <c r="Q8" s="1"/>
      <c r="R8" s="1"/>
      <c r="S8" s="1"/>
      <c r="T8" s="1"/>
      <c r="U8" s="1"/>
      <c r="V8" s="1"/>
      <c r="W8" s="1"/>
      <c r="X8" s="1"/>
      <c r="Y8" s="1"/>
      <c r="Z8" s="1"/>
    </row>
    <row r="9" spans="1:26" ht="12.75" customHeight="1" x14ac:dyDescent="0.2">
      <c r="A9" s="1"/>
      <c r="B9" s="2"/>
      <c r="C9" s="1"/>
      <c r="D9" s="3"/>
      <c r="E9" s="4"/>
      <c r="F9" s="4"/>
      <c r="G9" s="4"/>
      <c r="H9" s="5"/>
      <c r="I9" s="1"/>
      <c r="J9" s="1"/>
      <c r="K9" s="1"/>
      <c r="L9" s="1"/>
      <c r="M9" s="1"/>
      <c r="N9" s="1"/>
      <c r="O9" s="1"/>
      <c r="P9" s="1"/>
      <c r="Q9" s="1"/>
      <c r="R9" s="1"/>
      <c r="S9" s="1"/>
      <c r="T9" s="1"/>
      <c r="U9" s="1"/>
      <c r="V9" s="1"/>
      <c r="W9" s="1"/>
      <c r="X9" s="1"/>
      <c r="Y9" s="1"/>
      <c r="Z9" s="1"/>
    </row>
    <row r="10" spans="1:26" ht="21" customHeight="1" x14ac:dyDescent="0.2">
      <c r="A10" s="1"/>
      <c r="B10" s="2"/>
      <c r="C10" s="367" t="s">
        <v>4</v>
      </c>
      <c r="D10" s="368"/>
      <c r="E10" s="381" t="s">
        <v>5</v>
      </c>
      <c r="F10" s="382"/>
      <c r="G10" s="1"/>
      <c r="H10" s="5"/>
      <c r="I10" s="1"/>
      <c r="J10" s="1"/>
      <c r="K10" s="1"/>
      <c r="L10" s="1"/>
      <c r="M10" s="1"/>
      <c r="N10" s="1"/>
      <c r="O10" s="1"/>
      <c r="P10" s="1"/>
      <c r="Q10" s="1"/>
      <c r="R10" s="1"/>
      <c r="S10" s="1"/>
      <c r="T10" s="1"/>
      <c r="U10" s="1"/>
      <c r="V10" s="1"/>
      <c r="W10" s="1"/>
      <c r="X10" s="1"/>
      <c r="Y10" s="1"/>
      <c r="Z10" s="1"/>
    </row>
    <row r="11" spans="1:26" ht="57.75" customHeight="1" x14ac:dyDescent="0.2">
      <c r="A11" s="6"/>
      <c r="B11" s="7"/>
      <c r="C11" s="369" t="s">
        <v>6</v>
      </c>
      <c r="D11" s="370"/>
      <c r="E11" s="371" t="s">
        <v>7</v>
      </c>
      <c r="F11" s="372"/>
      <c r="G11" s="6"/>
      <c r="H11" s="8"/>
      <c r="I11" s="6"/>
      <c r="J11" s="6"/>
      <c r="K11" s="6"/>
      <c r="L11" s="6"/>
      <c r="M11" s="6"/>
      <c r="N11" s="6"/>
      <c r="O11" s="6"/>
      <c r="P11" s="6"/>
      <c r="Q11" s="6"/>
      <c r="R11" s="6"/>
      <c r="S11" s="6"/>
      <c r="T11" s="6"/>
      <c r="U11" s="6"/>
      <c r="V11" s="6"/>
      <c r="W11" s="6"/>
      <c r="X11" s="6"/>
      <c r="Y11" s="6"/>
      <c r="Z11" s="6"/>
    </row>
    <row r="12" spans="1:26" ht="75" customHeight="1" x14ac:dyDescent="0.2">
      <c r="A12" s="6"/>
      <c r="B12" s="7"/>
      <c r="C12" s="373" t="s">
        <v>8</v>
      </c>
      <c r="D12" s="374"/>
      <c r="E12" s="365" t="s">
        <v>9</v>
      </c>
      <c r="F12" s="366"/>
      <c r="G12" s="1"/>
      <c r="H12" s="8"/>
      <c r="I12" s="6"/>
      <c r="J12" s="6"/>
      <c r="K12" s="6"/>
      <c r="L12" s="6"/>
      <c r="M12" s="6"/>
      <c r="N12" s="6"/>
      <c r="O12" s="6"/>
      <c r="P12" s="6"/>
      <c r="Q12" s="6"/>
      <c r="R12" s="6"/>
      <c r="S12" s="6"/>
      <c r="T12" s="6"/>
      <c r="U12" s="6"/>
      <c r="V12" s="6"/>
      <c r="W12" s="6"/>
      <c r="X12" s="6"/>
      <c r="Y12" s="6"/>
      <c r="Z12" s="6"/>
    </row>
    <row r="13" spans="1:26" ht="283.5" customHeight="1" x14ac:dyDescent="0.2">
      <c r="A13" s="6"/>
      <c r="B13" s="7"/>
      <c r="C13" s="375" t="s">
        <v>10</v>
      </c>
      <c r="D13" s="374"/>
      <c r="E13" s="365" t="s">
        <v>11</v>
      </c>
      <c r="F13" s="366"/>
      <c r="G13" s="6"/>
      <c r="H13" s="5"/>
      <c r="I13" s="6"/>
      <c r="J13" s="6"/>
      <c r="K13" s="6"/>
      <c r="L13" s="6"/>
      <c r="M13" s="6"/>
      <c r="N13" s="6"/>
      <c r="O13" s="6"/>
      <c r="P13" s="6"/>
      <c r="Q13" s="6"/>
      <c r="R13" s="6"/>
      <c r="S13" s="6"/>
      <c r="T13" s="6"/>
      <c r="U13" s="6"/>
      <c r="V13" s="6"/>
      <c r="W13" s="6"/>
      <c r="X13" s="6"/>
      <c r="Y13" s="6"/>
      <c r="Z13" s="6"/>
    </row>
    <row r="14" spans="1:26" ht="38.25" customHeight="1" x14ac:dyDescent="0.2">
      <c r="A14" s="6"/>
      <c r="B14" s="7"/>
      <c r="C14" s="376" t="s">
        <v>12</v>
      </c>
      <c r="D14" s="9" t="s">
        <v>13</v>
      </c>
      <c r="E14" s="365" t="s">
        <v>14</v>
      </c>
      <c r="F14" s="366"/>
      <c r="G14" s="6"/>
      <c r="H14" s="8"/>
      <c r="I14" s="6"/>
      <c r="J14" s="6"/>
      <c r="K14" s="6"/>
      <c r="L14" s="6"/>
      <c r="M14" s="6"/>
      <c r="N14" s="6"/>
      <c r="O14" s="6"/>
      <c r="P14" s="6"/>
      <c r="Q14" s="6"/>
      <c r="R14" s="6"/>
      <c r="S14" s="6"/>
      <c r="T14" s="6"/>
      <c r="U14" s="6"/>
      <c r="V14" s="6"/>
      <c r="W14" s="6"/>
      <c r="X14" s="6"/>
      <c r="Y14" s="6"/>
      <c r="Z14" s="6"/>
    </row>
    <row r="15" spans="1:26" ht="82.5" customHeight="1" x14ac:dyDescent="0.2">
      <c r="A15" s="6"/>
      <c r="B15" s="7"/>
      <c r="C15" s="377"/>
      <c r="D15" s="10" t="s">
        <v>15</v>
      </c>
      <c r="E15" s="365" t="s">
        <v>16</v>
      </c>
      <c r="F15" s="366"/>
      <c r="G15" s="6"/>
      <c r="H15" s="8"/>
      <c r="I15" s="6"/>
      <c r="J15" s="6"/>
      <c r="K15" s="6"/>
      <c r="L15" s="6"/>
      <c r="M15" s="6"/>
      <c r="N15" s="6"/>
      <c r="O15" s="6"/>
      <c r="P15" s="6"/>
      <c r="Q15" s="6"/>
      <c r="R15" s="6"/>
      <c r="S15" s="6"/>
      <c r="T15" s="6"/>
      <c r="U15" s="6"/>
      <c r="V15" s="6"/>
      <c r="W15" s="6"/>
      <c r="X15" s="6"/>
      <c r="Y15" s="6"/>
      <c r="Z15" s="6"/>
    </row>
    <row r="16" spans="1:26" ht="87.75" customHeight="1" x14ac:dyDescent="0.2">
      <c r="A16" s="6"/>
      <c r="B16" s="7"/>
      <c r="C16" s="378"/>
      <c r="D16" s="10" t="s">
        <v>17</v>
      </c>
      <c r="E16" s="365" t="s">
        <v>18</v>
      </c>
      <c r="F16" s="366"/>
      <c r="G16" s="6"/>
      <c r="H16" s="8"/>
      <c r="I16" s="6"/>
      <c r="J16" s="6"/>
      <c r="K16" s="6"/>
      <c r="L16" s="6"/>
      <c r="M16" s="6"/>
      <c r="N16" s="6"/>
      <c r="O16" s="6"/>
      <c r="P16" s="6"/>
      <c r="Q16" s="6"/>
      <c r="R16" s="6"/>
      <c r="S16" s="6"/>
      <c r="T16" s="6"/>
      <c r="U16" s="6"/>
      <c r="V16" s="6"/>
      <c r="W16" s="6"/>
      <c r="X16" s="6"/>
      <c r="Y16" s="6"/>
      <c r="Z16" s="6"/>
    </row>
    <row r="17" spans="1:26" ht="150" customHeight="1" x14ac:dyDescent="0.2">
      <c r="A17" s="6"/>
      <c r="B17" s="7"/>
      <c r="C17" s="360" t="s">
        <v>19</v>
      </c>
      <c r="D17" s="361"/>
      <c r="E17" s="362" t="s">
        <v>20</v>
      </c>
      <c r="F17" s="363"/>
      <c r="G17" s="6"/>
      <c r="H17" s="8"/>
      <c r="I17" s="6"/>
      <c r="J17" s="6"/>
      <c r="K17" s="6"/>
      <c r="L17" s="6"/>
      <c r="M17" s="6"/>
      <c r="N17" s="6"/>
      <c r="O17" s="6"/>
      <c r="P17" s="6"/>
      <c r="Q17" s="6"/>
      <c r="R17" s="6"/>
      <c r="S17" s="6"/>
      <c r="T17" s="6"/>
      <c r="U17" s="6"/>
      <c r="V17" s="6"/>
      <c r="W17" s="6"/>
      <c r="X17" s="6"/>
      <c r="Y17" s="6"/>
      <c r="Z17" s="6"/>
    </row>
    <row r="18" spans="1:26" ht="19.5" customHeight="1" x14ac:dyDescent="0.2">
      <c r="A18" s="1"/>
      <c r="B18" s="2"/>
      <c r="C18" s="11"/>
      <c r="D18" s="11"/>
      <c r="E18" s="12"/>
      <c r="F18" s="12"/>
      <c r="G18" s="1"/>
      <c r="H18" s="5"/>
      <c r="I18" s="1"/>
      <c r="J18" s="1"/>
      <c r="K18" s="1"/>
      <c r="L18" s="1"/>
      <c r="M18" s="1"/>
      <c r="N18" s="1"/>
      <c r="O18" s="1"/>
      <c r="P18" s="1"/>
      <c r="Q18" s="1"/>
      <c r="R18" s="1"/>
      <c r="S18" s="1"/>
      <c r="T18" s="1"/>
      <c r="U18" s="1"/>
      <c r="V18" s="1"/>
      <c r="W18" s="1"/>
      <c r="X18" s="1"/>
      <c r="Y18" s="1"/>
      <c r="Z18" s="1"/>
    </row>
    <row r="19" spans="1:26" ht="37.5" customHeight="1" x14ac:dyDescent="0.2">
      <c r="A19" s="1"/>
      <c r="B19" s="358" t="s">
        <v>21</v>
      </c>
      <c r="C19" s="351"/>
      <c r="D19" s="351"/>
      <c r="E19" s="351"/>
      <c r="F19" s="351"/>
      <c r="G19" s="351"/>
      <c r="H19" s="352"/>
      <c r="I19" s="1"/>
      <c r="J19" s="1"/>
      <c r="K19" s="1"/>
      <c r="L19" s="1"/>
      <c r="M19" s="1"/>
      <c r="N19" s="1"/>
      <c r="O19" s="1"/>
      <c r="P19" s="1"/>
      <c r="Q19" s="1"/>
      <c r="R19" s="1"/>
      <c r="S19" s="1"/>
      <c r="T19" s="1"/>
      <c r="U19" s="1"/>
      <c r="V19" s="1"/>
      <c r="W19" s="1"/>
      <c r="X19" s="1"/>
      <c r="Y19" s="1"/>
      <c r="Z19" s="1"/>
    </row>
    <row r="20" spans="1:26" ht="27.75" customHeight="1" x14ac:dyDescent="0.2">
      <c r="A20" s="1"/>
      <c r="B20" s="2"/>
      <c r="C20" s="1"/>
      <c r="D20" s="1"/>
      <c r="E20" s="1"/>
      <c r="F20" s="1"/>
      <c r="G20" s="1"/>
      <c r="H20" s="5"/>
      <c r="I20" s="1"/>
      <c r="J20" s="1"/>
      <c r="K20" s="1"/>
      <c r="L20" s="1"/>
      <c r="M20" s="1"/>
      <c r="N20" s="1"/>
      <c r="O20" s="1"/>
      <c r="P20" s="1"/>
      <c r="Q20" s="1"/>
      <c r="R20" s="1"/>
      <c r="S20" s="1"/>
      <c r="T20" s="1"/>
      <c r="U20" s="1"/>
      <c r="V20" s="1"/>
      <c r="W20" s="1"/>
      <c r="X20" s="1"/>
      <c r="Y20" s="1"/>
      <c r="Z20" s="1"/>
    </row>
    <row r="21" spans="1:26" ht="27.75" customHeight="1" x14ac:dyDescent="0.2">
      <c r="A21" s="1"/>
      <c r="B21" s="2"/>
      <c r="C21" s="13" t="s">
        <v>22</v>
      </c>
      <c r="D21" s="364" t="s">
        <v>5</v>
      </c>
      <c r="E21" s="354"/>
      <c r="F21" s="364" t="s">
        <v>23</v>
      </c>
      <c r="G21" s="354"/>
      <c r="H21" s="5"/>
      <c r="I21" s="1"/>
      <c r="J21" s="1"/>
      <c r="K21" s="1"/>
      <c r="L21" s="1"/>
      <c r="M21" s="1"/>
      <c r="N21" s="1"/>
      <c r="O21" s="1"/>
      <c r="P21" s="1"/>
      <c r="Q21" s="1"/>
      <c r="R21" s="1"/>
      <c r="S21" s="1"/>
      <c r="T21" s="1"/>
      <c r="U21" s="1"/>
      <c r="V21" s="1"/>
      <c r="W21" s="1"/>
      <c r="X21" s="1"/>
      <c r="Y21" s="1"/>
      <c r="Z21" s="1"/>
    </row>
    <row r="22" spans="1:26" ht="55.5" customHeight="1" x14ac:dyDescent="0.2">
      <c r="A22" s="1"/>
      <c r="B22" s="2"/>
      <c r="C22" s="14" t="s">
        <v>24</v>
      </c>
      <c r="D22" s="353" t="s">
        <v>25</v>
      </c>
      <c r="E22" s="354"/>
      <c r="F22" s="353" t="s">
        <v>26</v>
      </c>
      <c r="G22" s="354"/>
      <c r="H22" s="5"/>
      <c r="I22" s="1"/>
      <c r="J22" s="1"/>
      <c r="K22" s="1"/>
      <c r="L22" s="1"/>
      <c r="M22" s="1"/>
      <c r="N22" s="1"/>
      <c r="O22" s="1"/>
      <c r="P22" s="1"/>
      <c r="Q22" s="1"/>
      <c r="R22" s="1"/>
      <c r="S22" s="1"/>
      <c r="T22" s="1"/>
      <c r="U22" s="1"/>
      <c r="V22" s="1"/>
      <c r="W22" s="1"/>
      <c r="X22" s="1"/>
      <c r="Y22" s="1"/>
      <c r="Z22" s="1"/>
    </row>
    <row r="23" spans="1:26" ht="53.25" customHeight="1" x14ac:dyDescent="0.2">
      <c r="A23" s="1"/>
      <c r="B23" s="2"/>
      <c r="C23" s="15" t="s">
        <v>27</v>
      </c>
      <c r="D23" s="353" t="s">
        <v>28</v>
      </c>
      <c r="E23" s="354"/>
      <c r="F23" s="353" t="s">
        <v>29</v>
      </c>
      <c r="G23" s="354"/>
      <c r="H23" s="5"/>
      <c r="I23" s="1"/>
      <c r="J23" s="1"/>
      <c r="K23" s="1"/>
      <c r="L23" s="1"/>
      <c r="M23" s="1"/>
      <c r="N23" s="1"/>
      <c r="O23" s="1"/>
      <c r="P23" s="1"/>
      <c r="Q23" s="1"/>
      <c r="R23" s="1"/>
      <c r="S23" s="1"/>
      <c r="T23" s="1"/>
      <c r="U23" s="1"/>
      <c r="V23" s="1"/>
      <c r="W23" s="1"/>
      <c r="X23" s="1"/>
      <c r="Y23" s="1"/>
      <c r="Z23" s="1"/>
    </row>
    <row r="24" spans="1:26" ht="62.25" customHeight="1" x14ac:dyDescent="0.2">
      <c r="A24" s="1"/>
      <c r="B24" s="2"/>
      <c r="C24" s="16" t="s">
        <v>30</v>
      </c>
      <c r="D24" s="353" t="s">
        <v>31</v>
      </c>
      <c r="E24" s="354"/>
      <c r="F24" s="353" t="s">
        <v>32</v>
      </c>
      <c r="G24" s="354"/>
      <c r="H24" s="5"/>
      <c r="I24" s="1"/>
      <c r="J24" s="1"/>
      <c r="K24" s="1"/>
      <c r="L24" s="1"/>
      <c r="M24" s="1"/>
      <c r="N24" s="1"/>
      <c r="O24" s="1"/>
      <c r="P24" s="1"/>
      <c r="Q24" s="1"/>
      <c r="R24" s="1"/>
      <c r="S24" s="1"/>
      <c r="T24" s="1"/>
      <c r="U24" s="1"/>
      <c r="V24" s="1"/>
      <c r="W24" s="1"/>
      <c r="X24" s="1"/>
      <c r="Y24" s="1"/>
      <c r="Z24" s="1"/>
    </row>
    <row r="25" spans="1:26" ht="70.5" customHeight="1" x14ac:dyDescent="0.2">
      <c r="A25" s="1"/>
      <c r="B25" s="2"/>
      <c r="C25" s="17" t="s">
        <v>33</v>
      </c>
      <c r="D25" s="353" t="s">
        <v>34</v>
      </c>
      <c r="E25" s="354"/>
      <c r="F25" s="353" t="s">
        <v>35</v>
      </c>
      <c r="G25" s="354"/>
      <c r="H25" s="5"/>
      <c r="I25" s="1"/>
      <c r="J25" s="1"/>
      <c r="K25" s="1"/>
      <c r="L25" s="1"/>
      <c r="M25" s="1"/>
      <c r="N25" s="1"/>
      <c r="O25" s="1"/>
      <c r="P25" s="1"/>
      <c r="Q25" s="1"/>
      <c r="R25" s="1"/>
      <c r="S25" s="1"/>
      <c r="T25" s="1"/>
      <c r="U25" s="1"/>
      <c r="V25" s="1"/>
      <c r="W25" s="1"/>
      <c r="X25" s="1"/>
      <c r="Y25" s="1"/>
      <c r="Z25" s="1"/>
    </row>
    <row r="26" spans="1:26" ht="11.25" customHeight="1" x14ac:dyDescent="0.2">
      <c r="A26" s="1"/>
      <c r="B26" s="18"/>
      <c r="C26" s="19"/>
      <c r="D26" s="19"/>
      <c r="E26" s="19"/>
      <c r="F26" s="19"/>
      <c r="G26" s="19"/>
      <c r="H26" s="20"/>
      <c r="I26" s="1"/>
      <c r="J26" s="1"/>
      <c r="K26" s="1"/>
      <c r="L26" s="1"/>
      <c r="M26" s="1"/>
      <c r="N26" s="1"/>
      <c r="O26" s="1"/>
      <c r="P26" s="1"/>
      <c r="Q26" s="1"/>
      <c r="R26" s="1"/>
      <c r="S26" s="1"/>
      <c r="T26" s="1"/>
      <c r="U26" s="1"/>
      <c r="V26" s="1"/>
      <c r="W26" s="1"/>
      <c r="X26" s="1"/>
      <c r="Y26" s="1"/>
      <c r="Z26" s="1"/>
    </row>
    <row r="27" spans="1:26" ht="14.25" customHeight="1" x14ac:dyDescent="0.2">
      <c r="A27" s="1"/>
      <c r="B27" s="21"/>
      <c r="C27" s="355"/>
      <c r="D27" s="356"/>
      <c r="E27" s="357"/>
      <c r="F27" s="356"/>
      <c r="G27" s="356"/>
      <c r="H27" s="22"/>
      <c r="I27" s="1"/>
      <c r="J27" s="1"/>
      <c r="K27" s="1"/>
      <c r="L27" s="1"/>
      <c r="M27" s="1"/>
      <c r="N27" s="1"/>
      <c r="O27" s="1"/>
      <c r="P27" s="1"/>
      <c r="Q27" s="1"/>
      <c r="R27" s="1"/>
      <c r="S27" s="1"/>
      <c r="T27" s="1"/>
      <c r="U27" s="1"/>
      <c r="V27" s="1"/>
      <c r="W27" s="1"/>
      <c r="X27" s="1"/>
      <c r="Y27" s="1"/>
      <c r="Z27" s="1"/>
    </row>
    <row r="28" spans="1:26" ht="27.75" customHeight="1" x14ac:dyDescent="0.2">
      <c r="A28" s="1"/>
      <c r="B28" s="358" t="s">
        <v>36</v>
      </c>
      <c r="C28" s="351"/>
      <c r="D28" s="351"/>
      <c r="E28" s="351"/>
      <c r="F28" s="351"/>
      <c r="G28" s="351"/>
      <c r="H28" s="352"/>
      <c r="I28" s="1"/>
      <c r="J28" s="1"/>
      <c r="K28" s="1"/>
      <c r="L28" s="1"/>
      <c r="M28" s="1"/>
      <c r="N28" s="1"/>
      <c r="O28" s="1"/>
      <c r="P28" s="1"/>
      <c r="Q28" s="1"/>
      <c r="R28" s="1"/>
      <c r="S28" s="1"/>
      <c r="T28" s="1"/>
      <c r="U28" s="1"/>
      <c r="V28" s="1"/>
      <c r="W28" s="1"/>
      <c r="X28" s="1"/>
      <c r="Y28" s="1"/>
      <c r="Z28" s="1"/>
    </row>
    <row r="29" spans="1:26" ht="15.75" customHeight="1" x14ac:dyDescent="0.2">
      <c r="A29" s="1"/>
      <c r="B29" s="2"/>
      <c r="C29" s="23"/>
      <c r="D29" s="23"/>
      <c r="E29" s="359"/>
      <c r="F29" s="351"/>
      <c r="G29" s="1"/>
      <c r="H29" s="5"/>
      <c r="I29" s="1"/>
      <c r="J29" s="1"/>
      <c r="K29" s="1"/>
      <c r="L29" s="1"/>
      <c r="M29" s="1"/>
      <c r="N29" s="1"/>
      <c r="O29" s="1"/>
      <c r="P29" s="1"/>
      <c r="Q29" s="1"/>
      <c r="R29" s="1"/>
      <c r="S29" s="1"/>
      <c r="T29" s="1"/>
      <c r="U29" s="1"/>
      <c r="V29" s="1"/>
      <c r="W29" s="1"/>
      <c r="X29" s="1"/>
      <c r="Y29" s="1"/>
      <c r="Z29" s="1"/>
    </row>
    <row r="30" spans="1:26" ht="15.75" customHeight="1" x14ac:dyDescent="0.2">
      <c r="A30" s="1"/>
      <c r="B30" s="350" t="s">
        <v>37</v>
      </c>
      <c r="C30" s="351"/>
      <c r="D30" s="351"/>
      <c r="E30" s="351"/>
      <c r="F30" s="351"/>
      <c r="G30" s="351"/>
      <c r="H30" s="352"/>
      <c r="I30" s="1"/>
      <c r="J30" s="1"/>
      <c r="K30" s="1"/>
      <c r="L30" s="1"/>
      <c r="M30" s="1"/>
      <c r="N30" s="1"/>
      <c r="O30" s="1"/>
      <c r="P30" s="1"/>
      <c r="Q30" s="1"/>
      <c r="R30" s="1"/>
      <c r="S30" s="1"/>
      <c r="T30" s="1"/>
      <c r="U30" s="1"/>
      <c r="V30" s="1"/>
      <c r="W30" s="1"/>
      <c r="X30" s="1"/>
      <c r="Y30" s="1"/>
      <c r="Z30" s="1"/>
    </row>
    <row r="31" spans="1:26" ht="15.75" customHeight="1" x14ac:dyDescent="0.2">
      <c r="A31" s="1"/>
      <c r="B31" s="24"/>
      <c r="C31" s="25"/>
      <c r="D31" s="25"/>
      <c r="E31" s="25"/>
      <c r="F31" s="25"/>
      <c r="G31" s="25"/>
      <c r="H31" s="26"/>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29.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6.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4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53.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36">
    <mergeCell ref="A1:H1"/>
    <mergeCell ref="B2:H2"/>
    <mergeCell ref="B3:H3"/>
    <mergeCell ref="B4:H5"/>
    <mergeCell ref="B6:H6"/>
    <mergeCell ref="B7:H8"/>
    <mergeCell ref="E10:F10"/>
    <mergeCell ref="E13:F13"/>
    <mergeCell ref="E14:F14"/>
    <mergeCell ref="E15:F15"/>
    <mergeCell ref="E16:F16"/>
    <mergeCell ref="C10:D10"/>
    <mergeCell ref="C11:D11"/>
    <mergeCell ref="E11:F11"/>
    <mergeCell ref="C12:D12"/>
    <mergeCell ref="E12:F12"/>
    <mergeCell ref="C13:D13"/>
    <mergeCell ref="C14:C16"/>
    <mergeCell ref="C17:D17"/>
    <mergeCell ref="E17:F17"/>
    <mergeCell ref="B19:H19"/>
    <mergeCell ref="D21:E21"/>
    <mergeCell ref="F21:G21"/>
    <mergeCell ref="D22:E22"/>
    <mergeCell ref="F22:G22"/>
    <mergeCell ref="E27:G27"/>
    <mergeCell ref="B28:H28"/>
    <mergeCell ref="E29:F29"/>
    <mergeCell ref="B30:H30"/>
    <mergeCell ref="D23:E23"/>
    <mergeCell ref="F23:G23"/>
    <mergeCell ref="D24:E24"/>
    <mergeCell ref="F24:G24"/>
    <mergeCell ref="D25:E25"/>
    <mergeCell ref="F25:G25"/>
    <mergeCell ref="C27:D2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000"/>
  <sheetViews>
    <sheetView workbookViewId="0"/>
  </sheetViews>
  <sheetFormatPr baseColWidth="10" defaultColWidth="12.5703125" defaultRowHeight="15" customHeight="1" x14ac:dyDescent="0.2"/>
  <cols>
    <col min="1" max="1" width="11.42578125" customWidth="1"/>
    <col min="2" max="4" width="22.28515625" customWidth="1"/>
    <col min="5" max="5" width="34.5703125" customWidth="1"/>
    <col min="6" max="6" width="36.42578125" customWidth="1"/>
    <col min="7" max="7" width="11.42578125" customWidth="1"/>
    <col min="8" max="8" width="12.28515625" customWidth="1"/>
    <col min="9" max="9" width="12.7109375" customWidth="1"/>
    <col min="10" max="12" width="11.42578125" customWidth="1"/>
    <col min="13" max="14" width="17.5703125" customWidth="1"/>
    <col min="15" max="19" width="11.42578125" customWidth="1"/>
  </cols>
  <sheetData>
    <row r="1" spans="1:19" ht="81.75" customHeight="1" x14ac:dyDescent="0.2">
      <c r="A1" s="98" t="s">
        <v>111</v>
      </c>
      <c r="B1" s="98" t="s">
        <v>840</v>
      </c>
      <c r="C1" s="99" t="s">
        <v>841</v>
      </c>
      <c r="D1" s="99" t="s">
        <v>842</v>
      </c>
      <c r="E1" s="99" t="s">
        <v>843</v>
      </c>
      <c r="F1" s="98" t="s">
        <v>163</v>
      </c>
      <c r="G1" s="41" t="s">
        <v>844</v>
      </c>
      <c r="H1" s="41" t="s">
        <v>845</v>
      </c>
      <c r="I1" s="41" t="s">
        <v>846</v>
      </c>
      <c r="J1" s="41" t="s">
        <v>80</v>
      </c>
      <c r="K1" s="41" t="s">
        <v>89</v>
      </c>
      <c r="L1" s="41" t="s">
        <v>847</v>
      </c>
      <c r="M1" s="100" t="s">
        <v>848</v>
      </c>
      <c r="N1" s="100"/>
    </row>
    <row r="2" spans="1:19" ht="12.75" customHeight="1" x14ac:dyDescent="0.2">
      <c r="A2" s="38" t="s">
        <v>705</v>
      </c>
      <c r="B2" s="38" t="str">
        <f t="shared" ref="B2:B42" si="0">+LEFT(A2,1)</f>
        <v>1</v>
      </c>
      <c r="C2" s="38" t="str">
        <f>+MID(VLOOKUP(A2,'1. Ambiente de Control'!$B$21:$C$133,2,0),4,LEN(VLOOKUP(A2,'1. Ambiente de Control'!$B$21:$C$133,2,0))-4)</f>
        <v xml:space="preserve"> Aplicación del Código de Integridad. (incluye análisis de desviaciones, convivencia laboral, temas disciplinarios internos, quejas o denuncias sobres los servidores de la entidad, u otros temas relacionados)</v>
      </c>
      <c r="D2" s="38" t="s">
        <v>667</v>
      </c>
      <c r="E2" s="38" t="str">
        <f>+VLOOKUP(A2,'1. Ambiente de Control'!$B$21:$D$133,3,0)</f>
        <v>Dimensión Talento Humano
Política Integridad</v>
      </c>
      <c r="F2" s="38" t="str">
        <f>+VLOOKUP(A2,'1. Ambiente de Control'!$B$21:$M$133,10,0)</f>
        <v xml:space="preserve">1. Se dio cumplimiento a la socialización  y sensibilización del código de integridad conforme a la caja de herramientas en 3 regionales  Componente© 1subcomponente(SB) 1 actividad(A) 42 PAAC
4. El test de percepción se dio alcance el día 2/12/2024 C1SB1A4
Hacer seguimiento que las actividades de ensibilización programadas se realicen en las regionales y los ERON que evidencien que se esta cumpliendo la socialización del código de integridad.
</v>
      </c>
      <c r="G2" s="101" t="e">
        <f>+VLOOKUP(A2,'1. Ambiente de Control'!$B$21:$N$30,13)</f>
        <v>#REF!</v>
      </c>
      <c r="H2" s="102" t="e">
        <f t="shared" ref="H2:H82" si="1">+_xlfn.RANK.EQ(G2,$G$2:$G$82,1)</f>
        <v>#REF!</v>
      </c>
      <c r="I2" s="38" t="str">
        <f t="shared" ref="I2:I82" si="2">+IF(F2=$F$2,$P$4,IF(F2=$F$3,$P$2,$P$3))</f>
        <v>Cuando en el análisis de los requerimientos en los diferenes componentes del MECI se cuente con aspectos evaluados en nivel 1 (presente) y 1 (funcionando); 2 (presente) y 1 (funcionando).</v>
      </c>
      <c r="J2" s="38" t="s">
        <v>668</v>
      </c>
      <c r="K2" s="38" t="str">
        <f>+IF(ISBLANK(VLOOKUP(A2,'1. Ambiente de Control'!$B$24:$G$133,5,0)),"",VLOOKUP(A2,'1. Ambiente de Control'!$B$24:$G$133,5,0))</f>
        <v>Subdirección de Talento Humano</v>
      </c>
      <c r="L2" s="38" t="str">
        <f>+IF(ISBLANK(VLOOKUP(A2,'1. Ambiente de Control'!$B$24:$M$133,9,0)),"",VLOOKUP(A2,'1. Ambiente de Control'!$B$24:$M$133,9,0))</f>
        <v/>
      </c>
      <c r="M2" s="38">
        <f t="shared" ref="M2:M82" si="3">+IF(OR(AND(K2=1,L2=1),AND(ISBLANK(K2),ISBLANK(L2)),K2="",L2=""),0,IF(OR(AND(K2=1,L2=2),AND(K2=1,L2=3)),0.25,IF(OR(AND(K2=2,L2=2),AND(K2=3,L2=1),AND(K2=3,L2=2),AND(K2=2,L2=1)),0.5,IF(AND(K2=2,L2=3),0.75,1))))</f>
        <v>0</v>
      </c>
      <c r="N2" s="38">
        <f t="shared" ref="N2:N82" si="4">+AVERAGEIF($D$2:$D$82,D2,$M$2:$M$82)</f>
        <v>0.45833333333333331</v>
      </c>
      <c r="O2" s="103" t="s">
        <v>27</v>
      </c>
      <c r="P2" s="104" t="s">
        <v>849</v>
      </c>
      <c r="Q2" s="104"/>
      <c r="R2" s="38"/>
      <c r="S2" s="38"/>
    </row>
    <row r="3" spans="1:19" ht="12.75" customHeight="1" x14ac:dyDescent="0.2">
      <c r="A3" s="38" t="s">
        <v>707</v>
      </c>
      <c r="B3" s="38" t="str">
        <f t="shared" si="0"/>
        <v>1</v>
      </c>
      <c r="C3" s="38" t="str">
        <f>+MID(VLOOKUP(A3,'1. Ambiente de Control'!$B$21:$C$133,2,0),4,LEN(VLOOKUP(A3,'1. Ambiente de Control'!$B$21:$C$133,2,0))-4)</f>
        <v xml:space="preserve"> Mecanismos para el manejo de conflictos de interés.</v>
      </c>
      <c r="D3" s="38" t="s">
        <v>667</v>
      </c>
      <c r="E3" s="38" t="str">
        <f>+VLOOKUP(A3,'1. Ambiente de Control'!$B$21:$D$133,3,0)</f>
        <v>Dimensión Talento Humano
Política Integridad</v>
      </c>
      <c r="F3" s="38" t="str">
        <f>+VLOOKUP(A3,'1. Ambiente de Control'!$B$21:$M$133,10,0)</f>
        <v>1. A través de la escuela se dicto el cursos de sensibilización del código de integridad  C1SB2A3
No se tiene evidencia que las actividades realizadas a nivel de Dirección Central sean replicadas en las diferentes regionales y ERON  
2. Se ha dado cumplimiento al PAAC a nivel central pero no se evidencia el cumplimiento por parte de los ERON y las regionales 
3. Se realizo “campaña de sensibilización de conflicto de interés”. Sensibilización realizada el 29 de noviembre de 2024 a través de un videoclip.
Incluir en el momento de vinculacion tanto de personal de carrera, provisional y OPS la declaración de posibles conflictos de interés</v>
      </c>
      <c r="G3" s="101" t="e">
        <f>+VLOOKUP(A3,'1. Ambiente de Control'!$B$21:$N$133,13,0)</f>
        <v>#REF!</v>
      </c>
      <c r="H3" s="102" t="e">
        <f t="shared" si="1"/>
        <v>#REF!</v>
      </c>
      <c r="I3" s="38" t="str">
        <f t="shared" si="2"/>
        <v>Cuando en el análisis de los requerimientos en los diferenes componentes del MECI se cuente con aspectos evaluados en nivel 2 (presente) y 3 (funcionando).</v>
      </c>
      <c r="J3" s="38" t="s">
        <v>668</v>
      </c>
      <c r="K3" s="38" t="str">
        <f>+IF(ISBLANK(VLOOKUP(A3,'1. Ambiente de Control'!$B$24:$G$133,5,0)),"",VLOOKUP(A3,'1. Ambiente de Control'!$B$24:$G$133,5,0))</f>
        <v>Subdirección de Talento Humano</v>
      </c>
      <c r="L3" s="38" t="str">
        <f>+IF(ISBLANK(VLOOKUP(A3,'1. Ambiente de Control'!$B$24:$M$133,9,0)),"",VLOOKUP(A3,'1. Ambiente de Control'!$B$24:$M$133,9,0))</f>
        <v/>
      </c>
      <c r="M3" s="38">
        <f t="shared" si="3"/>
        <v>0</v>
      </c>
      <c r="N3" s="38">
        <f t="shared" si="4"/>
        <v>0.45833333333333331</v>
      </c>
      <c r="O3" s="105" t="s">
        <v>30</v>
      </c>
      <c r="P3" s="104" t="s">
        <v>850</v>
      </c>
      <c r="Q3" s="104"/>
      <c r="R3" s="38" t="s">
        <v>851</v>
      </c>
      <c r="S3" s="38"/>
    </row>
    <row r="4" spans="1:19" ht="16.5" customHeight="1" x14ac:dyDescent="0.2">
      <c r="A4" s="38" t="s">
        <v>709</v>
      </c>
      <c r="B4" s="38" t="str">
        <f t="shared" si="0"/>
        <v>1</v>
      </c>
      <c r="C4" s="38" t="str">
        <f>+MID(VLOOKUP(A4,'1. Ambiente de Control'!$B$21:$C$133,2,0),4,LEN(VLOOKUP(A4,'1. Ambiente de Control'!$B$21:$C$133,2,0))-4)</f>
        <v xml:space="preserve"> Mecanismos frente a la detección y prevención del uso inadecuado de información privilegiada u otras situaciones que puedan implicar riesgos para la entidad</v>
      </c>
      <c r="D4" s="38" t="s">
        <v>667</v>
      </c>
      <c r="E4" s="38" t="str">
        <f>+VLOOKUP(A4,'1. Ambiente de Control'!$B$21:$D$133,3,0)</f>
        <v>Dimensión Información y Comunicación
Política Transparencia y Acceso a la Información Pública
Política Gestión Documental</v>
      </c>
      <c r="F4" s="38" t="str">
        <f>+VLOOKUP(A4,'1. Ambiente de Control'!$B$21:$M$133,10,0)</f>
        <v>La entidad cuenta con la implementación de la Ley de la Transparencia y la publicación de los planes y demás información de carácter público como identificada la información que es de caractér reservado</v>
      </c>
      <c r="G4" s="106" t="e">
        <f>+VLOOKUP(A4,'1. Ambiente de Control'!$B$21:$N$133,13,0)</f>
        <v>#REF!</v>
      </c>
      <c r="H4" s="102" t="e">
        <f t="shared" si="1"/>
        <v>#REF!</v>
      </c>
      <c r="I4" s="38" t="str">
        <f t="shared" si="2"/>
        <v>Cuando en el análisis de los requerimientos en los diferenes componentes del MECI se cuente con aspectos evaluados en nivel 2 (presente) y 2 (funcionando); 3 (presente) y 1 (funcionando); 3 (presente) y 2 (funcionando).</v>
      </c>
      <c r="J4" s="38" t="s">
        <v>668</v>
      </c>
      <c r="K4" s="38" t="str">
        <f>+IF(ISBLANK(VLOOKUP(A4,'1. Ambiente de Control'!$B$24:$G$133,5,0)),"",VLOOKUP(A4,'1. Ambiente de Control'!$B$24:$G$133,5,0))</f>
        <v>Oficina asesora de Comunicaciones</v>
      </c>
      <c r="L4" s="38" t="str">
        <f>+IF(ISBLANK(VLOOKUP(A4,'1. Ambiente de Control'!$B$24:$M$133,9,0)),"",VLOOKUP(A4,'1. Ambiente de Control'!$B$24:$M$133,9,0))</f>
        <v/>
      </c>
      <c r="M4" s="38">
        <f t="shared" si="3"/>
        <v>0</v>
      </c>
      <c r="N4" s="38">
        <f t="shared" si="4"/>
        <v>0.45833333333333331</v>
      </c>
      <c r="O4" s="105" t="s">
        <v>33</v>
      </c>
      <c r="P4" s="104" t="s">
        <v>852</v>
      </c>
      <c r="Q4" s="104"/>
      <c r="R4" s="38"/>
      <c r="S4" s="38"/>
    </row>
    <row r="5" spans="1:19" ht="12.75" customHeight="1" x14ac:dyDescent="0.2">
      <c r="A5" s="38" t="s">
        <v>666</v>
      </c>
      <c r="B5" s="38" t="str">
        <f t="shared" si="0"/>
        <v>1</v>
      </c>
      <c r="C5" s="38" t="str">
        <f>+MID(VLOOKUP(A5,'1. Ambiente de Control'!$B$21:$C$133,2,0),4,LEN(VLOOKUP(A5,'1. Ambiente de Control'!$B$21:$C$133,2,0))-4)</f>
        <v xml:space="preserve"> La evaluación de las acciones transversales de integridad, mediante el monitoreo permanente de los riesgos de corrupción.</v>
      </c>
      <c r="D5" s="38" t="s">
        <v>667</v>
      </c>
      <c r="E5" s="38" t="str">
        <f>+VLOOKUP(A5,'1. Ambiente de Control'!$B$21:$D$133,3,0)</f>
        <v>Dimensión Talento Humano
Política de Integridad</v>
      </c>
      <c r="F5" s="38" t="str">
        <f>+VLOOKUP(A5,'1. Ambiente de Control'!$B$21:$M$133,10,0)</f>
        <v xml:space="preserve">Se ha realizado el seguimiento por parte de la oficina de control interno al Plan de Anticorrupción y Atención al Ciudadano </v>
      </c>
      <c r="G5" s="107" t="e">
        <f>+VLOOKUP(A5,'1. Ambiente de Control'!$B$21:$N$133,13,0)</f>
        <v>#REF!</v>
      </c>
      <c r="H5" s="102" t="e">
        <f t="shared" si="1"/>
        <v>#REF!</v>
      </c>
      <c r="I5" s="38" t="str">
        <f t="shared" si="2"/>
        <v>Cuando en el análisis de los requerimientos en los diferenes componentes del MECI se cuente con aspectos evaluados en nivel 2 (presente) y 2 (funcionando); 3 (presente) y 1 (funcionando); 3 (presente) y 2 (funcionando).</v>
      </c>
      <c r="J5" s="38" t="s">
        <v>668</v>
      </c>
      <c r="K5" s="38" t="str">
        <f>+IF(ISBLANK(VLOOKUP(A5,'1. Ambiente de Control'!$B$24:$G$133,5,0)),"",VLOOKUP(A5,'1. Ambiente de Control'!$B$24:$G$133,5,0))</f>
        <v>Subdirección de Talento Humano</v>
      </c>
      <c r="L5" s="38" t="str">
        <f>+IF(ISBLANK(VLOOKUP(A5,'1. Ambiente de Control'!$B$24:$M$133,9,0)),"",VLOOKUP(A5,'1. Ambiente de Control'!$B$24:$M$133,9,0))</f>
        <v/>
      </c>
      <c r="M5" s="38">
        <f t="shared" si="3"/>
        <v>0</v>
      </c>
      <c r="N5" s="38">
        <f t="shared" si="4"/>
        <v>0.45833333333333331</v>
      </c>
      <c r="O5" s="38"/>
      <c r="P5" s="38"/>
    </row>
    <row r="6" spans="1:19" ht="12.75" customHeight="1" x14ac:dyDescent="0.2">
      <c r="A6" s="38" t="s">
        <v>711</v>
      </c>
      <c r="B6" s="38" t="str">
        <f t="shared" si="0"/>
        <v>1</v>
      </c>
      <c r="C6" s="38" t="str">
        <f>+MID(VLOOKUP(A6,'1. Ambiente de Control'!$B$21:$C$133,2,0),4,LEN(VLOOKUP(A6,'1. Ambiente de Control'!$B$21:$C$133,2,0))-4)</f>
        <v xml:space="preserve"> Análisis sobre viabilidad para el establecimiento de una línea de denuncia interna sobre situaciones irregulares o posibles incumplimientos al código de integridad.
NOTA: Si la entidad ya cuenta con esta línea en funcionamiento, establezca si ha aportado para la mejora de los mapas de riesgos o bien en otros ámbitos organizacionales.</v>
      </c>
      <c r="D6" s="38" t="s">
        <v>667</v>
      </c>
      <c r="E6" s="38" t="str">
        <f>+VLOOKUP(A6,'1. Ambiente de Control'!$B$21:$D$133,3,0)</f>
        <v>Dimensión Direccionamiento Estratégico y Planeación
Plan Anticorrupción y de Atención al Ciudadano</v>
      </c>
      <c r="F6" s="108" t="str">
        <f>+VLOOKUP(A6,'1. Ambiente de Control'!$B$21:$M$133,10,0)</f>
        <v>En general el grupo de atención al ciudadano realizan el seguimiento a las quejas, se evidencia el incumplimiento de la ley 1755 de 2015, se recomienda replantear el seguimiento a las PQRSD dando cumplimiento a los términos de Ley</v>
      </c>
      <c r="G6" s="101" t="e">
        <f>+VLOOKUP(A6,'1. Ambiente de Control'!$B$21:$N$133,13,0)</f>
        <v>#REF!</v>
      </c>
      <c r="H6" s="102" t="e">
        <f t="shared" si="1"/>
        <v>#REF!</v>
      </c>
      <c r="I6" s="38" t="str">
        <f t="shared" si="2"/>
        <v>Cuando en el análisis de los requerimientos en los diferenes componentes del MECI se cuente con aspectos evaluados en nivel 2 (presente) y 2 (funcionando); 3 (presente) y 1 (funcionando); 3 (presente) y 2 (funcionando).</v>
      </c>
      <c r="J6" s="38" t="s">
        <v>668</v>
      </c>
      <c r="K6" s="38" t="str">
        <f>+IF(ISBLANK(VLOOKUP(A6,'1. Ambiente de Control'!$B$24:$G$133,5,0)),"",VLOOKUP(A6,'1. Ambiente de Control'!$B$24:$G$133,5,0))</f>
        <v>Grupo de Atención al Ciudadano</v>
      </c>
      <c r="L6" s="38" t="str">
        <f>+IF(ISBLANK(VLOOKUP(A6,'1. Ambiente de Control'!$B$24:$M$133,9,0)),"",VLOOKUP(A6,'1. Ambiente de Control'!$B$24:$M$133,9,0))</f>
        <v>Se presenta Informe Craet  radicado No. 2024IE0200390
Informe seguimiento y control de las quejas CRAET sede central, Regionales y EPN mediante actas.
Sede Central: 2024IE0200390
R. Central: 2024IE0194678, 2024IE0233906
R. Occidente: 2024IE0197031, 2024IE0250712 
R. Norte:2024IE0196249, 2024IE0243937
R. Oriente: 2024IE0191662, 2024IE0191668
R. Noroeste:2024IE0194681, 2024IE0024793
R. Viejo Caldas: 2024IE0187107, 2024IE0247019
EPN: Actas 69, 70, 71, 72, 73, 74,75, 76 y 77</v>
      </c>
      <c r="M6" s="38">
        <f t="shared" si="3"/>
        <v>1</v>
      </c>
      <c r="N6" s="38">
        <f t="shared" si="4"/>
        <v>0.45833333333333331</v>
      </c>
      <c r="O6" s="38"/>
      <c r="P6" s="38"/>
    </row>
    <row r="7" spans="1:19" ht="12.75" customHeight="1" x14ac:dyDescent="0.2">
      <c r="A7" s="38" t="s">
        <v>712</v>
      </c>
      <c r="B7" s="38" t="str">
        <f t="shared" si="0"/>
        <v>2</v>
      </c>
      <c r="C7" s="38" t="str">
        <f>+MID(VLOOKUP(A7,'1. Ambiente de Control'!$B$21:$C$133,2,0),4,LEN(VLOOKUP(A7,'1. Ambiente de Control'!$B$21:$C$133,2,0))-4)</f>
        <v xml:space="preserve"> Creación o actualización del Comité Institucional de Coordinación de Control Interno (incluye ajustes en periodicidad para reunión, articulación con el Comité Institucional de Gestión y Desempeño)</v>
      </c>
      <c r="D7" s="38" t="s">
        <v>667</v>
      </c>
      <c r="E7" s="38" t="str">
        <f>+VLOOKUP(A7,'1. Ambiente de Control'!$B$21:$D$133,3,0)</f>
        <v>Dimensión Control Interno
Política de Control Interno</v>
      </c>
      <c r="F7" s="38" t="str">
        <f>+VLOOKUP(A7,'1. Ambiente de Control'!$B$21:$M$133,10,0)</f>
        <v>El Comités de Coordinación de Control Interno ha realizado las reuniones  programadas en el año, es necesario  Incluir en la agenda de la reunión lo establecido en la Resolución No. 1003 del 18 de abril de 2018</v>
      </c>
      <c r="G7" s="101" t="e">
        <f>+VLOOKUP(A7,'1. Ambiente de Control'!$B$21:$N$133,13,0)</f>
        <v>#REF!</v>
      </c>
      <c r="H7" s="102" t="e">
        <f t="shared" si="1"/>
        <v>#REF!</v>
      </c>
      <c r="I7" s="38" t="str">
        <f t="shared" si="2"/>
        <v>Cuando en el análisis de los requerimientos en los diferenes componentes del MECI se cuente con aspectos evaluados en nivel 2 (presente) y 2 (funcionando); 3 (presente) y 1 (funcionando); 3 (presente) y 2 (funcionando).</v>
      </c>
      <c r="J7" s="38" t="s">
        <v>853</v>
      </c>
      <c r="K7" s="38" t="str">
        <f>+IF(ISBLANK(VLOOKUP(A7,'1. Ambiente de Control'!$B$24:$G$133,5,0)),"",VLOOKUP(A7,'1. Ambiente de Control'!$B$24:$G$133,5,0))</f>
        <v>Oficina de Control interno</v>
      </c>
      <c r="L7" s="38" t="str">
        <f>+IF(ISBLANK(VLOOKUP(A7,'1. Ambiente de Control'!$B$24:$M$133,9,0)),"",VLOOKUP(A7,'1. Ambiente de Control'!$B$24:$M$133,9,0))</f>
        <v xml:space="preserve">Actas comités de Coordinación de control interno pagina web entidad acta No.01 del 13 de febrero de 2024 y Acta No. 02 del 18 de noviembre de 2024 Link https://lc.cx/KQ0gzN </v>
      </c>
      <c r="M7" s="38">
        <f t="shared" si="3"/>
        <v>1</v>
      </c>
      <c r="N7" s="38">
        <f t="shared" si="4"/>
        <v>0.45833333333333331</v>
      </c>
      <c r="O7" s="38"/>
      <c r="P7" s="38"/>
    </row>
    <row r="8" spans="1:19" ht="12.75" customHeight="1" x14ac:dyDescent="0.2">
      <c r="A8" s="38" t="s">
        <v>714</v>
      </c>
      <c r="B8" s="38" t="str">
        <f t="shared" si="0"/>
        <v>2</v>
      </c>
      <c r="C8" s="38" t="str">
        <f>+MID(VLOOKUP(A8,'1. Ambiente de Control'!$B$21:$C$133,2,0),4,LEN(VLOOKUP(A8,'1. Ambiente de Control'!$B$21:$C$133,2,0))-4)</f>
        <v xml:space="preserve"> Definición y documentación del Esquema de Líneas de Defens</v>
      </c>
      <c r="D8" s="38" t="s">
        <v>667</v>
      </c>
      <c r="E8" s="38" t="str">
        <f>+VLOOKUP(A8,'1. Ambiente de Control'!$B$21:$D$133,3,0)</f>
        <v>Dimensión Control Interno
Política de Control Interno
Líneas de defensa</v>
      </c>
      <c r="F8" s="38" t="str">
        <f>+VLOOKUP(A8,'1. Ambiente de Control'!$B$21:$M$133,10,0)</f>
        <v xml:space="preserve">La oficina de control Interno ha realizado seguimiento a la entidad con la revisión del cumplimiento de los informes de ley que se tienen en la entidad y a través de las auditorias y PQRSD </v>
      </c>
      <c r="G8" s="101" t="e">
        <f>+VLOOKUP(A8,'1. Ambiente de Control'!$B$21:$N$133,13,0)</f>
        <v>#REF!</v>
      </c>
      <c r="H8" s="102" t="e">
        <f t="shared" si="1"/>
        <v>#REF!</v>
      </c>
      <c r="I8" s="38" t="str">
        <f t="shared" si="2"/>
        <v>Cuando en el análisis de los requerimientos en los diferenes componentes del MECI se cuente con aspectos evaluados en nivel 2 (presente) y 2 (funcionando); 3 (presente) y 1 (funcionando); 3 (presente) y 2 (funcionando).</v>
      </c>
      <c r="J8" s="38" t="s">
        <v>853</v>
      </c>
      <c r="K8" s="38" t="str">
        <f>+IF(ISBLANK(VLOOKUP(A8,'1. Ambiente de Control'!$B$24:$G$133,5,0)),"",VLOOKUP(A8,'1. Ambiente de Control'!$B$24:$G$133,5,0))</f>
        <v>Oficina de Control interno</v>
      </c>
      <c r="L8" s="38" t="str">
        <f>+IF(ISBLANK(VLOOKUP(A8,'1. Ambiente de Control'!$B$24:$M$133,9,0)),"",VLOOKUP(A8,'1. Ambiente de Control'!$B$24:$M$133,9,0))</f>
        <v>Informes de ley pagina Seguimiento a Las Estrategias del Plan Anticorrupción y Atención al Ciudadano web entidad link https://lc.cx/2WnA9p</v>
      </c>
      <c r="M8" s="38">
        <f t="shared" si="3"/>
        <v>1</v>
      </c>
      <c r="N8" s="38">
        <f t="shared" si="4"/>
        <v>0.45833333333333331</v>
      </c>
      <c r="O8" s="38"/>
      <c r="P8" s="38"/>
    </row>
    <row r="9" spans="1:19" ht="12.75" customHeight="1" x14ac:dyDescent="0.2">
      <c r="A9" s="38" t="s">
        <v>715</v>
      </c>
      <c r="B9" s="38" t="str">
        <f t="shared" si="0"/>
        <v>2</v>
      </c>
      <c r="C9" s="38" t="str">
        <f>+MID(VLOOKUP(A9,'1. Ambiente de Control'!$B$21:$C$133,2,0),4,LEN(VLOOKUP(A9,'1. Ambiente de Control'!$B$21:$C$133,2,0))-4)</f>
        <v xml:space="preserve"> Definición de líneas de reporte en temas clave para la toma de decisiones, atendiendo el Esquema de Líneas de Defens</v>
      </c>
      <c r="D9" s="38" t="s">
        <v>667</v>
      </c>
      <c r="E9" s="38" t="str">
        <f>+VLOOKUP(A9,'1. Ambiente de Control'!$B$21:$D$133,3,0)</f>
        <v>Dimensión Control Interno
Política de Control Interno
Línea de Defensa
Dimensión de Información y Comunicación</v>
      </c>
      <c r="F9" s="38" t="str">
        <f>+VLOOKUP(A9,'1. Ambiente de Control'!$B$21:$M$133,10,0)</f>
        <v xml:space="preserve">Se cuenta con información de los diferentes canales en la página web, está información esta desactualizada y hay establecimientos que no tienen ninguna información para que la ciudadanía pueda comunicarse. </v>
      </c>
      <c r="G9" s="101" t="e">
        <f>+VLOOKUP(A9,'1. Ambiente de Control'!$B$21:$N$133,13,0)</f>
        <v>#REF!</v>
      </c>
      <c r="H9" s="102" t="e">
        <f t="shared" si="1"/>
        <v>#REF!</v>
      </c>
      <c r="I9" s="38" t="str">
        <f t="shared" si="2"/>
        <v>Cuando en el análisis de los requerimientos en los diferenes componentes del MECI se cuente con aspectos evaluados en nivel 2 (presente) y 2 (funcionando); 3 (presente) y 1 (funcionando); 3 (presente) y 2 (funcionando).</v>
      </c>
      <c r="J9" s="38" t="s">
        <v>853</v>
      </c>
      <c r="K9" s="38" t="str">
        <f>+IF(ISBLANK(VLOOKUP(A9,'1. Ambiente de Control'!$B$24:$G$133,5,0)),"",VLOOKUP(A9,'1. Ambiente de Control'!$B$24:$G$133,5,0))</f>
        <v>Oficina de Control interno</v>
      </c>
      <c r="L9" s="38" t="str">
        <f>+IF(ISBLANK(VLOOKUP(A9,'1. Ambiente de Control'!$B$24:$M$133,9,0)),"",VLOOKUP(A9,'1. Ambiente de Control'!$B$24:$M$133,9,0))</f>
        <v>Pagina web de la entidad Link https://lc.cx/LF15mQ</v>
      </c>
      <c r="M9" s="38">
        <f t="shared" si="3"/>
        <v>1</v>
      </c>
      <c r="N9" s="38">
        <f t="shared" si="4"/>
        <v>0.45833333333333331</v>
      </c>
      <c r="O9" s="38"/>
      <c r="P9" s="38"/>
    </row>
    <row r="10" spans="1:19" ht="12.75" customHeight="1" x14ac:dyDescent="0.2">
      <c r="A10" s="38" t="s">
        <v>671</v>
      </c>
      <c r="B10" s="38" t="str">
        <f t="shared" si="0"/>
        <v>3</v>
      </c>
      <c r="C10" s="38" t="str">
        <f>+MID(VLOOKUP(A10,'1. Ambiente de Control'!$B$21:$C$133,2,0),4,LEN(VLOOKUP(A10,'1. Ambiente de Control'!$B$21:$C$133,2,0))-4)</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v>
      </c>
      <c r="D10" s="38" t="s">
        <v>667</v>
      </c>
      <c r="E10" s="38" t="str">
        <f>+VLOOKUP(A10,'1. Ambiente de Control'!$B$21:$D$133,3,0)</f>
        <v>Dimensión de Direccionamiento Estratégico y Planeación
Política de Planeación Institucional 
Dimensión Control Interno</v>
      </c>
      <c r="F10" s="38" t="str">
        <f>+VLOOKUP(A10,'1. Ambiente de Control'!$B$21:$M$133,10,0)</f>
        <v xml:space="preserve">El comité Institucional ha realizado seguimiento a la política de administración del riesgo, el Plan Anticorrupción y de Atención Ciudadano y el Diseño de Controles a nivel de la sede central, se cuenta con la oportunidad de replicarlo en las regionales y en los ERON  por medio de seguimiento a las reuniones realizadas por los Subcomités Regionales
Los planes de mejora de los hallazgos de las auditorias se deben replicar a nivel central, de las regionales y de los ERON </v>
      </c>
      <c r="G10" s="101" t="e">
        <f>+VLOOKUP(A10,'1. Ambiente de Control'!$B$21:$N$133,13,0)</f>
        <v>#REF!</v>
      </c>
      <c r="H10" s="102" t="e">
        <f t="shared" si="1"/>
        <v>#REF!</v>
      </c>
      <c r="I10" s="38" t="str">
        <f t="shared" si="2"/>
        <v>Cuando en el análisis de los requerimientos en los diferenes componentes del MECI se cuente con aspectos evaluados en nivel 2 (presente) y 2 (funcionando); 3 (presente) y 1 (funcionando); 3 (presente) y 2 (funcionando).</v>
      </c>
      <c r="J10" s="38" t="s">
        <v>672</v>
      </c>
      <c r="K10" s="38" t="str">
        <f>+IF(ISBLANK(VLOOKUP(A10,'1. Ambiente de Control'!$B$24:$G$133,5,0)),"",VLOOKUP(A10,'1. Ambiente de Control'!$B$24:$G$133,5,0))</f>
        <v>Oficina Asesora de Planeación</v>
      </c>
      <c r="L10" s="38" t="str">
        <f>+IF(ISBLANK(VLOOKUP(A10,'1. Ambiente de Control'!$B$24:$M$133,9,0)),"",VLOOKUP(A10,'1. Ambiente de Control'!$B$24:$M$133,9,0))</f>
        <v xml:space="preserve">Actas comités de Coordinación de control interno pagina web entidad acta No.01 del 13 de febrero de 2024 y Acta No. 02 del 18 de noviembre de 2024 Link https://lc.cx/KQ0gzN </v>
      </c>
      <c r="M10" s="38">
        <f t="shared" si="3"/>
        <v>1</v>
      </c>
      <c r="N10" s="38">
        <f t="shared" si="4"/>
        <v>0.45833333333333331</v>
      </c>
      <c r="O10" s="38"/>
      <c r="P10" s="38"/>
    </row>
    <row r="11" spans="1:19" ht="12.75" customHeight="1" x14ac:dyDescent="0.2">
      <c r="A11" s="38" t="s">
        <v>675</v>
      </c>
      <c r="B11" s="38" t="str">
        <f t="shared" si="0"/>
        <v>3</v>
      </c>
      <c r="C11" s="38" t="str">
        <f>+MID(VLOOKUP(A11,'1. Ambiente de Control'!$B$21:$C$133,2,0),4,LEN(VLOOKUP(A11,'1. Ambiente de Control'!$B$21:$C$133,2,0))-4)</f>
        <v xml:space="preserve"> Evaluación de la planeación estratégica, considerando alertas frente a posibles incumplimientos, necesidades de recursos, cambios en el entorno que puedan afectar su desarrollo, entre otros aspectos que garanticen de forma razonable su cumplimiento</v>
      </c>
      <c r="D11" s="38" t="s">
        <v>667</v>
      </c>
      <c r="E11" s="38" t="str">
        <f>+VLOOKUP(A11,'1. Ambiente de Control'!$B$21:$D$133,3,0)</f>
        <v>Dimensión Evaluación de Resultados 
Política de Seguimiento y Evaluación al Desempeño Institucional
Dimensión Control Interno
Líneas de defensa</v>
      </c>
      <c r="F11" s="38" t="str">
        <f>+VLOOKUP(A11,'1. Ambiente de Control'!$B$21:$M$133,10,0)</f>
        <v>Se hace el seguimiento trimestral tanto por la segunda línea de defensa como por la tercera</v>
      </c>
      <c r="G11" s="101" t="e">
        <f>+VLOOKUP(A11,'1. Ambiente de Control'!$B$21:$N$133,13,0)</f>
        <v>#REF!</v>
      </c>
      <c r="H11" s="102" t="e">
        <f t="shared" si="1"/>
        <v>#REF!</v>
      </c>
      <c r="I11" s="38" t="str">
        <f t="shared" si="2"/>
        <v>Cuando en el análisis de los requerimientos en los diferenes componentes del MECI se cuente con aspectos evaluados en nivel 2 (presente) y 2 (funcionando); 3 (presente) y 1 (funcionando); 3 (presente) y 2 (funcionando).</v>
      </c>
      <c r="J11" s="38" t="s">
        <v>672</v>
      </c>
      <c r="K11" s="38" t="str">
        <f>+IF(ISBLANK(VLOOKUP(A11,'1. Ambiente de Control'!$B$24:$G$133,5,0)),"",VLOOKUP(A11,'1. Ambiente de Control'!$B$24:$G$133,5,0))</f>
        <v>Oficina Asesora de Planeación</v>
      </c>
      <c r="L11" s="38" t="str">
        <f>+IF(ISBLANK(VLOOKUP(A11,'1. Ambiente de Control'!$B$24:$M$133,9,0)),"",VLOOKUP(A11,'1. Ambiente de Control'!$B$24:$M$133,9,0))</f>
        <v>Informes de ley pagina web entidad link https://lc.cx/LF15mQ</v>
      </c>
      <c r="M11" s="38">
        <f t="shared" si="3"/>
        <v>1</v>
      </c>
      <c r="N11" s="38">
        <f t="shared" si="4"/>
        <v>0.45833333333333331</v>
      </c>
      <c r="O11" s="38"/>
      <c r="P11" s="38"/>
    </row>
    <row r="12" spans="1:19" ht="12.75" customHeight="1" x14ac:dyDescent="0.2">
      <c r="A12" s="38" t="s">
        <v>673</v>
      </c>
      <c r="B12" s="38" t="str">
        <f t="shared" si="0"/>
        <v>3</v>
      </c>
      <c r="C12" s="38" t="str">
        <f>+MID(VLOOKUP(A12,'1. Ambiente de Control'!$B$21:$C$133,2,0),4,LEN(VLOOKUP(A12,'1. Ambiente de Control'!$B$21:$C$133,2,0))-4)</f>
        <v xml:space="preserve"> La Alta Dirección frente a la política de Administración del Riesgo definen los niveles de aceptación del riesgo, teniendo en cuenta cada uno de los objetivos establecidos.</v>
      </c>
      <c r="D12" s="38" t="s">
        <v>667</v>
      </c>
      <c r="E12" s="38" t="str">
        <f>+VLOOKUP(A12,'1. Ambiente de Control'!$B$21:$D$133,3,0)</f>
        <v>Dimensión Control Interno
Política de Control Interno
Línea Estratégica</v>
      </c>
      <c r="F12" s="38" t="str">
        <f>+VLOOKUP(A12,'1. Ambiente de Control'!$B$21:$M$133,10,0)</f>
        <v>Se ha dado cumplimiento al mapa de riesgos institucional y al PAAC de acuerdo al plan presentado y aprobado en el mes de enero del año 2024 y los seguimientos trimestrales por parte de la segunda línea de defensa Oficina Asesora de Planeación OFPLA y de la tercera línea de defensa OFICI</v>
      </c>
      <c r="G12" s="101" t="e">
        <f>+VLOOKUP(A12,'1. Ambiente de Control'!$B$21:$N$133,13,0)</f>
        <v>#REF!</v>
      </c>
      <c r="H12" s="102" t="e">
        <f t="shared" si="1"/>
        <v>#REF!</v>
      </c>
      <c r="I12" s="38" t="str">
        <f t="shared" si="2"/>
        <v>Cuando en el análisis de los requerimientos en los diferenes componentes del MECI se cuente con aspectos evaluados en nivel 2 (presente) y 2 (funcionando); 3 (presente) y 1 (funcionando); 3 (presente) y 2 (funcionando).</v>
      </c>
      <c r="J12" s="38" t="s">
        <v>672</v>
      </c>
      <c r="K12" s="38" t="str">
        <f>+IF(ISBLANK(VLOOKUP(A12,'1. Ambiente de Control'!$B$24:$G$133,5,0)),"",VLOOKUP(A12,'1. Ambiente de Control'!$B$24:$G$133,5,0))</f>
        <v>Oficina Asesora de Planeación</v>
      </c>
      <c r="L12" s="38" t="str">
        <f>+IF(ISBLANK(VLOOKUP(A12,'1. Ambiente de Control'!$B$24:$M$133,9,0)),"",VLOOKUP(A12,'1. Ambiente de Control'!$B$24:$M$133,9,0))</f>
        <v>Informes de ley pagina Seguimiento a Las Estrategias del Plan Anticorrupción y Atención al Ciudadano web entidad link https://lc.cx/2WnA9p</v>
      </c>
      <c r="M12" s="38">
        <f t="shared" si="3"/>
        <v>1</v>
      </c>
      <c r="N12" s="38">
        <f t="shared" si="4"/>
        <v>0.45833333333333331</v>
      </c>
      <c r="O12" s="38"/>
      <c r="P12" s="38"/>
    </row>
    <row r="13" spans="1:19" ht="12.75" customHeight="1" x14ac:dyDescent="0.2">
      <c r="A13" s="38" t="s">
        <v>677</v>
      </c>
      <c r="B13" s="38" t="str">
        <f t="shared" si="0"/>
        <v>4</v>
      </c>
      <c r="C13" s="38" t="str">
        <f>+MID(VLOOKUP(A13,'1. Ambiente de Control'!$B$21:$C$133,2,0),4,LEN(VLOOKUP(A13,'1. Ambiente de Control'!$B$21:$C$133,2,0))-4)</f>
        <v xml:space="preserve"> Evaluación de la Planeación Estratégica del Talento Humano</v>
      </c>
      <c r="D13" s="38" t="s">
        <v>667</v>
      </c>
      <c r="E13" s="38" t="str">
        <f>+VLOOKUP(A13,'1. Ambiente de Control'!$B$21:$D$133,3,0)</f>
        <v>Dimensión de Talento Humano
Política Gestión Estratégica del Talento Humano
Dimensión de Control Interno
Líneas de Defensa</v>
      </c>
      <c r="F13" s="38" t="str">
        <f>+VLOOKUP(A13,'1. Ambiente de Control'!$B$21:$M$133,10,0)</f>
        <v>La entidad implementa los diferentes planes de capacitación, es necesario evidenciar la participación de las regionales y los diferentes establecimientos</v>
      </c>
      <c r="G13" s="101" t="e">
        <f>+VLOOKUP(A13,'1. Ambiente de Control'!$B$21:$N$133,13,0)</f>
        <v>#REF!</v>
      </c>
      <c r="H13" s="102" t="e">
        <f t="shared" si="1"/>
        <v>#REF!</v>
      </c>
      <c r="I13" s="38" t="str">
        <f t="shared" si="2"/>
        <v>Cuando en el análisis de los requerimientos en los diferenes componentes del MECI se cuente con aspectos evaluados en nivel 2 (presente) y 2 (funcionando); 3 (presente) y 1 (funcionando); 3 (presente) y 2 (funcionando).</v>
      </c>
      <c r="J13" s="38" t="s">
        <v>678</v>
      </c>
      <c r="K13" s="38" t="str">
        <f>+IF(ISBLANK(VLOOKUP(A13,'1. Ambiente de Control'!$B$24:$G$133,5,0)),"",VLOOKUP(A13,'1. Ambiente de Control'!$B$24:$G$133,5,0))</f>
        <v>Subdirección de Talento Humano</v>
      </c>
      <c r="L13" s="38" t="str">
        <f>+IF(ISBLANK(VLOOKUP(A13,'1. Ambiente de Control'!$B$24:$M$133,9,0)),"",VLOOKUP(A13,'1. Ambiente de Control'!$B$24:$M$133,9,0))</f>
        <v>la Circular 0004 08 FEB 2024 Instrucción obligatoria programas de capacitación</v>
      </c>
      <c r="M13" s="38">
        <f t="shared" si="3"/>
        <v>1</v>
      </c>
      <c r="N13" s="38">
        <f t="shared" si="4"/>
        <v>0.45833333333333331</v>
      </c>
      <c r="O13" s="38"/>
      <c r="P13" s="38"/>
    </row>
    <row r="14" spans="1:19" ht="12.75" customHeight="1" x14ac:dyDescent="0.2">
      <c r="A14" s="38" t="s">
        <v>680</v>
      </c>
      <c r="B14" s="38" t="str">
        <f t="shared" si="0"/>
        <v>4</v>
      </c>
      <c r="C14" s="38" t="str">
        <f>+MID(VLOOKUP(A14,'1. Ambiente de Control'!$B$21:$C$133,2,0),4,LEN(VLOOKUP(A14,'1. Ambiente de Control'!$B$21:$C$133,2,0))-4)</f>
        <v xml:space="preserve"> Evaluación de las actividades relacionadas con el Ingreso del personal</v>
      </c>
      <c r="D14" s="38" t="s">
        <v>667</v>
      </c>
      <c r="E14" s="38" t="str">
        <f>+VLOOKUP(A14,'1. Ambiente de Control'!$B$21:$D$133,3,0)</f>
        <v>Dimensión de Talento Humano
Política Gestión Estratégica del Talento Humano
Dimensión de Control Interno
Líneas de Defensa</v>
      </c>
      <c r="F14" s="38" t="str">
        <f>+VLOOKUP(A14,'1. Ambiente de Control'!$B$21:$M$133,10,0)</f>
        <v>Se evidencia la realización de la por parte de la escuela con seguimiento por parte de la Subdirección de talento Humano, se esta dando cumplimiento a la vinculación del nuevo personal al SSS y parafiscales</v>
      </c>
      <c r="G14" s="101" t="e">
        <f>+VLOOKUP(A14,'1. Ambiente de Control'!$B$21:$N$133,13,0)</f>
        <v>#REF!</v>
      </c>
      <c r="H14" s="102" t="e">
        <f t="shared" si="1"/>
        <v>#REF!</v>
      </c>
      <c r="I14" s="38" t="str">
        <f t="shared" si="2"/>
        <v>Cuando en el análisis de los requerimientos en los diferenes componentes del MECI se cuente con aspectos evaluados en nivel 2 (presente) y 2 (funcionando); 3 (presente) y 1 (funcionando); 3 (presente) y 2 (funcionando).</v>
      </c>
      <c r="J14" s="38" t="s">
        <v>678</v>
      </c>
      <c r="K14" s="38" t="str">
        <f>+IF(ISBLANK(VLOOKUP(A14,'1. Ambiente de Control'!$B$24:$G$133,5,0)),"",VLOOKUP(A14,'1. Ambiente de Control'!$B$24:$G$133,5,0))</f>
        <v>Subdirección de Talento Humano</v>
      </c>
      <c r="L14" s="38" t="str">
        <f>+IF(ISBLANK(VLOOKUP(A14,'1. Ambiente de Control'!$B$24:$M$133,9,0)),"",VLOOKUP(A14,'1. Ambiente de Control'!$B$24:$M$133,9,0))</f>
        <v/>
      </c>
      <c r="M14" s="38">
        <f t="shared" si="3"/>
        <v>0</v>
      </c>
      <c r="N14" s="38">
        <f t="shared" si="4"/>
        <v>0.45833333333333331</v>
      </c>
      <c r="O14" s="38"/>
      <c r="P14" s="38"/>
    </row>
    <row r="15" spans="1:19" ht="12.75" customHeight="1" x14ac:dyDescent="0.2">
      <c r="A15" s="38" t="s">
        <v>682</v>
      </c>
      <c r="B15" s="38" t="str">
        <f t="shared" si="0"/>
        <v>4</v>
      </c>
      <c r="C15" s="38" t="str">
        <f>+MID(VLOOKUP(A15,'1. Ambiente de Control'!$B$21:$C$133,2,0),4,LEN(VLOOKUP(A15,'1. Ambiente de Control'!$B$21:$C$133,2,0))-4)</f>
        <v xml:space="preserve"> Evaluación de las actividades relacionadas con la permanencia del personal</v>
      </c>
      <c r="D15" s="38" t="s">
        <v>667</v>
      </c>
      <c r="E15" s="38" t="str">
        <f>+VLOOKUP(A15,'1. Ambiente de Control'!$B$21:$D$133,3,0)</f>
        <v>Dimensión de Talento Humano
Política Gestión Estratégica del Talento Humano
Dimensión de Control Interno
Líneas de Defensa</v>
      </c>
      <c r="F15" s="38" t="str">
        <f>+VLOOKUP(A15,'1. Ambiente de Control'!$B$21:$M$133,10,0)</f>
        <v xml:space="preserve">La entidad a través de la subdirección de talento humano y sus grupos de trabajo a dado cumplimiento a esta actividad </v>
      </c>
      <c r="G15" s="101" t="e">
        <f>+VLOOKUP(A15,'1. Ambiente de Control'!$B$21:$N$133,13,0)</f>
        <v>#REF!</v>
      </c>
      <c r="H15" s="102" t="e">
        <f t="shared" si="1"/>
        <v>#REF!</v>
      </c>
      <c r="I15" s="38" t="str">
        <f t="shared" si="2"/>
        <v>Cuando en el análisis de los requerimientos en los diferenes componentes del MECI se cuente con aspectos evaluados en nivel 2 (presente) y 2 (funcionando); 3 (presente) y 1 (funcionando); 3 (presente) y 2 (funcionando).</v>
      </c>
      <c r="J15" s="38" t="s">
        <v>678</v>
      </c>
      <c r="K15" s="38" t="str">
        <f>+IF(ISBLANK(VLOOKUP(A15,'1. Ambiente de Control'!$B$24:$G$133,5,0)),"",VLOOKUP(A15,'1. Ambiente de Control'!$B$24:$G$133,5,0))</f>
        <v>Subdirección de Talento Humano</v>
      </c>
      <c r="L15" s="38" t="str">
        <f>+IF(ISBLANK(VLOOKUP(A15,'1. Ambiente de Control'!$B$24:$M$133,9,0)),"",VLOOKUP(A15,'1. Ambiente de Control'!$B$24:$M$133,9,0))</f>
        <v/>
      </c>
      <c r="M15" s="38">
        <f t="shared" si="3"/>
        <v>0</v>
      </c>
      <c r="N15" s="38">
        <f t="shared" si="4"/>
        <v>0.45833333333333331</v>
      </c>
      <c r="O15" s="38"/>
      <c r="P15" s="38"/>
    </row>
    <row r="16" spans="1:19" ht="12.75" customHeight="1" x14ac:dyDescent="0.2">
      <c r="A16" s="38" t="s">
        <v>684</v>
      </c>
      <c r="B16" s="38" t="str">
        <f t="shared" si="0"/>
        <v>4</v>
      </c>
      <c r="C16" s="38" t="str">
        <f>+MID(VLOOKUP(A16,'1. Ambiente de Control'!$B$21:$C$133,2,0),4,LEN(VLOOKUP(A16,'1. Ambiente de Control'!$B$21:$C$133,2,0))-4)</f>
        <v>Analizar si se cuenta con políticas claras y comunicadas relacionadas con la responsabilidad de cada servidor sobre el desarrollo y mantenimiento del control interno (1a línea de defensa</v>
      </c>
      <c r="D16" s="38" t="s">
        <v>667</v>
      </c>
      <c r="E16" s="38" t="str">
        <f>+VLOOKUP(A16,'1. Ambiente de Control'!$B$21:$D$133,3,0)</f>
        <v>Dimensión de Talento Humano
Política Gestión Estratégica del Talento Humano
Dimensión de Control Interno
Líneas de Defensa</v>
      </c>
      <c r="F16" s="38" t="str">
        <f>+VLOOKUP(A16,'1. Ambiente de Control'!$B$21:$M$133,10,0)</f>
        <v>La entidad tiene actualizado el manual de funciones y a través de un aplicativo se hizo el cargue de los documentos antes de la posesión y el día de la posesión se presentaron todos los documentos en físico manteniendo actualizada toda la documentación de ingreso al establecimiento incluido el proceso de inducción y reinducción</v>
      </c>
      <c r="G16" s="101" t="e">
        <f>+VLOOKUP(A16,'1. Ambiente de Control'!$B$21:$N$133,13,0)</f>
        <v>#REF!</v>
      </c>
      <c r="H16" s="102" t="e">
        <f t="shared" si="1"/>
        <v>#REF!</v>
      </c>
      <c r="I16" s="38" t="str">
        <f t="shared" si="2"/>
        <v>Cuando en el análisis de los requerimientos en los diferenes componentes del MECI se cuente con aspectos evaluados en nivel 2 (presente) y 2 (funcionando); 3 (presente) y 1 (funcionando); 3 (presente) y 2 (funcionando).</v>
      </c>
      <c r="J16" s="38" t="s">
        <v>678</v>
      </c>
      <c r="K16" s="38" t="str">
        <f>+IF(ISBLANK(VLOOKUP(A16,'1. Ambiente de Control'!$B$24:$G$133,5,0)),"",VLOOKUP(A16,'1. Ambiente de Control'!$B$24:$G$133,5,0))</f>
        <v>Subdirección de Talento Humano</v>
      </c>
      <c r="L16" s="38" t="str">
        <f>+IF(ISBLANK(VLOOKUP(A16,'1. Ambiente de Control'!$B$24:$M$133,9,0)),"",VLOOKUP(A16,'1. Ambiente de Control'!$B$24:$M$133,9,0))</f>
        <v/>
      </c>
      <c r="M16" s="38">
        <f t="shared" si="3"/>
        <v>0</v>
      </c>
      <c r="N16" s="38">
        <f t="shared" si="4"/>
        <v>0.45833333333333331</v>
      </c>
      <c r="O16" s="38"/>
      <c r="P16" s="38"/>
    </row>
    <row r="17" spans="1:16" ht="12.75" customHeight="1" x14ac:dyDescent="0.2">
      <c r="A17" s="38" t="s">
        <v>686</v>
      </c>
      <c r="B17" s="38" t="str">
        <f t="shared" si="0"/>
        <v>4</v>
      </c>
      <c r="C17" s="38" t="str">
        <f>+MID(VLOOKUP(A17,'1. Ambiente de Control'!$B$21:$C$133,2,0),4,LEN(VLOOKUP(A17,'1. Ambiente de Control'!$B$21:$C$133,2,0))-4)</f>
        <v xml:space="preserve"> Evaluación de las actividades relacionadas con el retiro del personal</v>
      </c>
      <c r="D17" s="38" t="s">
        <v>667</v>
      </c>
      <c r="E17" s="38" t="str">
        <f>+VLOOKUP(A17,'1. Ambiente de Control'!$B$21:$D$133,3,0)</f>
        <v>Dimensión de Talento Humano
Política Gestión Estratégica del Talento Humano
Dimensión de Control Interno
Líneas de Defensa</v>
      </c>
      <c r="F17" s="38" t="str">
        <f>+VLOOKUP(A17,'1. Ambiente de Control'!$B$21:$M$133,10,0)</f>
        <v>En el año 2024 se realizaron las actividades de bienestar programadas….</v>
      </c>
      <c r="G17" s="106" t="e">
        <f>+VLOOKUP(A17,'1. Ambiente de Control'!$B$21:$N$133,13,0)</f>
        <v>#REF!</v>
      </c>
      <c r="H17" s="102" t="e">
        <f t="shared" si="1"/>
        <v>#REF!</v>
      </c>
      <c r="I17" s="38" t="str">
        <f t="shared" si="2"/>
        <v>Cuando en el análisis de los requerimientos en los diferenes componentes del MECI se cuente con aspectos evaluados en nivel 2 (presente) y 2 (funcionando); 3 (presente) y 1 (funcionando); 3 (presente) y 2 (funcionando).</v>
      </c>
      <c r="J17" s="38" t="s">
        <v>678</v>
      </c>
      <c r="K17" s="38" t="str">
        <f>+IF(ISBLANK(VLOOKUP(A17,'1. Ambiente de Control'!$B$24:$G$133,5,0)),"",VLOOKUP(A17,'1. Ambiente de Control'!$B$24:$G$133,5,0))</f>
        <v>Subdirección de Talento Humano</v>
      </c>
      <c r="L17" s="38" t="str">
        <f>+IF(ISBLANK(VLOOKUP(A17,'1. Ambiente de Control'!$B$24:$M$133,9,0)),"",VLOOKUP(A17,'1. Ambiente de Control'!$B$24:$M$133,9,0))</f>
        <v/>
      </c>
      <c r="M17" s="38">
        <f t="shared" si="3"/>
        <v>0</v>
      </c>
      <c r="N17" s="38">
        <f t="shared" si="4"/>
        <v>0.45833333333333331</v>
      </c>
      <c r="O17" s="38"/>
      <c r="P17" s="38"/>
    </row>
    <row r="18" spans="1:16" ht="12.75" customHeight="1" x14ac:dyDescent="0.2">
      <c r="A18" s="38" t="s">
        <v>688</v>
      </c>
      <c r="B18" s="38" t="str">
        <f t="shared" si="0"/>
        <v>4</v>
      </c>
      <c r="C18" s="38" t="str">
        <f>+MID(VLOOKUP(A18,'1. Ambiente de Control'!$B$21:$C$133,2,0),4,LEN(VLOOKUP(A18,'1. Ambiente de Control'!$B$21:$C$133,2,0))-4)</f>
        <v xml:space="preserve"> Evaluar el impacto del Plan Institucional de Capacitación - PI</v>
      </c>
      <c r="D18" s="38" t="s">
        <v>667</v>
      </c>
      <c r="E18" s="38" t="str">
        <f>+VLOOKUP(A18,'1. Ambiente de Control'!$B$21:$D$133,3,0)</f>
        <v>Dimensión de Talento Humano
Política Gestión Estratégica del Talento Humano
Dimensión de Control Interno
Líneas de Defensa</v>
      </c>
      <c r="F18" s="38" t="str">
        <f>+VLOOKUP(A18,'1. Ambiente de Control'!$B$21:$M$133,10,0)</f>
        <v>Se ha dado cumplimiento al plan institucional de capacitación para su elaboración cada una de las dependencias reporto las necesidades de capacitación. Es necesario medir la eficacia de las capacitaciones y presentar un comparativo por dependencia, regional y ERON del personal capacitado
Se verificó que en el proceso de Gestión del Conocimiento institucional, dentro de su oferta académica, se incluya fortalecer y desarrollar las competencias laborales de los servidores públicos de la Entidad, a través de capacitaciones internas y externas, con el fin de consolidar los saberes, actitudes, habilidades, destrezas y conocimientos, en beneficio de los resultados institucionales</v>
      </c>
      <c r="G18" s="107" t="e">
        <f>+VLOOKUP(A18,'1. Ambiente de Control'!$B$21:$N$133,13,0)</f>
        <v>#REF!</v>
      </c>
      <c r="H18" s="102" t="e">
        <f t="shared" si="1"/>
        <v>#REF!</v>
      </c>
      <c r="I18" s="38" t="str">
        <f t="shared" si="2"/>
        <v>Cuando en el análisis de los requerimientos en los diferenes componentes del MECI se cuente con aspectos evaluados en nivel 2 (presente) y 2 (funcionando); 3 (presente) y 1 (funcionando); 3 (presente) y 2 (funcionando).</v>
      </c>
      <c r="J18" s="38" t="s">
        <v>678</v>
      </c>
      <c r="K18" s="38" t="str">
        <f>+IF(ISBLANK(VLOOKUP(A18,'1. Ambiente de Control'!$B$24:$G$133,5,0)),"",VLOOKUP(A18,'1. Ambiente de Control'!$B$24:$G$133,5,0))</f>
        <v>Subdirección de Talento Humano - Escuela Nacional Penitenciario</v>
      </c>
      <c r="L18" s="38" t="str">
        <f>+IF(ISBLANK(VLOOKUP(A18,'1. Ambiente de Control'!$B$24:$M$133,9,0)),"",VLOOKUP(A18,'1. Ambiente de Control'!$B$24:$M$133,9,0))</f>
        <v>En el marco del PIC 2024, se desarrollaron 185 programas académicos en los componentes de formación y capacitación que beneficiaron a 23,368 servidores públicos del INPEC.
Evidencia: informe de ejecución PIC 2024
Link de acceso:https://drive.google.com/drive/folders/1BeEchwFTwdhp_aCKlHIepMIJFyQXHB_F?usp=drive_link</v>
      </c>
      <c r="M18" s="38">
        <f t="shared" si="3"/>
        <v>1</v>
      </c>
      <c r="N18" s="38">
        <f t="shared" si="4"/>
        <v>0.45833333333333331</v>
      </c>
      <c r="O18" s="38"/>
      <c r="P18" s="38"/>
    </row>
    <row r="19" spans="1:16" ht="12.75" customHeight="1" x14ac:dyDescent="0.2">
      <c r="A19" s="38" t="s">
        <v>690</v>
      </c>
      <c r="B19" s="38" t="str">
        <f t="shared" si="0"/>
        <v>4</v>
      </c>
      <c r="C19" s="38" t="str">
        <f>+MID(VLOOKUP(A19,'1. Ambiente de Control'!$B$21:$C$133,2,0),4,LEN(VLOOKUP(A19,'1. Ambiente de Control'!$B$21:$C$133,2,0))-4)</f>
        <v xml:space="preserve"> Evaluación frente a los productos y servicios en los cuales participan los contratistas de apoyo</v>
      </c>
      <c r="D19" s="38" t="s">
        <v>667</v>
      </c>
      <c r="E19" s="38" t="str">
        <f>+VLOOKUP(A19,'1. Ambiente de Control'!$B$21:$D$133,3,0)</f>
        <v>Dimensión de Talento Humano
Política Gestión Estratégica del Talento Humano
Dimensión de Control Interno
Líneas de Defensa</v>
      </c>
      <c r="F19" s="38" t="str">
        <f>+VLOOKUP(A19,'1. Ambiente de Control'!$B$21:$M$133,10,0)</f>
        <v>Se ha dado cumplimiento al proceso contractual designando los supervisores de los contratos quien son los garantes del cumplimiento del objeto del  contrato</v>
      </c>
      <c r="G19" s="101" t="e">
        <f>+VLOOKUP(A19,'1. Ambiente de Control'!$B$21:$N$133,13,0)</f>
        <v>#REF!</v>
      </c>
      <c r="H19" s="102" t="e">
        <f t="shared" si="1"/>
        <v>#REF!</v>
      </c>
      <c r="I19" s="38" t="str">
        <f t="shared" si="2"/>
        <v>Cuando en el análisis de los requerimientos en los diferenes componentes del MECI se cuente con aspectos evaluados en nivel 2 (presente) y 2 (funcionando); 3 (presente) y 1 (funcionando); 3 (presente) y 2 (funcionando).</v>
      </c>
      <c r="J19" s="38" t="s">
        <v>678</v>
      </c>
      <c r="K19" s="38" t="str">
        <f>+IF(ISBLANK(VLOOKUP(A19,'1. Ambiente de Control'!$B$24:$G$133,5,0)),"",VLOOKUP(A19,'1. Ambiente de Control'!$B$24:$G$133,5,0))</f>
        <v>Subdirección de Gestión Contractual</v>
      </c>
      <c r="L19" s="38" t="str">
        <f>+IF(ISBLANK(VLOOKUP(A19,'1. Ambiente de Control'!$B$24:$M$133,9,0)),"",VLOOKUP(A19,'1. Ambiente de Control'!$B$24:$M$133,9,0))</f>
        <v>Se realizo la publicación del manual de contratación en la plataforma ISOLUCION el 28 de Dic de 2023, solo que en estos momentos se esta realizando unas modificaciones al manual y a los formatos publicados. Link de las evidencias: https://drive.google.com/drive/folders/1MivEsnkzcSdTNmLNGnSCu3wvepVrqFH7</v>
      </c>
      <c r="M19" s="38">
        <f t="shared" si="3"/>
        <v>1</v>
      </c>
      <c r="N19" s="38">
        <f t="shared" si="4"/>
        <v>0.45833333333333331</v>
      </c>
      <c r="O19" s="38"/>
      <c r="P19" s="38"/>
    </row>
    <row r="20" spans="1:16" ht="12.75" customHeight="1" x14ac:dyDescent="0.2">
      <c r="A20" s="38" t="s">
        <v>692</v>
      </c>
      <c r="B20" s="38" t="str">
        <f t="shared" si="0"/>
        <v>5</v>
      </c>
      <c r="C20" s="38" t="str">
        <f>+MID(VLOOKUP(A20,'1. Ambiente de Control'!$B$21:$C$133,2,0),4,LEN(VLOOKUP(A20,'1. Ambiente de Control'!$B$21:$C$133,2,0))-4)</f>
        <v xml:space="preserve"> Acorde con la estructura del Esquema de Líneas de Defensa se han definido estándares de reporte, periodicidad y responsables frente a diferentes temas críticos de la entidad</v>
      </c>
      <c r="D20" s="38" t="s">
        <v>667</v>
      </c>
      <c r="E20" s="38" t="str">
        <f>+VLOOKUP(A20,'1. Ambiente de Control'!$B$21:$D$133,3,0)</f>
        <v>Dimensión de Información y Comunicación
Dimensión de Control Interno
Líneas de Defensa</v>
      </c>
      <c r="F20" s="38" t="str">
        <f>+VLOOKUP(A20,'1. Ambiente de Control'!$B$21:$M$133,10,0)</f>
        <v>Se tienen establecidas las líneas de defensa dando cumplimiento al Modelo integrado de Planeación MIPG. Cada línea de defensa en su rol ha dado cumplimiento a sus funciones en pro del mejoramiento de la entidad</v>
      </c>
      <c r="G20" s="101" t="e">
        <f>+VLOOKUP(A20,'1. Ambiente de Control'!$B$21:$N$133,13,0)</f>
        <v>#REF!</v>
      </c>
      <c r="H20" s="102" t="e">
        <f t="shared" si="1"/>
        <v>#REF!</v>
      </c>
      <c r="I20" s="38" t="str">
        <f t="shared" si="2"/>
        <v>Cuando en el análisis de los requerimientos en los diferenes componentes del MECI se cuente con aspectos evaluados en nivel 2 (presente) y 2 (funcionando); 3 (presente) y 1 (funcionando); 3 (presente) y 2 (funcionando).</v>
      </c>
      <c r="J20" s="38" t="s">
        <v>693</v>
      </c>
      <c r="K20" s="38" t="str">
        <f>+IF(ISBLANK(VLOOKUP(A20,'1. Ambiente de Control'!$B$24:$G$133,5,0)),"",VLOOKUP(A20,'1. Ambiente de Control'!$B$24:$G$133,5,0))</f>
        <v>Oficina Asesora de Planeación</v>
      </c>
      <c r="L20" s="38" t="str">
        <f>+IF(ISBLANK(VLOOKUP(A20,'1. Ambiente de Control'!$B$24:$M$133,9,0)),"",VLOOKUP(A20,'1. Ambiente de Control'!$B$24:$M$133,9,0))</f>
        <v/>
      </c>
      <c r="M20" s="38">
        <f t="shared" si="3"/>
        <v>0</v>
      </c>
      <c r="N20" s="38">
        <f t="shared" si="4"/>
        <v>0.45833333333333331</v>
      </c>
      <c r="O20" s="38"/>
      <c r="P20" s="38"/>
    </row>
    <row r="21" spans="1:16" ht="12.75" customHeight="1" x14ac:dyDescent="0.2">
      <c r="A21" s="38" t="s">
        <v>695</v>
      </c>
      <c r="B21" s="38" t="str">
        <f t="shared" si="0"/>
        <v>5</v>
      </c>
      <c r="C21" s="38" t="str">
        <f>+MID(VLOOKUP(A21,'1. Ambiente de Control'!$B$21:$C$133,2,0),4,LEN(VLOOKUP(A21,'1. Ambiente de Control'!$B$21:$C$133,2,0))-4)</f>
        <v xml:space="preserve"> La Alta Dirección analiza la información asociada con la generación de reportes financieros</v>
      </c>
      <c r="D21" s="38" t="s">
        <v>667</v>
      </c>
      <c r="E21" s="38" t="str">
        <f>+VLOOKUP(A21,'1. Ambiente de Control'!$B$21:$D$133,3,0)</f>
        <v xml:space="preserve">
Dimensión de Control Interno
Línea de Estratégica</v>
      </c>
      <c r="F21" s="38" t="str">
        <f>+VLOOKUP(A21,'1. Ambiente de Control'!$B$21:$M$133,10,0)</f>
        <v>Se hace seguimiento a los informes entregados de  la Segunda linea de defensa por parte de  la tercera línea de Defensa, los cuales son utilizados para formular estrategias y acciones que coadyuven al cumplimiento de los objetivos Institucionales.  
Se revisan los informes entregados por la Segunda Línea de Defensa sobre puntos críticos que ayuden a gestionar y mitigar los riesgos que se presentan en cada uno de los procesos.
En relación con la Primera  línea de defensa, se tiene programado una depuración contable en todos los establecimientos del año 2024-2027 buscando la sostenibilidad contable de la entidad.</v>
      </c>
      <c r="G21" s="101" t="e">
        <f>+VLOOKUP(A21,'1. Ambiente de Control'!$B$21:$N$133,13,0)</f>
        <v>#REF!</v>
      </c>
      <c r="H21" s="102" t="e">
        <f t="shared" si="1"/>
        <v>#REF!</v>
      </c>
      <c r="I21" s="38" t="str">
        <f t="shared" si="2"/>
        <v>Cuando en el análisis de los requerimientos en los diferenes componentes del MECI se cuente con aspectos evaluados en nivel 2 (presente) y 2 (funcionando); 3 (presente) y 1 (funcionando); 3 (presente) y 2 (funcionando).</v>
      </c>
      <c r="J21" s="38" t="s">
        <v>693</v>
      </c>
      <c r="K21" s="38" t="str">
        <f>+IF(ISBLANK(VLOOKUP(A21,'1. Ambiente de Control'!$B$24:$G$133,5,0)),"",VLOOKUP(A21,'1. Ambiente de Control'!$B$24:$G$133,5,0))</f>
        <v>Direccion de Gestión Corporativa -Grupo Contable</v>
      </c>
      <c r="L21" s="38" t="str">
        <f>+IF(ISBLANK(VLOOKUP(A21,'1. Ambiente de Control'!$B$24:$M$133,9,0)),"",VLOOKUP(A21,'1. Ambiente de Control'!$B$24:$M$133,9,0))</f>
        <v>Se realizó los ajustes a los lineamientos de conciliación de bancos, se están reestructurando las políticas contables de la entidad y se realiza capacitaciones con las subunidades por parte del Grupo de Regionales para poder explicar las nuevas indicaciones que salen de la Contaduría General de la Nación, como la revisión del cronograma de depuración. 
https://drive.google.com/drive/folders/1dEXBuEHPkdB0FwF30GH3tLRZNjLAkgyp</v>
      </c>
      <c r="M21" s="38">
        <f t="shared" si="3"/>
        <v>1</v>
      </c>
      <c r="N21" s="38">
        <f t="shared" si="4"/>
        <v>0.45833333333333331</v>
      </c>
      <c r="O21" s="38"/>
      <c r="P21" s="38"/>
    </row>
    <row r="22" spans="1:16" ht="12.75" customHeight="1" x14ac:dyDescent="0.2">
      <c r="A22" s="38" t="s">
        <v>697</v>
      </c>
      <c r="B22" s="38" t="str">
        <f t="shared" si="0"/>
        <v>5</v>
      </c>
      <c r="C22" s="38" t="str">
        <f>+MID(VLOOKUP(A22,'1. Ambiente de Control'!$B$21:$C$133,2,0),4,LEN(VLOOKUP(A22,'1. Ambiente de Control'!$B$21:$C$133,2,0))-4)</f>
        <v xml:space="preserve"> Teniendo en cuenta la información suministrada por la 2a y 3a línea de defensa se toman decisiones a tiempo para garantizar el cumplimiento de las metas y objetivos</v>
      </c>
      <c r="D22" s="38" t="s">
        <v>667</v>
      </c>
      <c r="E22" s="38" t="str">
        <f>+VLOOKUP(A22,'1. Ambiente de Control'!$B$21:$D$133,3,0)</f>
        <v>Dimensiòn de Control Interno
Lineas de Defensa</v>
      </c>
      <c r="F22" s="38" t="str">
        <f>+VLOOKUP(A22,'1. Ambiente de Control'!$B$21:$M$133,10,0)</f>
        <v>La segunda linea de defensa realiza el seguimietno trimestral acorde con los roles definidos, y se hacen seguimiento a las recomendaciones emitidas en dichos análisis</v>
      </c>
      <c r="G22" s="101" t="e">
        <f>+VLOOKUP(A22,'1. Ambiente de Control'!$B$21:$N$133,13,0)</f>
        <v>#REF!</v>
      </c>
      <c r="H22" s="102" t="e">
        <f t="shared" si="1"/>
        <v>#REF!</v>
      </c>
      <c r="I22" s="38" t="str">
        <f t="shared" si="2"/>
        <v>Cuando en el análisis de los requerimientos en los diferenes componentes del MECI se cuente con aspectos evaluados en nivel 2 (presente) y 2 (funcionando); 3 (presente) y 1 (funcionando); 3 (presente) y 2 (funcionando).</v>
      </c>
      <c r="J22" s="38" t="s">
        <v>693</v>
      </c>
      <c r="K22" s="38" t="str">
        <f>+IF(ISBLANK(VLOOKUP(A22,'1. Ambiente de Control'!$B$24:$G$133,5,0)),"",VLOOKUP(A22,'1. Ambiente de Control'!$B$24:$G$133,5,0))</f>
        <v>Oficina Asesora de Planeación</v>
      </c>
      <c r="L22" s="38" t="str">
        <f>+IF(ISBLANK(VLOOKUP(A22,'1. Ambiente de Control'!$B$24:$M$133,9,0)),"",VLOOKUP(A22,'1. Ambiente de Control'!$B$24:$M$133,9,0))</f>
        <v/>
      </c>
      <c r="M22" s="38">
        <f t="shared" si="3"/>
        <v>0</v>
      </c>
      <c r="N22" s="38">
        <f t="shared" si="4"/>
        <v>0.45833333333333331</v>
      </c>
      <c r="O22" s="38"/>
      <c r="P22" s="38"/>
    </row>
    <row r="23" spans="1:16" ht="12.75" customHeight="1" x14ac:dyDescent="0.2">
      <c r="A23" s="38" t="s">
        <v>699</v>
      </c>
      <c r="B23" s="38" t="str">
        <f t="shared" si="0"/>
        <v>5</v>
      </c>
      <c r="C23" s="38" t="str">
        <f>+MID(VLOOKUP(A23,'1. Ambiente de Control'!$B$21:$C$133,2,0),4,LEN(VLOOKUP(A23,'1. Ambiente de Control'!$B$21:$C$133,2,0))-4)</f>
        <v xml:space="preserve"> Se evalúa la estructura de control a partir de los cambios en procesos, procedimientos, u otras herramientas, a fin de garantizar su adecuada formulación y afectación frente a la gestión del riesgo</v>
      </c>
      <c r="D23" s="38" t="s">
        <v>667</v>
      </c>
      <c r="E23" s="38" t="str">
        <f>+VLOOKUP(A23,'1. Ambiente de Control'!$B$21:$D$133,3,0)</f>
        <v>Dimension de Gestion con Valores para Resultado
Politica de Fortalecimiento Organizacional y Simplificaciòn de Procesos
Dimension Control Interno
Lineas de Defensa</v>
      </c>
      <c r="F23" s="38" t="str">
        <f>+VLOOKUP(A23,'1. Ambiente de Control'!$B$21:$M$133,10,0)</f>
        <v>Se evidencia que falta actualización de los procedimientos acordes con los lineamientos de MIPG y directrices que garanticen la satisfacción del cliente</v>
      </c>
      <c r="G23" s="101" t="e">
        <f>+VLOOKUP(A23,'1. Ambiente de Control'!$B$21:$N$133,13,0)</f>
        <v>#REF!</v>
      </c>
      <c r="H23" s="102" t="e">
        <f t="shared" si="1"/>
        <v>#REF!</v>
      </c>
      <c r="I23" s="38" t="str">
        <f t="shared" si="2"/>
        <v>Cuando en el análisis de los requerimientos en los diferenes componentes del MECI se cuente con aspectos evaluados en nivel 2 (presente) y 2 (funcionando); 3 (presente) y 1 (funcionando); 3 (presente) y 2 (funcionando).</v>
      </c>
      <c r="J23" s="38" t="s">
        <v>693</v>
      </c>
      <c r="K23" s="38" t="str">
        <f>+IF(ISBLANK(VLOOKUP(A23,'1. Ambiente de Control'!$B$24:$G$133,5,0)),"",VLOOKUP(A23,'1. Ambiente de Control'!$B$24:$G$133,5,0))</f>
        <v>Oficina Asesora de Planeación</v>
      </c>
      <c r="L23" s="38" t="str">
        <f>+IF(ISBLANK(VLOOKUP(A23,'1. Ambiente de Control'!$B$24:$M$133,9,0)),"",VLOOKUP(A23,'1. Ambiente de Control'!$B$24:$M$133,9,0))</f>
        <v/>
      </c>
      <c r="M23" s="38">
        <f t="shared" si="3"/>
        <v>0</v>
      </c>
      <c r="N23" s="38">
        <f t="shared" si="4"/>
        <v>0.45833333333333331</v>
      </c>
      <c r="O23" s="38"/>
      <c r="P23" s="38"/>
    </row>
    <row r="24" spans="1:16" ht="12.75" customHeight="1" x14ac:dyDescent="0.2">
      <c r="A24" s="38" t="s">
        <v>701</v>
      </c>
      <c r="B24" s="38" t="str">
        <f t="shared" si="0"/>
        <v>5</v>
      </c>
      <c r="C24" s="38" t="str">
        <f>+MID(VLOOKUP(A24,'1. Ambiente de Control'!$B$21:$C$133,2,0),4,LEN(VLOOKUP(A24,'1. Ambiente de Control'!$B$21:$C$133,2,0))-4)</f>
        <v xml:space="preserve"> La entidad aprueba y hace seguimiento al Plan Anual de Auditoría presentado y ejecutado por parte de la Oficina de Control Interno</v>
      </c>
      <c r="D24" s="38" t="s">
        <v>667</v>
      </c>
      <c r="E24" s="38" t="str">
        <f>+VLOOKUP(A24,'1. Ambiente de Control'!$B$21:$D$133,3,0)</f>
        <v>Dimension Control Interno
Linea Estrategica</v>
      </c>
      <c r="F24" s="38" t="str">
        <f>+VLOOKUP(A24,'1. Ambiente de Control'!$B$21:$M$133,10,0)</f>
        <v xml:space="preserve">El ComitéComité Institucional de Coordinación de Control Interno aprobo el progrma de auditoria el cual tuvo modifiaciones y cambios por diferentes circunstancias, dando cumplimiento a la realización de las auditorias.
Igualmente al interior del comité Comité Institucional de Coordinación de Control Interno se realizo seguimiento a la gestión realizada por la OFICI de control interno como evidencia en las actas del comité </v>
      </c>
      <c r="G24" s="101" t="e">
        <f>+VLOOKUP(A24,'1. Ambiente de Control'!$B$21:$N$133,13,0)</f>
        <v>#REF!</v>
      </c>
      <c r="H24" s="102" t="e">
        <f t="shared" si="1"/>
        <v>#REF!</v>
      </c>
      <c r="I24" s="38" t="str">
        <f t="shared" si="2"/>
        <v>Cuando en el análisis de los requerimientos en los diferenes componentes del MECI se cuente con aspectos evaluados en nivel 2 (presente) y 2 (funcionando); 3 (presente) y 1 (funcionando); 3 (presente) y 2 (funcionando).</v>
      </c>
      <c r="J24" s="38" t="s">
        <v>693</v>
      </c>
      <c r="K24" s="38" t="str">
        <f>+IF(ISBLANK(VLOOKUP(A24,'1. Ambiente de Control'!$B$24:$G$133,5,0)),"",VLOOKUP(A24,'1. Ambiente de Control'!$B$24:$G$133,5,0))</f>
        <v>Oficina de Control interno</v>
      </c>
      <c r="L24" s="38" t="str">
        <f>+IF(ISBLANK(VLOOKUP(A24,'1. Ambiente de Control'!$B$24:$M$133,9,0)),"",VLOOKUP(A24,'1. Ambiente de Control'!$B$24:$M$133,9,0))</f>
        <v/>
      </c>
      <c r="M24" s="38">
        <f t="shared" si="3"/>
        <v>0</v>
      </c>
      <c r="N24" s="38">
        <f t="shared" si="4"/>
        <v>0.45833333333333331</v>
      </c>
      <c r="O24" s="38"/>
      <c r="P24" s="38"/>
    </row>
    <row r="25" spans="1:16" ht="12.75" customHeight="1" x14ac:dyDescent="0.2">
      <c r="A25" s="38" t="s">
        <v>703</v>
      </c>
      <c r="B25" s="38" t="str">
        <f t="shared" si="0"/>
        <v>5</v>
      </c>
      <c r="C25" s="38" t="str">
        <f>+MID(VLOOKUP(A25,'1. Ambiente de Control'!$B$21:$C$133,2,0),4,LEN(VLOOKUP(A25,'1. Ambiente de Control'!$B$21:$C$133,2,0))-4)</f>
        <v xml:space="preserve"> La entidad analiza los informes presentados por la Oficina de Control Interno y evalúa su impacto en relación con la mejora institucional</v>
      </c>
      <c r="D25" s="38" t="s">
        <v>667</v>
      </c>
      <c r="E25" s="38" t="str">
        <f>+VLOOKUP(A25,'1. Ambiente de Control'!$B$21:$D$133,3,0)</f>
        <v>Dimension Control Interno
Linea Estrategica</v>
      </c>
      <c r="F25" s="38" t="str">
        <f>+VLOOKUP(A25,'1. Ambiente de Control'!$B$21:$M$133,10,0)</f>
        <v>En el modulo de ISOLUCION se les hace seguimiento a los hallazgos de las auditorias por parte de la OFICI con las respectivas retroalimentaciones que contribuyen al mejoramiento de la entidad</v>
      </c>
      <c r="G25" s="101" t="e">
        <f>+VLOOKUP(A25,'1. Ambiente de Control'!$B$21:$N$133,13,0)</f>
        <v>#REF!</v>
      </c>
      <c r="H25" s="102" t="e">
        <f t="shared" si="1"/>
        <v>#REF!</v>
      </c>
      <c r="I25" s="38" t="str">
        <f t="shared" si="2"/>
        <v>Cuando en el análisis de los requerimientos en los diferenes componentes del MECI se cuente con aspectos evaluados en nivel 2 (presente) y 2 (funcionando); 3 (presente) y 1 (funcionando); 3 (presente) y 2 (funcionando).</v>
      </c>
      <c r="J25" s="38" t="s">
        <v>693</v>
      </c>
      <c r="K25" s="38" t="str">
        <f>+IF(ISBLANK(VLOOKUP(A25,'1. Ambiente de Control'!$B$24:$G$133,5,0)),"",VLOOKUP(A25,'1. Ambiente de Control'!$B$24:$G$133,5,0))</f>
        <v>Oficina de Control interno</v>
      </c>
      <c r="L25" s="38" t="str">
        <f>+IF(ISBLANK(VLOOKUP(A25,'1. Ambiente de Control'!$B$24:$M$133,9,0)),"",VLOOKUP(A25,'1. Ambiente de Control'!$B$24:$M$133,9,0))</f>
        <v/>
      </c>
      <c r="M25" s="38">
        <f t="shared" si="3"/>
        <v>0</v>
      </c>
      <c r="N25" s="38">
        <f t="shared" si="4"/>
        <v>0.45833333333333331</v>
      </c>
      <c r="O25" s="38"/>
      <c r="P25" s="38"/>
    </row>
    <row r="26" spans="1:16" ht="12.75" customHeight="1" x14ac:dyDescent="0.2">
      <c r="A26" s="38" t="s">
        <v>737</v>
      </c>
      <c r="B26" s="38" t="str">
        <f t="shared" si="0"/>
        <v>6</v>
      </c>
      <c r="C26" s="38" t="str">
        <f>+MID(VLOOKUP(A26,'2. Evaluación de riesgos'!$B$13:$C$78,2,0),4,LEN(VLOOKUP(A26,'2. Evaluación de riesgos'!$B$13:$C$78,2,0))-4)</f>
        <v xml:space="preserve">  La Entidad cuenta con mecanismos para vincular o relacionar el plan estratégico con los objetivos estratégicos y estos a su vez con los objetivos operativos</v>
      </c>
      <c r="D26" s="38" t="s">
        <v>717</v>
      </c>
      <c r="E26" s="38" t="str">
        <f>+VLOOKUP(A26,'2. Evaluación de riesgos'!$B$13:$M$78,3,0)</f>
        <v>Dimension de Direccionamiento Estratetegico y Planeacion.
Politica de Planeacion Institucional</v>
      </c>
      <c r="F26" s="38" t="str">
        <f>+VLOOKUP(A26,'2. Evaluación de riesgos'!$B$13:$M$78,10,0)</f>
        <v>Se verificó la revisión y evaluación realizada por la Alta Dirección al nivel de cumplimiento de las metas establecidas en el Plan de Direccionamiento Estratégico del INPEC 2023 - 2026 y en  el Plan Institucional de Acción 2024.</v>
      </c>
      <c r="G26" s="38" t="e">
        <f>+VLOOKUP(A26,'2. Evaluación de riesgos'!$B$13:$M$78,13,0)</f>
        <v>#REF!</v>
      </c>
      <c r="H26" s="102" t="e">
        <f t="shared" si="1"/>
        <v>#REF!</v>
      </c>
      <c r="I26" s="38" t="str">
        <f t="shared" si="2"/>
        <v>Cuando en el análisis de los requerimientos en los diferenes componentes del MECI se cuente con aspectos evaluados en nivel 2 (presente) y 2 (funcionando); 3 (presente) y 1 (funcionando); 3 (presente) y 2 (funcionando).</v>
      </c>
      <c r="J26" s="38" t="s">
        <v>738</v>
      </c>
      <c r="K26" s="38" t="str">
        <f>+IF(ISBLANK(VLOOKUP(A26,'2. Evaluación de riesgos'!$B$16:$G$78,5,0)),"",VLOOKUP(A26,'2. Evaluación de riesgos'!$B$16:$G$78,5,0))</f>
        <v>Oficina Asesora de Planeación</v>
      </c>
      <c r="L26" s="38" t="str">
        <f>+IF(ISBLANK(VLOOKUP(A26,'2. Evaluación de riesgos'!$B$16:$L$78,9,9)),"",VLOOKUP(A26,'2. Evaluación de riesgos'!$B$16:$L$78,9,9))</f>
        <v/>
      </c>
      <c r="M26" s="38">
        <f t="shared" si="3"/>
        <v>0</v>
      </c>
      <c r="N26" s="38" t="e">
        <f t="shared" si="4"/>
        <v>#N/A</v>
      </c>
      <c r="O26" s="38"/>
      <c r="P26" s="38"/>
    </row>
    <row r="27" spans="1:16" ht="12.75" customHeight="1" x14ac:dyDescent="0.2">
      <c r="A27" s="38" t="s">
        <v>740</v>
      </c>
      <c r="B27" s="38" t="str">
        <f t="shared" si="0"/>
        <v>6</v>
      </c>
      <c r="C27" s="38" t="str">
        <f>+MID(VLOOKUP(A27,'2. Evaluación de riesgos'!$B$13:$C$78,2,0),4,LEN(VLOOKUP(A27,'2. Evaluación de riesgos'!$B$13:$C$78,2,0))-4)</f>
        <v xml:space="preserve"> Los objetivos de los procesos, programas o proyectos (según aplique) que están definidos, son específicos, medibles, alcanzables, relevantes, delimitados en el tiempo</v>
      </c>
      <c r="D27" s="38" t="s">
        <v>717</v>
      </c>
      <c r="E27" s="38" t="str">
        <f>+VLOOKUP(A27,'2. Evaluación de riesgos'!$B$13:$M$78,3,0)</f>
        <v>Dimension de Gestion con Valores para Resultado
Politica de Fortalecimiento Organizacional y Simplificaciòn de Procesos</v>
      </c>
      <c r="F27" s="38" t="str">
        <f>+VLOOKUP(A27,'2. Evaluación de riesgos'!$B$13:$M$78,10,0)</f>
        <v>Se hizo seguimiento al cumplimiento del Plan de Acción Institucional 2024, el cual fue diseñado y aprobado por el Comité Institucional de Gestión y Desempeño bajo el liderazgo de la Oficina Asesora   de Planeación.
Se evidencia que hay multiplicidad de actividades en los diferentes planes, se recomienda organizar para buscar estrategias que busquen simplicar y sean mas eficientes de controlar a través de los indicadores</v>
      </c>
      <c r="G27" s="38" t="e">
        <f>+VLOOKUP(A27,'2. Evaluación de riesgos'!$B$13:$M$78,13,0)</f>
        <v>#REF!</v>
      </c>
      <c r="H27" s="102" t="e">
        <f t="shared" si="1"/>
        <v>#REF!</v>
      </c>
      <c r="I27" s="38" t="str">
        <f t="shared" si="2"/>
        <v>Cuando en el análisis de los requerimientos en los diferenes componentes del MECI se cuente con aspectos evaluados en nivel 2 (presente) y 2 (funcionando); 3 (presente) y 1 (funcionando); 3 (presente) y 2 (funcionando).</v>
      </c>
      <c r="J27" s="38" t="s">
        <v>738</v>
      </c>
      <c r="K27" s="38" t="str">
        <f>+IF(ISBLANK(VLOOKUP(A27,'2. Evaluación de riesgos'!$B$16:$G$78,5,0)),"",VLOOKUP(A27,'2. Evaluación de riesgos'!$B$16:$G$78,5,0))</f>
        <v>Oficina Asesora de Planeación</v>
      </c>
      <c r="L27" s="38" t="str">
        <f>+IF(ISBLANK(VLOOKUP(A27,'2. Evaluación de riesgos'!$B$16:$L$78,9,9)),"",VLOOKUP(A27,'2. Evaluación de riesgos'!$B$16:$L$78,9,9))</f>
        <v/>
      </c>
      <c r="M27" s="38">
        <f t="shared" si="3"/>
        <v>0</v>
      </c>
      <c r="N27" s="38" t="e">
        <f t="shared" si="4"/>
        <v>#N/A</v>
      </c>
      <c r="O27" s="38"/>
      <c r="P27" s="38"/>
    </row>
    <row r="28" spans="1:16" ht="12.75" customHeight="1" x14ac:dyDescent="0.2">
      <c r="A28" s="38" t="s">
        <v>742</v>
      </c>
      <c r="B28" s="38" t="str">
        <f t="shared" si="0"/>
        <v>6</v>
      </c>
      <c r="C28" s="38" t="str">
        <f>+MID(VLOOKUP(A28,'2. Evaluación de riesgos'!$B$13:$C$78,2,0),4,LEN(VLOOKUP(A28,'2. Evaluación de riesgos'!$B$13:$C$78,2,0))-4)</f>
        <v xml:space="preserve"> La Alta Dirección evalúa periódicamente los objetivos establecidos para asegurar que estos continúan siendo consistentes y apropiados para la Entidad</v>
      </c>
      <c r="D28" s="38" t="s">
        <v>717</v>
      </c>
      <c r="E28" s="38" t="str">
        <f>+VLOOKUP(A28,'2. Evaluación de riesgos'!$B$13:$M$78,3,0)</f>
        <v>Dimension de Direccionamiento Estratetegico y Planeacion.
Politica de Planeacion Institucional
Dimension Control Interno
Linea Estrategica</v>
      </c>
      <c r="F28" s="38" t="str">
        <f>+VLOOKUP(A28,'2. Evaluación de riesgos'!$B$13:$M$78,10,0)</f>
        <v>Se hace seguimiento a las PQRSD por las diferentes lineas de defensa, igualmente se detecta desconocimiento en el sistema GESDOC para cierre de la documentación recibidad generalmente en los informes manifiestan que no tienen pendientes y que son respondidas en términos pero al verificar en el GESDOC se evidencia incumplimiento, es necesario Realizar un cronograma de sensibilización y seguimiento para dar respuesta a las PQRSD dentro de los terminos de Ley con seguimiento en la sede central, regionales y ERON</v>
      </c>
      <c r="G28" s="38" t="e">
        <f>+VLOOKUP(A28,'2. Evaluación de riesgos'!$B$13:$M$78,13,0)</f>
        <v>#REF!</v>
      </c>
      <c r="H28" s="102" t="e">
        <f t="shared" si="1"/>
        <v>#REF!</v>
      </c>
      <c r="I28" s="38" t="str">
        <f t="shared" si="2"/>
        <v>Cuando en el análisis de los requerimientos en los diferenes componentes del MECI se cuente con aspectos evaluados en nivel 2 (presente) y 2 (funcionando); 3 (presente) y 1 (funcionando); 3 (presente) y 2 (funcionando).</v>
      </c>
      <c r="J28" s="38" t="s">
        <v>738</v>
      </c>
      <c r="K28" s="38" t="str">
        <f>+IF(ISBLANK(VLOOKUP(A28,'2. Evaluación de riesgos'!$B$16:$G$78,5,0)),"",VLOOKUP(A28,'2. Evaluación de riesgos'!$B$16:$G$78,5,0))</f>
        <v>Oficina Asesora de Planeación</v>
      </c>
      <c r="L28" s="38" t="str">
        <f>+IF(ISBLANK(VLOOKUP(A28,'2. Evaluación de riesgos'!$B$16:$L$78,9,9)),"",VLOOKUP(A28,'2. Evaluación de riesgos'!$B$16:$L$78,9,9))</f>
        <v/>
      </c>
      <c r="M28" s="38">
        <f t="shared" si="3"/>
        <v>0</v>
      </c>
      <c r="N28" s="38" t="e">
        <f t="shared" si="4"/>
        <v>#N/A</v>
      </c>
      <c r="O28" s="38"/>
      <c r="P28" s="38"/>
    </row>
    <row r="29" spans="1:16" ht="12.75" customHeight="1" x14ac:dyDescent="0.2">
      <c r="A29" s="38" t="s">
        <v>716</v>
      </c>
      <c r="B29" s="38" t="str">
        <f t="shared" si="0"/>
        <v>7</v>
      </c>
      <c r="C29" s="38" t="str">
        <f>+MID(VLOOKUP(A29,'2. Evaluación de riesgos'!$B$13:$C$78,2,0),4,LEN(VLOOKUP(A29,'2. Evaluación de riesgos'!$B$13:$C$78,2,0))-4)</f>
        <v xml:space="preserve"> Teniendo en cuenta la estructura de la política de Administración del Riesgo, su alcance define lineamientos para toda la entidad, incluyendo regionales, áreas tercerizadas u otras instancias que afectan la prestación del servicio</v>
      </c>
      <c r="D29" s="38" t="s">
        <v>717</v>
      </c>
      <c r="E29" s="38" t="str">
        <f>+VLOOKUP(A29,'2. Evaluación de riesgos'!$B$13:$M$78,3,0)</f>
        <v>Dimension de Direccionamiento Estratetegico y Planeacion.
Politica de Planeacion Institucional</v>
      </c>
      <c r="F29" s="38" t="str">
        <f>+VLOOKUP(A29,'2. Evaluación de riesgos'!$B$13:$M$78,10,0)</f>
        <v xml:space="preserve">Se ha llevado  a cabo el seguimiento y evaluación de los Mapas de Riesgo Institucional tanto a nivel central como regional y los diferentes establecimientos. </v>
      </c>
      <c r="G29" s="38" t="e">
        <f>+VLOOKUP(A29,'2. Evaluación de riesgos'!$B$13:$M$78,13,0)</f>
        <v>#REF!</v>
      </c>
      <c r="H29" s="102" t="e">
        <f t="shared" si="1"/>
        <v>#REF!</v>
      </c>
      <c r="I29" s="38" t="str">
        <f t="shared" si="2"/>
        <v>Cuando en el análisis de los requerimientos en los diferenes componentes del MECI se cuente con aspectos evaluados en nivel 2 (presente) y 2 (funcionando); 3 (presente) y 1 (funcionando); 3 (presente) y 2 (funcionando).</v>
      </c>
      <c r="J29" s="38" t="s">
        <v>854</v>
      </c>
      <c r="K29" s="38" t="str">
        <f>+IF(ISBLANK(VLOOKUP(A29,'2. Evaluación de riesgos'!$B$16:$G$78,5,0)),"",VLOOKUP(A29,'2. Evaluación de riesgos'!$B$16:$G$78,5,0))</f>
        <v>Oficina Asesora de Planeación</v>
      </c>
      <c r="L29" s="38" t="str">
        <f>+IF(ISBLANK(VLOOKUP(A29,'2. Evaluación de riesgos'!$B$16:$L$78,9,9)),"",VLOOKUP(A29,'2. Evaluación de riesgos'!$B$16:$L$78,9,9))</f>
        <v/>
      </c>
      <c r="M29" s="38">
        <f t="shared" si="3"/>
        <v>0</v>
      </c>
      <c r="N29" s="38" t="e">
        <f t="shared" si="4"/>
        <v>#N/A</v>
      </c>
      <c r="O29" s="38"/>
      <c r="P29" s="38"/>
    </row>
    <row r="30" spans="1:16" ht="12.75" customHeight="1" x14ac:dyDescent="0.2">
      <c r="A30" s="38" t="s">
        <v>720</v>
      </c>
      <c r="B30" s="38" t="str">
        <f t="shared" si="0"/>
        <v>7</v>
      </c>
      <c r="C30" s="38" t="str">
        <f>+MID(VLOOKUP(A30,'2. Evaluación de riesgos'!$B$13:$C$78,2,0),4,LEN(VLOOKUP(A30,'2. Evaluación de riesgos'!$B$13:$C$78,2,0))-4)</f>
        <v xml:space="preserve"> La Oficina de Planeación, Gerencia de Riesgos (donde existan), como 2a línea de defensa, consolidan información clave frente a la gestión del riesgo</v>
      </c>
      <c r="D30" s="38" t="s">
        <v>717</v>
      </c>
      <c r="E30" s="38" t="str">
        <f>+VLOOKUP(A30,'2. Evaluación de riesgos'!$B$13:$M$78,3,0)</f>
        <v>Dimension Control Interno 
Lineas de Defensa</v>
      </c>
      <c r="F30" s="38" t="str">
        <f>+VLOOKUP(A30,'2. Evaluación de riesgos'!$B$13:$M$78,10,0)</f>
        <v xml:space="preserve">Se ha realizado análisis y monitoreo de los informes generados por la primera Línea de Defensa de los riesgos por parte de los responsables de los procesos. 
Se ha realizado seguimiento y control cuatrimestral a las acciones propuestas en el Mapa de riesgos, de acuerdo al cronograma de ejecución establecido.
La Oficina Asesora de Planeación realiza monitoreo y propone los ajustes y modificaciones necesarios y pertinentes dentro del Mapa de riesgos para prevenir su materialización.  
</v>
      </c>
      <c r="G30" s="38" t="e">
        <f>+VLOOKUP(A30,'2. Evaluación de riesgos'!$B$13:$M$78,13,0)</f>
        <v>#REF!</v>
      </c>
      <c r="H30" s="102" t="e">
        <f t="shared" si="1"/>
        <v>#REF!</v>
      </c>
      <c r="I30" s="38" t="str">
        <f t="shared" si="2"/>
        <v>Cuando en el análisis de los requerimientos en los diferenes componentes del MECI se cuente con aspectos evaluados en nivel 2 (presente) y 2 (funcionando); 3 (presente) y 1 (funcionando); 3 (presente) y 2 (funcionando).</v>
      </c>
      <c r="J30" s="38" t="s">
        <v>854</v>
      </c>
      <c r="K30" s="38" t="str">
        <f>+IF(ISBLANK(VLOOKUP(A30,'2. Evaluación de riesgos'!$B$16:$G$78,5,0)),"",VLOOKUP(A30,'2. Evaluación de riesgos'!$B$16:$G$78,5,0))</f>
        <v>Oficina Asesora de Planeación</v>
      </c>
      <c r="L30" s="38" t="str">
        <f>+IF(ISBLANK(VLOOKUP(A30,'2. Evaluación de riesgos'!$B$16:$L$78,9,9)),"",VLOOKUP(A30,'2. Evaluación de riesgos'!$B$16:$L$78,9,9))</f>
        <v/>
      </c>
      <c r="M30" s="38">
        <f t="shared" si="3"/>
        <v>0</v>
      </c>
      <c r="N30" s="38" t="e">
        <f t="shared" si="4"/>
        <v>#N/A</v>
      </c>
      <c r="O30" s="38"/>
      <c r="P30" s="38"/>
    </row>
    <row r="31" spans="1:16" ht="12.75" customHeight="1" x14ac:dyDescent="0.2">
      <c r="A31" s="38" t="s">
        <v>722</v>
      </c>
      <c r="B31" s="38" t="str">
        <f t="shared" si="0"/>
        <v>7</v>
      </c>
      <c r="C31" s="38" t="str">
        <f>+MID(VLOOKUP(A31,'2. Evaluación de riesgos'!$B$13:$C$78,2,0),4,LEN(VLOOKUP(A31,'2. Evaluación de riesgos'!$B$13:$C$78,2,0))-4)</f>
        <v xml:space="preserve"> A partir de la información consolidada y reportada por la 2a línea de defensa (7.2), la Alta Dirección analiza sus resultados y en especial considera si se han presentado materializaciones de riesgo</v>
      </c>
      <c r="D31" s="38" t="s">
        <v>717</v>
      </c>
      <c r="E31" s="38" t="str">
        <f>+VLOOKUP(A31,'2. Evaluación de riesgos'!$B$13:$M$78,3,0)</f>
        <v>Dimension Control Interno 
Lineas de Defensa</v>
      </c>
      <c r="F31" s="38" t="str">
        <f>+VLOOKUP(A31,'2. Evaluación de riesgos'!$B$13:$M$78,10,0)</f>
        <v>El comité Comité Institucional de Coordinación de Control Interno ha realizado las reuniones de acuerdo a los lineamientos pero es necesario ampliar la agenda para dar alcance a la Resolución No. 1003 del 18 de abril de 2018</v>
      </c>
      <c r="G31" s="38" t="e">
        <f>+VLOOKUP(A31,'2. Evaluación de riesgos'!$B$13:$M$78,13,0)</f>
        <v>#REF!</v>
      </c>
      <c r="H31" s="102" t="e">
        <f t="shared" si="1"/>
        <v>#REF!</v>
      </c>
      <c r="I31" s="38" t="str">
        <f t="shared" si="2"/>
        <v>Cuando en el análisis de los requerimientos en los diferenes componentes del MECI se cuente con aspectos evaluados en nivel 2 (presente) y 2 (funcionando); 3 (presente) y 1 (funcionando); 3 (presente) y 2 (funcionando).</v>
      </c>
      <c r="J31" s="38" t="s">
        <v>854</v>
      </c>
      <c r="K31" s="38" t="str">
        <f>+IF(ISBLANK(VLOOKUP(A31,'2. Evaluación de riesgos'!$B$16:$G$78,5,0)),"",VLOOKUP(A31,'2. Evaluación de riesgos'!$B$16:$G$78,5,0))</f>
        <v>Oficina de Control Interno</v>
      </c>
      <c r="L31" s="38" t="str">
        <f>+IF(ISBLANK(VLOOKUP(A31,'2. Evaluación de riesgos'!$B$16:$L$78,9,9)),"",VLOOKUP(A31,'2. Evaluación de riesgos'!$B$16:$L$78,9,9))</f>
        <v/>
      </c>
      <c r="M31" s="38">
        <f t="shared" si="3"/>
        <v>0</v>
      </c>
      <c r="N31" s="38" t="e">
        <f t="shared" si="4"/>
        <v>#N/A</v>
      </c>
      <c r="O31" s="38"/>
      <c r="P31" s="38"/>
    </row>
    <row r="32" spans="1:16" ht="12.75" customHeight="1" x14ac:dyDescent="0.2">
      <c r="A32" s="38" t="s">
        <v>724</v>
      </c>
      <c r="B32" s="38" t="str">
        <f t="shared" si="0"/>
        <v>7</v>
      </c>
      <c r="C32" s="38" t="str">
        <f>+MID(VLOOKUP(A32,'2. Evaluación de riesgos'!$B$13:$C$78,2,0),4,LEN(VLOOKUP(A32,'2. Evaluación de riesgos'!$B$13:$C$78,2,0))-4)</f>
        <v xml:space="preserve"> Cuando se detectan materializaciones de riesgo, se definen los cursos de acción en relación con la revisión y actualización del mapa de riesgos correspondiente</v>
      </c>
      <c r="D32" s="38" t="s">
        <v>717</v>
      </c>
      <c r="E32" s="38" t="str">
        <f>+VLOOKUP(A32,'2. Evaluación de riesgos'!$B$13:$M$78,3,0)</f>
        <v>Dimension de Direccionamiento Estratetegico y Planeacion.
Politica de Planeacion Institucional
Dimension Control Interno 
Lineas de Defensa</v>
      </c>
      <c r="F32" s="38" t="str">
        <f>+VLOOKUP(A32,'2. Evaluación de riesgos'!$B$13:$M$78,10,0)</f>
        <v>Ha habido materialización del riesgo pero no se observa evidencia de las lecciones aprendidas y las acciones tomadas para mitigar el riesgo.
Se han realizado observaciones recurrentes respecto la calidad de la identificacion de riesgos y causas, que pueden afectar la efectividad de los controles y acciones.
Se observa la actualización del Mapa de riesgos y su respectiva evaluación por parte de los Integrantes del Comité institucional de Gestión y Desempeño.
No se evidencia las lecciones aprendidas de los riesgos materilizados</v>
      </c>
      <c r="G32" s="38" t="e">
        <f>+VLOOKUP(A32,'2. Evaluación de riesgos'!$B$13:$M$78,13,0)</f>
        <v>#REF!</v>
      </c>
      <c r="H32" s="102" t="e">
        <f t="shared" si="1"/>
        <v>#REF!</v>
      </c>
      <c r="I32" s="38" t="str">
        <f t="shared" si="2"/>
        <v>Cuando en el análisis de los requerimientos en los diferenes componentes del MECI se cuente con aspectos evaluados en nivel 2 (presente) y 2 (funcionando); 3 (presente) y 1 (funcionando); 3 (presente) y 2 (funcionando).</v>
      </c>
      <c r="J32" s="38" t="s">
        <v>854</v>
      </c>
      <c r="K32" s="38" t="str">
        <f>+IF(ISBLANK(VLOOKUP(A32,'2. Evaluación de riesgos'!$B$16:$G$78,5,0)),"",VLOOKUP(A32,'2. Evaluación de riesgos'!$B$16:$G$78,5,0))</f>
        <v>Oficina de Control Interno</v>
      </c>
      <c r="L32" s="38" t="str">
        <f>+IF(ISBLANK(VLOOKUP(A32,'2. Evaluación de riesgos'!$B$16:$L$78,9,9)),"",VLOOKUP(A32,'2. Evaluación de riesgos'!$B$16:$L$78,9,9))</f>
        <v/>
      </c>
      <c r="M32" s="38">
        <f t="shared" si="3"/>
        <v>0</v>
      </c>
      <c r="N32" s="38" t="e">
        <f t="shared" si="4"/>
        <v>#N/A</v>
      </c>
      <c r="O32" s="38"/>
      <c r="P32" s="38"/>
    </row>
    <row r="33" spans="1:16" ht="12.75" customHeight="1" x14ac:dyDescent="0.2">
      <c r="A33" s="38" t="s">
        <v>726</v>
      </c>
      <c r="B33" s="38" t="str">
        <f t="shared" si="0"/>
        <v>7</v>
      </c>
      <c r="C33" s="38" t="str">
        <f>+MID(VLOOKUP(A33,'2. Evaluación de riesgos'!$B$13:$C$78,2,0),4,LEN(VLOOKUP(A33,'2. Evaluación de riesgos'!$B$13:$C$78,2,0))-4)</f>
        <v xml:space="preserve"> Se llevan a cabo seguimientos a las acciones definidas para resolver materializaciones de riesgo detectadas</v>
      </c>
      <c r="D33" s="38" t="s">
        <v>717</v>
      </c>
      <c r="E33" s="38" t="str">
        <f>+VLOOKUP(A33,'2. Evaluación de riesgos'!$B$13:$M$78,3,0)</f>
        <v>Dimension de Evaluacion de Resultados 
Politica de Seguimiento y evaluacion al Desempeño Institucional.
Dimension Control Interno 
Lineas de Defensa</v>
      </c>
      <c r="F33" s="38" t="str">
        <f>+VLOOKUP(A33,'2. Evaluación de riesgos'!$B$13:$M$78,10,0)</f>
        <v xml:space="preserve">El comité Comité Institucional de Coordinación de Control Interno  reprogramo auditorias de acuerdo a los riesgos detecados con el fin de buscar la mitigación de los mismos.  
</v>
      </c>
      <c r="G33" s="38" t="e">
        <f>+VLOOKUP(A33,'2. Evaluación de riesgos'!$B$13:$M$78,13,0)</f>
        <v>#REF!</v>
      </c>
      <c r="H33" s="102" t="e">
        <f t="shared" si="1"/>
        <v>#REF!</v>
      </c>
      <c r="I33" s="38" t="str">
        <f t="shared" si="2"/>
        <v>Cuando en el análisis de los requerimientos en los diferenes componentes del MECI se cuente con aspectos evaluados en nivel 2 (presente) y 2 (funcionando); 3 (presente) y 1 (funcionando); 3 (presente) y 2 (funcionando).</v>
      </c>
      <c r="J33" s="38" t="s">
        <v>854</v>
      </c>
      <c r="K33" s="38" t="str">
        <f>+IF(ISBLANK(VLOOKUP(A33,'2. Evaluación de riesgos'!$B$16:$G$78,5,0)),"",VLOOKUP(A33,'2. Evaluación de riesgos'!$B$16:$G$78,5,0))</f>
        <v>Oficina de Control Interno</v>
      </c>
      <c r="L33" s="38" t="str">
        <f>+IF(ISBLANK(VLOOKUP(A33,'2. Evaluación de riesgos'!$B$16:$L$78,9,9)),"",VLOOKUP(A33,'2. Evaluación de riesgos'!$B$16:$L$78,9,9))</f>
        <v/>
      </c>
      <c r="M33" s="38">
        <f t="shared" si="3"/>
        <v>0</v>
      </c>
      <c r="N33" s="38" t="e">
        <f t="shared" si="4"/>
        <v>#N/A</v>
      </c>
      <c r="O33" s="38"/>
      <c r="P33" s="38"/>
    </row>
    <row r="34" spans="1:16" ht="12.75" customHeight="1" x14ac:dyDescent="0.2">
      <c r="A34" s="38" t="s">
        <v>744</v>
      </c>
      <c r="B34" s="38" t="str">
        <f t="shared" si="0"/>
        <v>8</v>
      </c>
      <c r="C34" s="38" t="str">
        <f>+MID(VLOOKUP(A34,'2. Evaluación de riesgos'!$B$13:$C$78,2,0),4,LEN(VLOOKUP(A34,'2. Evaluación de riesgos'!$B$13:$C$78,2,0))-4)</f>
        <v xml:space="preserve"> La Alta Dirección acorde con el análisis del entorno interno y externo, define los procesos, programas o proyectos (según aplique), susceptibles de posibles actos de corrupción</v>
      </c>
      <c r="D34" s="38" t="s">
        <v>717</v>
      </c>
      <c r="E34" s="38" t="str">
        <f>+VLOOKUP(A34,'2. Evaluación de riesgos'!$B$13:$M$78,3,0)</f>
        <v>Dimension de Direccionamiento Estratetegico y Planeacion.
Politica de Planeacion Institucional</v>
      </c>
      <c r="F34" s="38" t="str">
        <f>+VLOOKUP(A34,'2. Evaluación de riesgos'!$B$13:$M$78,10,0)</f>
        <v>La Oficina de Control Interno ha realizado seguimiento al Plan Anticorrupción y Atención al Ciudadano encontrando que las acciones de prevención de los riesgos de corrupción diseñados para los Procesos de Financiero, de Gestión del Talento Humano, Seguridad Penitenciaria y Carcelaria, Tratamiento Penitenciario y la Racionalización de Trámites, se están aplicando e implementando dando resultados de acuerdo con los objetivos institucionales. Es necesario realizar seguimiento a las riesgos que se materializan con el objetivo de implementar un plan de mejora para su mitigación</v>
      </c>
      <c r="G34" s="38" t="e">
        <f>+VLOOKUP(A34,'2. Evaluación de riesgos'!$B$13:$M$78,13,0)</f>
        <v>#REF!</v>
      </c>
      <c r="H34" s="102" t="e">
        <f t="shared" si="1"/>
        <v>#REF!</v>
      </c>
      <c r="I34" s="38" t="str">
        <f t="shared" si="2"/>
        <v>Cuando en el análisis de los requerimientos en los diferenes componentes del MECI se cuente con aspectos evaluados en nivel 2 (presente) y 2 (funcionando); 3 (presente) y 1 (funcionando); 3 (presente) y 2 (funcionando).</v>
      </c>
      <c r="J34" s="38" t="s">
        <v>729</v>
      </c>
      <c r="K34" s="38" t="str">
        <f>+IF(ISBLANK(VLOOKUP(A34,'2. Evaluación de riesgos'!$B$16:$G$78,5,0)),"",VLOOKUP(A34,'2. Evaluación de riesgos'!$B$16:$G$78,5,0))</f>
        <v>Oficina Asesora de Planeación</v>
      </c>
      <c r="L34" s="38" t="str">
        <f>+IF(ISBLANK(VLOOKUP(A34,'2. Evaluación de riesgos'!$B$16:$L$78,9,9)),"",VLOOKUP(A34,'2. Evaluación de riesgos'!$B$16:$L$78,9,9))</f>
        <v/>
      </c>
      <c r="M34" s="38">
        <f t="shared" si="3"/>
        <v>0</v>
      </c>
      <c r="N34" s="38" t="e">
        <f t="shared" si="4"/>
        <v>#N/A</v>
      </c>
      <c r="O34" s="38"/>
      <c r="P34" s="38"/>
    </row>
    <row r="35" spans="1:16" ht="12.75" customHeight="1" x14ac:dyDescent="0.2">
      <c r="A35" s="38" t="s">
        <v>746</v>
      </c>
      <c r="B35" s="38" t="str">
        <f t="shared" si="0"/>
        <v>8</v>
      </c>
      <c r="C35" s="38" t="str">
        <f>+MID(VLOOKUP(A35,'2. Evaluación de riesgos'!$B$13:$C$78,2,0),4,LEN(VLOOKUP(A35,'2. Evaluación de riesgos'!$B$13:$C$78,2,0))-4)</f>
        <v xml:space="preserve"> La Alta Dirección monitorea los riesgos de corrupción con la periodicidad establecida en la Política de Administración del Riesgo</v>
      </c>
      <c r="D35" s="38" t="s">
        <v>717</v>
      </c>
      <c r="E35" s="38" t="str">
        <f>+VLOOKUP(A35,'2. Evaluación de riesgos'!$B$13:$M$78,3,0)</f>
        <v>Dimension de Control Interno
Linea Estrategica</v>
      </c>
      <c r="F35" s="38" t="str">
        <f>+VLOOKUP(A35,'2. Evaluación de riesgos'!$B$13:$M$78,10,0)</f>
        <v xml:space="preserve">Se observa el seguimeinto al  Mapa de riesgos y al PAAC por parte de la segunda y tercera linea defensa quien informa al Alta Dirección de sus resultados y avances con el objetivo que pueda implementar estrategias que redunden en el mejoramiento continuo de la entidad. 
</v>
      </c>
      <c r="G35" s="38" t="e">
        <f>+VLOOKUP(A35,'2. Evaluación de riesgos'!$B$13:$M$78,13,0)</f>
        <v>#REF!</v>
      </c>
      <c r="H35" s="102" t="e">
        <f t="shared" si="1"/>
        <v>#REF!</v>
      </c>
      <c r="I35" s="38" t="str">
        <f t="shared" si="2"/>
        <v>Cuando en el análisis de los requerimientos en los diferenes componentes del MECI se cuente con aspectos evaluados en nivel 2 (presente) y 2 (funcionando); 3 (presente) y 1 (funcionando); 3 (presente) y 2 (funcionando).</v>
      </c>
      <c r="J35" s="38" t="s">
        <v>729</v>
      </c>
      <c r="K35" s="38" t="str">
        <f>+IF(ISBLANK(VLOOKUP(A35,'2. Evaluación de riesgos'!$B$16:$G$78,5,0)),"",VLOOKUP(A35,'2. Evaluación de riesgos'!$B$16:$G$78,5,0))</f>
        <v>Oficina Asesora de Planeación</v>
      </c>
      <c r="L35" s="38" t="str">
        <f>+IF(ISBLANK(VLOOKUP(A35,'2. Evaluación de riesgos'!$B$16:$L$78,9,9)),"",VLOOKUP(A35,'2. Evaluación de riesgos'!$B$16:$L$78,9,9))</f>
        <v/>
      </c>
      <c r="M35" s="38">
        <f t="shared" si="3"/>
        <v>0</v>
      </c>
      <c r="N35" s="38" t="e">
        <f t="shared" si="4"/>
        <v>#N/A</v>
      </c>
      <c r="O35" s="38"/>
      <c r="P35" s="38"/>
    </row>
    <row r="36" spans="1:16" ht="12.75" customHeight="1" x14ac:dyDescent="0.2">
      <c r="A36" s="38" t="s">
        <v>728</v>
      </c>
      <c r="B36" s="38" t="str">
        <f t="shared" si="0"/>
        <v>8</v>
      </c>
      <c r="C36" s="38" t="str">
        <f>+MID(VLOOKUP(A36,'2. Evaluación de riesgos'!$B$13:$C$78,2,0),4,LEN(VLOOKUP(A36,'2. Evaluación de riesgos'!$B$13:$C$78,2,0))-4)</f>
        <v xml:space="preserve"> Para el desarrollo de las actividades de control, la entidad considera la adecuada división de las funciones y que éstas se encuentren segregadas en diferentes personas para reducir el riesgo de acciones fraudulentas</v>
      </c>
      <c r="D36" s="38" t="s">
        <v>717</v>
      </c>
      <c r="E36" s="38" t="str">
        <f>+VLOOKUP(A36,'2. Evaluación de riesgos'!$B$13:$M$78,3,0)</f>
        <v>Dimension de Contro Interno
Lineas de Defensa</v>
      </c>
      <c r="F36" s="38" t="str">
        <f>+VLOOKUP(A36,'2. Evaluación de riesgos'!$B$13:$M$78,10,0)</f>
        <v xml:space="preserve">Se hace seguimiento al cumplimiento de las funciones de los servidores públicos con respecto a la gestión para evitar la comisión de actos fraudulentos.
Se monitorea con frecuencia la responsabilidad de los representantes de la Alta Dirección y el cumplimiento de sus funciones para prevenir la materialización de riesgos de corrupción que atenten contra el erario público.
</v>
      </c>
      <c r="G36" s="38" t="e">
        <f>+VLOOKUP(A36,'2. Evaluación de riesgos'!$B$13:$M$78,13,0)</f>
        <v>#REF!</v>
      </c>
      <c r="H36" s="102" t="e">
        <f t="shared" si="1"/>
        <v>#REF!</v>
      </c>
      <c r="I36" s="38" t="str">
        <f t="shared" si="2"/>
        <v>Cuando en el análisis de los requerimientos en los diferenes componentes del MECI se cuente con aspectos evaluados en nivel 2 (presente) y 2 (funcionando); 3 (presente) y 1 (funcionando); 3 (presente) y 2 (funcionando).</v>
      </c>
      <c r="J36" s="38" t="s">
        <v>729</v>
      </c>
      <c r="K36" s="38" t="str">
        <f>+IF(ISBLANK(VLOOKUP(A36,'2. Evaluación de riesgos'!$B$16:$G$78,5,0)),"",VLOOKUP(A36,'2. Evaluación de riesgos'!$B$16:$G$78,5,0))</f>
        <v>Oficina de Control Interno</v>
      </c>
      <c r="L36" s="38" t="str">
        <f>+IF(ISBLANK(VLOOKUP(A36,'2. Evaluación de riesgos'!$B$16:$L$78,9,9)),"",VLOOKUP(A36,'2. Evaluación de riesgos'!$B$16:$L$78,9,9))</f>
        <v/>
      </c>
      <c r="M36" s="38">
        <f t="shared" si="3"/>
        <v>0</v>
      </c>
      <c r="N36" s="38" t="e">
        <f t="shared" si="4"/>
        <v>#N/A</v>
      </c>
      <c r="O36" s="38"/>
      <c r="P36" s="38"/>
    </row>
    <row r="37" spans="1:16" ht="12.75" customHeight="1" x14ac:dyDescent="0.2">
      <c r="A37" s="38" t="s">
        <v>748</v>
      </c>
      <c r="B37" s="38" t="str">
        <f t="shared" si="0"/>
        <v>8</v>
      </c>
      <c r="C37" s="38" t="e">
        <f>+MID(VLOOKUP(A37,'2. Evaluación de riesgos'!$B$13:$C$78,2,0),4,LEN(VLOOKUP(A37,'2. Evaluación de riesgos'!$B$13:$C$78,2,0))-4)</f>
        <v>#N/A</v>
      </c>
      <c r="D37" s="38" t="s">
        <v>717</v>
      </c>
      <c r="E37" s="38" t="e">
        <f>+VLOOKUP(A37,'2. Evaluación de riesgos'!$B$13:$M$78,3,0)</f>
        <v>#N/A</v>
      </c>
      <c r="F37" s="38" t="e">
        <f>+VLOOKUP(A37,'2. Evaluación de riesgos'!$B$13:$M$78,10,0)</f>
        <v>#N/A</v>
      </c>
      <c r="G37" s="38" t="e">
        <f>+VLOOKUP(A37,'2. Evaluación de riesgos'!$B$13:$M$78,13,0)</f>
        <v>#N/A</v>
      </c>
      <c r="H37" s="102" t="e">
        <f t="shared" si="1"/>
        <v>#N/A</v>
      </c>
      <c r="I37" s="38" t="e">
        <f t="shared" si="2"/>
        <v>#N/A</v>
      </c>
      <c r="J37" s="38" t="s">
        <v>729</v>
      </c>
      <c r="K37" s="38" t="e">
        <f>+IF(ISBLANK(VLOOKUP(A37,'2. Evaluación de riesgos'!$B$16:$G$78,5,0)),"",VLOOKUP(A37,'2. Evaluación de riesgos'!$B$16:$G$78,5,0))</f>
        <v>#N/A</v>
      </c>
      <c r="L37" s="38" t="str">
        <f>+IF(ISBLANK(VLOOKUP(A37,'2. Evaluación de riesgos'!$B$16:$L$78,9,9)),"",VLOOKUP(A37,'2. Evaluación de riesgos'!$B$16:$L$78,9,9))</f>
        <v/>
      </c>
      <c r="M37" s="38" t="e">
        <f t="shared" si="3"/>
        <v>#N/A</v>
      </c>
      <c r="N37" s="38" t="e">
        <f t="shared" si="4"/>
        <v>#N/A</v>
      </c>
      <c r="O37" s="38"/>
      <c r="P37" s="38"/>
    </row>
    <row r="38" spans="1:16" ht="12.75" customHeight="1" x14ac:dyDescent="0.2">
      <c r="A38" s="38" t="s">
        <v>731</v>
      </c>
      <c r="B38" s="38" t="str">
        <f t="shared" si="0"/>
        <v>9</v>
      </c>
      <c r="C38" s="38" t="str">
        <f>+MID(VLOOKUP(A38,'2. Evaluación de riesgos'!$B$13:$C$78,2,0),4,LEN(VLOOKUP(A38,'2. Evaluación de riesgos'!$B$13:$C$78,2,0))-4)</f>
        <v xml:space="preserve"> Acorde con lo establecido en la política de Administración del Riesgo, se monitorean los factores internos y externos definidos para la entidad, a fin de establecer cambios en el entorno que determinen nuevos riesgos o ajustes a los existentes</v>
      </c>
      <c r="D38" s="38" t="s">
        <v>717</v>
      </c>
      <c r="E38" s="38" t="str">
        <f>+VLOOKUP(A38,'2. Evaluación de riesgos'!$B$13:$M$78,3,0)</f>
        <v>Dimension de Direccionamiento Estrategico 
Politica de Planeacion Institucional</v>
      </c>
      <c r="F38" s="38" t="str">
        <f>+VLOOKUP(A38,'2. Evaluación de riesgos'!$B$13:$M$78,10,0)</f>
        <v>Se llevó a cabo seguimiento a lo dispuesto en la Política de Administración del Riesgo y a la efectividad de los controles, en los cuales se evidenció la verificación de los factores externos e internos que pueden generar nuevos riesgos y la forma de mitigarlos con los seguimientos realizados por la primera y segunda linea de defensa.
Se ha realizado por parte de la Oficina Asesora de Planeación, el Mapa de Riesgo y su respectiva gestión por parte de los lideres de los procesos.</v>
      </c>
      <c r="G38" s="38" t="e">
        <f>+VLOOKUP(A38,'2. Evaluación de riesgos'!$B$13:$M$78,13,0)</f>
        <v>#REF!</v>
      </c>
      <c r="H38" s="102" t="e">
        <f t="shared" si="1"/>
        <v>#REF!</v>
      </c>
      <c r="I38" s="38" t="str">
        <f t="shared" si="2"/>
        <v>Cuando en el análisis de los requerimientos en los diferenes componentes del MECI se cuente con aspectos evaluados en nivel 2 (presente) y 2 (funcionando); 3 (presente) y 1 (funcionando); 3 (presente) y 2 (funcionando).</v>
      </c>
      <c r="J38" s="38" t="s">
        <v>855</v>
      </c>
      <c r="K38" s="38" t="str">
        <f>+IF(ISBLANK(VLOOKUP(A38,'2. Evaluación de riesgos'!$B$16:$G$78,5,0)),"",VLOOKUP(A38,'2. Evaluación de riesgos'!$B$16:$G$78,5,0))</f>
        <v>Oficina de Control Interno</v>
      </c>
      <c r="L38" s="38" t="str">
        <f>+IF(ISBLANK(VLOOKUP(A38,'2. Evaluación de riesgos'!$B$16:$L$78,9,9)),"",VLOOKUP(A38,'2. Evaluación de riesgos'!$B$16:$L$78,9,9))</f>
        <v/>
      </c>
      <c r="M38" s="38">
        <f t="shared" si="3"/>
        <v>0</v>
      </c>
      <c r="N38" s="38" t="e">
        <f t="shared" si="4"/>
        <v>#N/A</v>
      </c>
      <c r="O38" s="38"/>
      <c r="P38" s="38"/>
    </row>
    <row r="39" spans="1:16" ht="12.75" customHeight="1" x14ac:dyDescent="0.2">
      <c r="A39" s="38" t="s">
        <v>734</v>
      </c>
      <c r="B39" s="38" t="str">
        <f t="shared" si="0"/>
        <v>9</v>
      </c>
      <c r="C39" s="38" t="str">
        <f>+MID(VLOOKUP(A39,'2. Evaluación de riesgos'!$B$13:$C$78,2,0),4,LEN(VLOOKUP(A39,'2. Evaluación de riesgos'!$B$13:$C$78,2,0))-4)</f>
        <v xml:space="preserve"> La Alta Dirección analiza los riesgos asociados a actividades tercerizadas, regionales u otras figuras externas que afecten la prestación del servicio a los usuarios, basados en los informes de la segunda y tercera linea de defensa</v>
      </c>
      <c r="D39" s="38" t="s">
        <v>717</v>
      </c>
      <c r="E39" s="38" t="str">
        <f>+VLOOKUP(A39,'2. Evaluación de riesgos'!$B$13:$M$78,3,0)</f>
        <v>Dimension de Control Interno
Lineas de Defensa</v>
      </c>
      <c r="F39" s="38" t="str">
        <f>+VLOOKUP(A39,'2. Evaluación de riesgos'!$B$13:$M$78,10,0)</f>
        <v>Lao</v>
      </c>
      <c r="G39" s="38" t="e">
        <f>+VLOOKUP(A39,'2. Evaluación de riesgos'!$B$13:$M$78,13,0)</f>
        <v>#REF!</v>
      </c>
      <c r="H39" s="102" t="e">
        <f t="shared" si="1"/>
        <v>#REF!</v>
      </c>
      <c r="I39" s="38" t="str">
        <f t="shared" si="2"/>
        <v>Cuando en el análisis de los requerimientos en los diferenes componentes del MECI se cuente con aspectos evaluados en nivel 2 (presente) y 2 (funcionando); 3 (presente) y 1 (funcionando); 3 (presente) y 2 (funcionando).</v>
      </c>
      <c r="J39" s="38" t="s">
        <v>855</v>
      </c>
      <c r="K39" s="38" t="str">
        <f>+IF(ISBLANK(VLOOKUP(A39,'2. Evaluación de riesgos'!$B$16:$G$78,5,0)),"",VLOOKUP(A39,'2. Evaluación de riesgos'!$B$16:$G$78,5,0))</f>
        <v>Oficina de Control Interno</v>
      </c>
      <c r="L39" s="38" t="str">
        <f>+IF(ISBLANK(VLOOKUP(A39,'2. Evaluación de riesgos'!$B$16:$L$78,9,9)),"",VLOOKUP(A39,'2. Evaluación de riesgos'!$B$16:$L$78,9,9))</f>
        <v/>
      </c>
      <c r="M39" s="38">
        <f t="shared" si="3"/>
        <v>0</v>
      </c>
      <c r="N39" s="38" t="e">
        <f t="shared" si="4"/>
        <v>#N/A</v>
      </c>
      <c r="O39" s="38"/>
      <c r="P39" s="38"/>
    </row>
    <row r="40" spans="1:16" ht="12.75" customHeight="1" x14ac:dyDescent="0.2">
      <c r="A40" s="38" t="s">
        <v>749</v>
      </c>
      <c r="B40" s="38" t="str">
        <f t="shared" si="0"/>
        <v>9</v>
      </c>
      <c r="C40" s="38" t="str">
        <f>+MID(VLOOKUP(A40,'2. Evaluación de riesgos'!$B$13:$C$78,2,0),4,LEN(VLOOKUP(A40,'2. Evaluación de riesgos'!$B$13:$C$78,2,0))-4)</f>
        <v xml:space="preserve"> La Alta Dirección monitorea los riesgos aceptados revisando que sus condiciones no hayan cambiado y definir su pertinencia para sostenerlos o ajustarlos</v>
      </c>
      <c r="D40" s="38" t="s">
        <v>717</v>
      </c>
      <c r="E40" s="38" t="str">
        <f>+VLOOKUP(A40,'2. Evaluación de riesgos'!$B$13:$M$78,3,0)</f>
        <v>Dimension de Control Interno
Linea Estrategica</v>
      </c>
      <c r="F40" s="38" t="str">
        <f>+VLOOKUP(A40,'2. Evaluación de riesgos'!$B$13:$M$78,10,0)</f>
        <v xml:space="preserve">Se hace seguimiento por parte  de la segunda y tercera linea de defensa de los riesgos institucionales informando a la Alta Dirección para su conocimiento y tomar las acciones pertinentes para su mitigación a nivel de toda la entidad. </v>
      </c>
      <c r="G40" s="38" t="e">
        <f>+VLOOKUP(A40,'2. Evaluación de riesgos'!$B$13:$M$78,13,0)</f>
        <v>#REF!</v>
      </c>
      <c r="H40" s="102" t="e">
        <f t="shared" si="1"/>
        <v>#REF!</v>
      </c>
      <c r="I40" s="38" t="str">
        <f t="shared" si="2"/>
        <v>Cuando en el análisis de los requerimientos en los diferenes componentes del MECI se cuente con aspectos evaluados en nivel 2 (presente) y 2 (funcionando); 3 (presente) y 1 (funcionando); 3 (presente) y 2 (funcionando).</v>
      </c>
      <c r="J40" s="38" t="s">
        <v>855</v>
      </c>
      <c r="K40" s="38" t="str">
        <f>+IF(ISBLANK(VLOOKUP(A40,'2. Evaluación de riesgos'!$B$16:$G$78,5,0)),"",VLOOKUP(A40,'2. Evaluación de riesgos'!$B$16:$G$78,5,0))</f>
        <v>Oficina Asesora de Planeación</v>
      </c>
      <c r="L40" s="38" t="str">
        <f>+IF(ISBLANK(VLOOKUP(A40,'2. Evaluación de riesgos'!$B$16:$L$78,9,9)),"",VLOOKUP(A40,'2. Evaluación de riesgos'!$B$16:$L$78,9,9))</f>
        <v/>
      </c>
      <c r="M40" s="38">
        <f t="shared" si="3"/>
        <v>0</v>
      </c>
      <c r="N40" s="38" t="e">
        <f t="shared" si="4"/>
        <v>#N/A</v>
      </c>
      <c r="O40" s="38"/>
      <c r="P40" s="38"/>
    </row>
    <row r="41" spans="1:16" ht="12.75" customHeight="1" x14ac:dyDescent="0.2">
      <c r="A41" s="38" t="s">
        <v>751</v>
      </c>
      <c r="B41" s="38" t="str">
        <f t="shared" si="0"/>
        <v>9</v>
      </c>
      <c r="C41" s="38" t="str">
        <f>+MID(VLOOKUP(A41,'2. Evaluación de riesgos'!$B$13:$C$78,2,0),4,LEN(VLOOKUP(A41,'2. Evaluación de riesgos'!$B$13:$C$78,2,0))-4)</f>
        <v xml:space="preserve"> La Alta Dirección evalúa fallas en los controles (diseño y ejecución) para definir cursos de acción apropiados para su mejora, basados en los informes de la segunda y tercera linea de defensa</v>
      </c>
      <c r="D41" s="38" t="s">
        <v>717</v>
      </c>
      <c r="E41" s="38" t="str">
        <f>+VLOOKUP(A41,'2. Evaluación de riesgos'!$B$13:$M$78,3,0)</f>
        <v>Dimension de Control Interno
Lineas de Defensa</v>
      </c>
      <c r="F41" s="38" t="str">
        <f>+VLOOKUP(A41,'2. Evaluación de riesgos'!$B$13:$M$78,10,0)</f>
        <v xml:space="preserve">
Se evalua la actualización del Mapa de Riesgos de Corrupción acorde a los reportes de la tercera línea de defensa en los caules se establecen acciones para mejorar las Dimensiones, Politicas y procesos de Gestión. 
Se evalua el avance e implementación de los Planes de Mejoramiento Institucional con fundamento a los resultados de las evaluaciones realizadas por la tercera Línea de Defensa en la plataforma ISOLUCION   </v>
      </c>
      <c r="G41" s="38" t="e">
        <f>+VLOOKUP(A41,'2. Evaluación de riesgos'!$B$13:$M$78,13,0)</f>
        <v>#REF!</v>
      </c>
      <c r="H41" s="102" t="e">
        <f t="shared" si="1"/>
        <v>#REF!</v>
      </c>
      <c r="I41" s="38" t="str">
        <f t="shared" si="2"/>
        <v>Cuando en el análisis de los requerimientos en los diferenes componentes del MECI se cuente con aspectos evaluados en nivel 2 (presente) y 2 (funcionando); 3 (presente) y 1 (funcionando); 3 (presente) y 2 (funcionando).</v>
      </c>
      <c r="J41" s="38" t="s">
        <v>855</v>
      </c>
      <c r="K41" s="38" t="str">
        <f>+IF(ISBLANK(VLOOKUP(A41,'2. Evaluación de riesgos'!$B$16:$G$78,5,0)),"",VLOOKUP(A41,'2. Evaluación de riesgos'!$B$16:$G$78,5,0))</f>
        <v>Oficina de Control Interno</v>
      </c>
      <c r="L41" s="38" t="str">
        <f>+IF(ISBLANK(VLOOKUP(A41,'2. Evaluación de riesgos'!$B$16:$L$78,9,9)),"",VLOOKUP(A41,'2. Evaluación de riesgos'!$B$16:$L$78,9,9))</f>
        <v/>
      </c>
      <c r="M41" s="38">
        <f t="shared" si="3"/>
        <v>0</v>
      </c>
      <c r="N41" s="38" t="e">
        <f t="shared" si="4"/>
        <v>#N/A</v>
      </c>
      <c r="O41" s="38"/>
      <c r="P41" s="38"/>
    </row>
    <row r="42" spans="1:16" ht="12.75" customHeight="1" x14ac:dyDescent="0.2">
      <c r="A42" s="38" t="s">
        <v>735</v>
      </c>
      <c r="B42" s="38" t="str">
        <f t="shared" si="0"/>
        <v>9</v>
      </c>
      <c r="C42" s="38" t="str">
        <f>+MID(VLOOKUP(A42,'2. Evaluación de riesgos'!$B$13:$C$78,2,0),4,LEN(VLOOKUP(A42,'2. Evaluación de riesgos'!$B$13:$C$78,2,0))-4)</f>
        <v xml:space="preserve"> La entidad analiza el impacto sobre el control interno por cambios en los diferentes niveles organizacionales</v>
      </c>
      <c r="D42" s="38" t="s">
        <v>717</v>
      </c>
      <c r="E42" s="38" t="str">
        <f>+VLOOKUP(A42,'2. Evaluación de riesgos'!$B$13:$M$78,3,0)</f>
        <v>Dimension de Direccionamiento Estrategico y Planeacion
Politica de Planeacion Institucional
Dimension de Control Interno
Linea Estrategica</v>
      </c>
      <c r="F42" s="38">
        <f>+VLOOKUP(A42,'2. Evaluación de riesgos'!$B$13:$M$78,10,0)</f>
        <v>0</v>
      </c>
      <c r="G42" s="38" t="e">
        <f>+VLOOKUP(A42,'2. Evaluación de riesgos'!$B$13:$M$78,13,0)</f>
        <v>#REF!</v>
      </c>
      <c r="H42" s="102" t="e">
        <f t="shared" si="1"/>
        <v>#REF!</v>
      </c>
      <c r="I42" s="38" t="str">
        <f t="shared" si="2"/>
        <v>Cuando en el análisis de los requerimientos en los diferenes componentes del MECI se cuente con aspectos evaluados en nivel 2 (presente) y 2 (funcionando); 3 (presente) y 1 (funcionando); 3 (presente) y 2 (funcionando).</v>
      </c>
      <c r="J42" s="38" t="s">
        <v>855</v>
      </c>
      <c r="K42" s="38" t="str">
        <f>+IF(ISBLANK(VLOOKUP(A42,'2. Evaluación de riesgos'!$B$16:$G$78,5,0)),"",VLOOKUP(A42,'2. Evaluación de riesgos'!$B$16:$G$78,5,0))</f>
        <v>Oficina Asesora de Planeación</v>
      </c>
      <c r="L42" s="38" t="str">
        <f>+IF(ISBLANK(VLOOKUP(A42,'2. Evaluación de riesgos'!$B$16:$L$78,9,9)),"",VLOOKUP(A42,'2. Evaluación de riesgos'!$B$16:$L$78,9,9))</f>
        <v/>
      </c>
      <c r="M42" s="38">
        <f t="shared" si="3"/>
        <v>0</v>
      </c>
      <c r="N42" s="38" t="e">
        <f t="shared" si="4"/>
        <v>#N/A</v>
      </c>
      <c r="O42" s="38"/>
      <c r="P42" s="38"/>
    </row>
    <row r="43" spans="1:16" ht="12.75" customHeight="1" x14ac:dyDescent="0.2">
      <c r="A43" s="38" t="s">
        <v>367</v>
      </c>
      <c r="B43" s="38" t="str">
        <f t="shared" ref="B43:B82" si="5">+LEFT(A43,2)</f>
        <v>10</v>
      </c>
      <c r="C43" s="38" t="str">
        <f>+MID(VLOOKUP(A43,'3. Actividades de control'!$B$13:$C$123,2,0),5,LEN(VLOOKUP(A43,'3. Actividades de control'!$B$13:$C$123,2,0))-5)</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D43" s="38" t="s">
        <v>752</v>
      </c>
      <c r="E43" s="38" t="str">
        <f>+VLOOKUP(A43,'3. Actividades de control'!$B$18:$M$69,3,0)</f>
        <v>Dimension de Control Interno
Lineas de Defensa</v>
      </c>
      <c r="F43" s="38" t="str">
        <f>+VLOOKUP(A43,'3. Actividades de control'!$B$18:$M$69,10,0)</f>
        <v>Se hace seguimiento a los roles, responsabilidades y liderazgo de los representantes de la Alta Dirección frente al cumplimiento de sus funciones para prevenir la materialización de riesgos fraudulentos dentro de la Entidad.
En las auditorias e informes de seguimiento realizadas en la vigencia se han identificado debilidades en la segregacion de funciones, asociadas a una adecuada distribución de funciones</v>
      </c>
      <c r="G43" s="38">
        <f>+VLOOKUP(A43,'3. Actividades de control'!$B$13:$O$123,13,0)</f>
        <v>3.4569000000000001</v>
      </c>
      <c r="H43" s="102" t="e">
        <f t="shared" si="1"/>
        <v>#REF!</v>
      </c>
      <c r="I43" s="38" t="str">
        <f t="shared" si="2"/>
        <v>Cuando en el análisis de los requerimientos en los diferenes componentes del MECI se cuente con aspectos evaluados en nivel 2 (presente) y 2 (funcionando); 3 (presente) y 1 (funcionando); 3 (presente) y 2 (funcionando).</v>
      </c>
      <c r="J43" s="38" t="s">
        <v>753</v>
      </c>
      <c r="K43" s="38" t="str">
        <f>+IF(ISBLANK(VLOOKUP(A43,'3. Actividades de control'!$B$21:$G$69,5,0)),"",VLOOKUP(A43,'3. Actividades de control'!$B$21:$G$69,5,0))</f>
        <v>Subdirección de Talento Humano</v>
      </c>
      <c r="L43" s="38" t="str">
        <f>+IF(ISBLANK(VLOOKUP(A43,'3. Actividades de control'!$B$21:$L$69,9,0)),"",VLOOKUP(A43,'3. Actividades de control'!$B$21:$L$69,9,0))</f>
        <v/>
      </c>
      <c r="M43" s="38">
        <f t="shared" si="3"/>
        <v>0</v>
      </c>
      <c r="N43" s="38">
        <f t="shared" si="4"/>
        <v>0.16666666666666666</v>
      </c>
      <c r="O43" s="38"/>
      <c r="P43" s="38"/>
    </row>
    <row r="44" spans="1:16" ht="12.75" customHeight="1" x14ac:dyDescent="0.2">
      <c r="A44" s="38" t="s">
        <v>373</v>
      </c>
      <c r="B44" s="38" t="str">
        <f t="shared" si="5"/>
        <v>10</v>
      </c>
      <c r="C44" s="38" t="str">
        <f>+MID(VLOOKUP(A44,'3. Actividades de control'!$B$13:$C$123,2,0),5,LEN(VLOOKUP(A44,'3. Actividades de control'!$B$13:$C$123,2,0))-5)</f>
        <v xml:space="preserve"> Se han idenfificado y documentado las situaciones específicas en donde no es posible segregar adecuadamente las funciones (ej: falta de personal, presupuesto), con el fin de definir actividades de control alternativas para cubrir los riesgos identificados.</v>
      </c>
      <c r="D44" s="38" t="s">
        <v>752</v>
      </c>
      <c r="E44" s="38" t="str">
        <f>+VLOOKUP(A44,'3. Actividades de control'!$B$18:$M$69,3,0)</f>
        <v>Dimension de Control Interno
Lineas de Defensa</v>
      </c>
      <c r="F44" s="38" t="str">
        <f>+VLOOKUP(A44,'3. Actividades de control'!$B$18:$M$69,10,0)</f>
        <v>Se evalua el cumplimiento de las funciones de cada servidor público dando aplicación a la evaluación de desempeño laboral 
Verificar una vez cumplido la evaluación del primer y segundo período a los empleados de carrera que estén efectivamente evaluados igual para las personas que terminan período de prueba</v>
      </c>
      <c r="G44" s="38">
        <f>+VLOOKUP(A44,'3. Actividades de control'!$B$13:$O$123,13,0)</f>
        <v>3.5478000000000001</v>
      </c>
      <c r="H44" s="102" t="e">
        <f t="shared" si="1"/>
        <v>#REF!</v>
      </c>
      <c r="I44" s="38" t="str">
        <f t="shared" si="2"/>
        <v>Cuando en el análisis de los requerimientos en los diferenes componentes del MECI se cuente con aspectos evaluados en nivel 2 (presente) y 2 (funcionando); 3 (presente) y 1 (funcionando); 3 (presente) y 2 (funcionando).</v>
      </c>
      <c r="J44" s="38" t="s">
        <v>753</v>
      </c>
      <c r="K44" s="38" t="str">
        <f>+IF(ISBLANK(VLOOKUP(A44,'3. Actividades de control'!$B$21:$G$69,5,0)),"",VLOOKUP(A44,'3. Actividades de control'!$B$21:$G$69,5,0))</f>
        <v>Subdirección de Talento Humano</v>
      </c>
      <c r="L44" s="38" t="str">
        <f>+IF(ISBLANK(VLOOKUP(A44,'3. Actividades de control'!$B$21:$L$69,9,0)),"",VLOOKUP(A44,'3. Actividades de control'!$B$21:$L$69,9,0))</f>
        <v/>
      </c>
      <c r="M44" s="38">
        <f t="shared" si="3"/>
        <v>0</v>
      </c>
      <c r="N44" s="38">
        <f t="shared" si="4"/>
        <v>0.16666666666666666</v>
      </c>
      <c r="O44" s="38"/>
      <c r="P44" s="38"/>
    </row>
    <row r="45" spans="1:16" ht="12.75" customHeight="1" x14ac:dyDescent="0.2">
      <c r="A45" s="38" t="s">
        <v>380</v>
      </c>
      <c r="B45" s="38" t="str">
        <f t="shared" si="5"/>
        <v>10</v>
      </c>
      <c r="C45" s="38" t="str">
        <f>+MID(VLOOKUP(A45,'3. Actividades de control'!$B$13:$C$123,2,0),5,LEN(VLOOKUP(A45,'3. Actividades de control'!$B$13:$C$123,2,0))-5)</f>
        <v xml:space="preserve"> El diseño de otros  sistemas de gestión (bajo normas o estándares internacionales como la ISO), se intregan de forma adecuada a la estructura de control de la entidad</v>
      </c>
      <c r="D45" s="38" t="s">
        <v>752</v>
      </c>
      <c r="E45" s="38" t="str">
        <f>+VLOOKUP(A45,'3. Actividades de control'!$B$18:$M$69,3,0)</f>
        <v xml:space="preserve">
Dimension de Gestion con Valores para Resultados
Dimension de Control Interno
Lineas de Defensa</v>
      </c>
      <c r="F45" s="38" t="str">
        <f>+VLOOKUP(A45,'3. Actividades de control'!$B$18:$M$69,10,0)</f>
        <v>El Instituto continua con los ajustes y mantenimiento del Modelo Integrado de Planeación y Gestión MIPG dando alcance a las 19 políticas con el fin de armonizar el sistema. Se deben actualizar los procedimientos conforme a los lineamientos de MIPG</v>
      </c>
      <c r="G45" s="38">
        <f>+VLOOKUP(A45,'3. Actividades de control'!$B$13:$O$123,13,0)</f>
        <v>3.6457999999999999</v>
      </c>
      <c r="H45" s="102" t="e">
        <f t="shared" si="1"/>
        <v>#REF!</v>
      </c>
      <c r="I45" s="38" t="str">
        <f t="shared" si="2"/>
        <v>Cuando en el análisis de los requerimientos en los diferenes componentes del MECI se cuente con aspectos evaluados en nivel 2 (presente) y 2 (funcionando); 3 (presente) y 1 (funcionando); 3 (presente) y 2 (funcionando).</v>
      </c>
      <c r="J45" s="38" t="s">
        <v>753</v>
      </c>
      <c r="K45" s="38" t="str">
        <f>+IF(ISBLANK(VLOOKUP(A45,'3. Actividades de control'!$B$21:$G$69,5,0)),"",VLOOKUP(A45,'3. Actividades de control'!$B$21:$G$69,5,0))</f>
        <v>Oficina Asesora de planeación</v>
      </c>
      <c r="L45" s="38" t="str">
        <f>+IF(ISBLANK(VLOOKUP(A45,'3. Actividades de control'!$B$21:$L$69,9,0)),"",VLOOKUP(A45,'3. Actividades de control'!$B$21:$L$69,9,0))</f>
        <v/>
      </c>
      <c r="M45" s="38">
        <f t="shared" si="3"/>
        <v>0</v>
      </c>
      <c r="N45" s="38">
        <f t="shared" si="4"/>
        <v>0.16666666666666666</v>
      </c>
      <c r="O45" s="38"/>
      <c r="P45" s="38"/>
    </row>
    <row r="46" spans="1:16" ht="12.75" customHeight="1" x14ac:dyDescent="0.2">
      <c r="A46" s="38" t="s">
        <v>388</v>
      </c>
      <c r="B46" s="38" t="str">
        <f t="shared" si="5"/>
        <v>11</v>
      </c>
      <c r="C46" s="38" t="str">
        <f>+MID(VLOOKUP(A46,'3. Actividades de control'!$B$13:$C$123,2,0),5,LEN(VLOOKUP(A46,'3. Actividades de control'!$B$13:$C$123,2,0))-5)</f>
        <v xml:space="preserve"> La entidad establece actividades de control relevantes sobre las infraestructuras tecnológicas; los procesos de gestión de la seguridad y sobre los procesos de adquisición, desarrollo y mantenimiento de tecnologías</v>
      </c>
      <c r="D46" s="38" t="s">
        <v>752</v>
      </c>
      <c r="E46" s="38" t="str">
        <f>+VLOOKUP(A46,'3. Actividades de control'!$B$18:$M$69,3,0)</f>
        <v xml:space="preserve">Dimension de Gestion con Valores para el Resultado
Politica de Gobierno Digital 
Politica de Seguridad Digital
</v>
      </c>
      <c r="F46" s="38" t="str">
        <f>+VLOOKUP(A46,'3. Actividades de control'!$B$18:$M$69,10,0)</f>
        <v xml:space="preserve">La Oficina de Sistemas de Información  hace monitoreo permanente a los procesos de adquisición y desarrollo de tecnologías relevantes y necesarias para mejorar la infraestructura y seguridad  tecnológica de la Entidad.
El INPEC estableció el Plan de Seguridad y Privacidad de la Información que apoya el Sistema de Gestión de la Seguridad de la Información -SGSI de la entidad, acorde a los lineamientos del Ministerio de Tecnologías de la Información y Comunicaciones y a la Norma ISO/IEC 27001:2013 con el fin de preservar la confidencialidad, integridad, disponibilidad y privacidad de los activos de información.    </v>
      </c>
      <c r="G46" s="38">
        <f>+VLOOKUP(A46,'3. Actividades de control'!$B$13:$O$123,13,0)</f>
        <v>3.7896000000000001</v>
      </c>
      <c r="H46" s="102" t="e">
        <f t="shared" si="1"/>
        <v>#REF!</v>
      </c>
      <c r="I46" s="38" t="str">
        <f t="shared" si="2"/>
        <v>Cuando en el análisis de los requerimientos en los diferenes componentes del MECI se cuente con aspectos evaluados en nivel 2 (presente) y 2 (funcionando); 3 (presente) y 1 (funcionando); 3 (presente) y 2 (funcionando).</v>
      </c>
      <c r="J46" s="38" t="s">
        <v>754</v>
      </c>
      <c r="K46" s="38" t="str">
        <f>+IF(ISBLANK(VLOOKUP(A46,'3. Actividades de control'!$B$21:$G$69,5,0)),"",VLOOKUP(A46,'3. Actividades de control'!$B$21:$G$69,5,0))</f>
        <v>Subdirección de Gestión Contractual</v>
      </c>
      <c r="L46" s="38" t="str">
        <f>+IF(ISBLANK(VLOOKUP(A46,'3. Actividades de control'!$B$21:$L$69,9,0)),"",VLOOKUP(A46,'3. Actividades de control'!$B$21:$L$69,9,0))</f>
        <v>l de contratación CÓDIGO:
PA-LA-M03 de 2019 se encuentra dispusto para la contratación de todos los bienes y servicios que adquiere el INPEC. No hay una sección especifica para infraestructura tecnologica</v>
      </c>
      <c r="M46" s="38">
        <f t="shared" si="3"/>
        <v>1</v>
      </c>
      <c r="N46" s="38">
        <f t="shared" si="4"/>
        <v>0.16666666666666666</v>
      </c>
      <c r="O46" s="38"/>
      <c r="P46" s="38"/>
    </row>
    <row r="47" spans="1:16" ht="12.75" customHeight="1" x14ac:dyDescent="0.2">
      <c r="A47" s="38" t="s">
        <v>395</v>
      </c>
      <c r="B47" s="38" t="str">
        <f t="shared" si="5"/>
        <v>11</v>
      </c>
      <c r="C47" s="38" t="str">
        <f>+MID(VLOOKUP(A47,'3. Actividades de control'!$B$13:$C$123,2,0),5,LEN(VLOOKUP(A47,'3. Actividades de control'!$B$13:$C$123,2,0))-5)</f>
        <v xml:space="preserve">  Para los proveedores de tecnología  selecciona y desarrolla actividades de control internas sobre las actividades realizadas por el proveedor de servicios</v>
      </c>
      <c r="D47" s="38" t="s">
        <v>752</v>
      </c>
      <c r="E47" s="38" t="str">
        <f>+VLOOKUP(A47,'3. Actividades de control'!$B$18:$M$69,3,0)</f>
        <v xml:space="preserve">Dimension de Gestion con Valores para el Resultado
Politica de Gobierno Digital 
Politica de Seguridad Digital
</v>
      </c>
      <c r="F47" s="38" t="str">
        <f>+VLOOKUP(A47,'3. Actividades de control'!$B$18:$M$69,10,0)</f>
        <v>Se hace seguimiento y se verifica la efectividad de los controles diseñados para las actividades que ejecutan los prestadores de servicios de tecnología y seguridad digital con el propósito de disponer de información oportuna, clara y veraz de los procesos contractuales, financieros y contables de la Entidad.
Se revisa la calidad de las actividades de supervisión que se realizan a los proveedores de servicios para la Infraestructura Tecnológica, con el propósito de garantizar que los servicios prestados sean efectivos para atender la demanda y las necesidades de los ciudadanos.
La Entidad hace seguimiento y selecciona los proveedores de servicios tecnológicos que tengan la idoneidad y competencia para realizar actividades que garanticen los controles necesarios que debe disponer la Entidad en sus Sistemas de Información.</v>
      </c>
      <c r="G47" s="38">
        <f>+VLOOKUP(A47,'3. Actividades de control'!$B$13:$O$123,13,0)</f>
        <v>3.8456000000000001</v>
      </c>
      <c r="H47" s="102" t="e">
        <f t="shared" si="1"/>
        <v>#REF!</v>
      </c>
      <c r="I47" s="38" t="str">
        <f t="shared" si="2"/>
        <v>Cuando en el análisis de los requerimientos en los diferenes componentes del MECI se cuente con aspectos evaluados en nivel 2 (presente) y 2 (funcionando); 3 (presente) y 1 (funcionando); 3 (presente) y 2 (funcionando).</v>
      </c>
      <c r="J47" s="38" t="s">
        <v>754</v>
      </c>
      <c r="K47" s="38" t="str">
        <f>+IF(ISBLANK(VLOOKUP(A47,'3. Actividades de control'!$B$21:$G$69,5,0)),"",VLOOKUP(A47,'3. Actividades de control'!$B$21:$G$69,5,0))</f>
        <v>Oficina de Sistemas de Información</v>
      </c>
      <c r="L47" s="38" t="str">
        <f>+IF(ISBLANK(VLOOKUP(A47,'3. Actividades de control'!$B$21:$L$69,9,0)),"",VLOOKUP(A47,'3. Actividades de control'!$B$21:$L$69,9,0))</f>
        <v>Lista de proveedores de servicios tecnologicos</v>
      </c>
      <c r="M47" s="38">
        <f t="shared" si="3"/>
        <v>1</v>
      </c>
      <c r="N47" s="38">
        <f t="shared" si="4"/>
        <v>0.16666666666666666</v>
      </c>
      <c r="O47" s="38"/>
      <c r="P47" s="38"/>
    </row>
    <row r="48" spans="1:16" ht="12.75" customHeight="1" x14ac:dyDescent="0.2">
      <c r="A48" s="38" t="s">
        <v>402</v>
      </c>
      <c r="B48" s="38" t="str">
        <f t="shared" si="5"/>
        <v>11</v>
      </c>
      <c r="C48" s="38" t="str">
        <f>+MID(VLOOKUP(A48,'3. Actividades de control'!$B$13:$C$123,2,0),5,LEN(VLOOKUP(A48,'3. Actividades de control'!$B$13:$C$123,2,0))-5)</f>
        <v xml:space="preserve"> Se cuenta con matrices de roles y usuarios siguiendo los principios de segregación de funciones.</v>
      </c>
      <c r="D48" s="38" t="s">
        <v>752</v>
      </c>
      <c r="E48" s="38" t="str">
        <f>+VLOOKUP(A48,'3. Actividades de control'!$B$18:$M$69,3,0)</f>
        <v xml:space="preserve">Dimension de Gestion con Valores para el Resultado
Politica de Fortalecimiento Organizacional y Simplificacion de Procesos.
</v>
      </c>
      <c r="F48" s="38" t="str">
        <f>+VLOOKUP(A48,'3. Actividades de control'!$B$18:$M$69,10,0)</f>
        <v>Se tienen identificados los usuarios y los responsables de los de las plataformas en los cuales se realizan trámites que requieren los ciudadanos</v>
      </c>
      <c r="G48" s="38">
        <f>+VLOOKUP(A48,'3. Actividades de control'!$B$13:$O$123,13,0)</f>
        <v>3.9653999999999998</v>
      </c>
      <c r="H48" s="102" t="e">
        <f t="shared" si="1"/>
        <v>#REF!</v>
      </c>
      <c r="I48" s="38" t="str">
        <f t="shared" si="2"/>
        <v>Cuando en el análisis de los requerimientos en los diferenes componentes del MECI se cuente con aspectos evaluados en nivel 2 (presente) y 2 (funcionando); 3 (presente) y 1 (funcionando); 3 (presente) y 2 (funcionando).</v>
      </c>
      <c r="J48" s="38" t="s">
        <v>754</v>
      </c>
      <c r="K48" s="38" t="str">
        <f>+IF(ISBLANK(VLOOKUP(A48,'3. Actividades de control'!$B$21:$G$69,5,0)),"",VLOOKUP(A48,'3. Actividades de control'!$B$21:$G$69,5,0))</f>
        <v>Oficina de Sistemas de Información</v>
      </c>
      <c r="L48" s="38" t="str">
        <f>+IF(ISBLANK(VLOOKUP(A48,'3. Actividades de control'!$B$21:$L$69,9,0)),"",VLOOKUP(A48,'3. Actividades de control'!$B$21:$L$69,9,0))</f>
        <v/>
      </c>
      <c r="M48" s="38">
        <f t="shared" si="3"/>
        <v>0</v>
      </c>
      <c r="N48" s="38">
        <f t="shared" si="4"/>
        <v>0.16666666666666666</v>
      </c>
      <c r="O48" s="38"/>
      <c r="P48" s="38"/>
    </row>
    <row r="49" spans="1:16" ht="12.75" customHeight="1" x14ac:dyDescent="0.2">
      <c r="A49" s="38" t="s">
        <v>409</v>
      </c>
      <c r="B49" s="38" t="str">
        <f t="shared" si="5"/>
        <v>11</v>
      </c>
      <c r="C49" s="38" t="str">
        <f>+MID(VLOOKUP(A49,'3. Actividades de control'!$B$13:$C$123,2,0),5,LEN(VLOOKUP(A49,'3. Actividades de control'!$B$13:$C$123,2,0))-5)</f>
        <v xml:space="preserve"> Se cuenta con información de la 3a línea de defensa, como evaluador independiente en relación con los controles implementados por el proveedor de servicios, para  asegurar que los riesgos relacionados se mitigan.</v>
      </c>
      <c r="D49" s="38" t="s">
        <v>752</v>
      </c>
      <c r="E49" s="38" t="str">
        <f>+VLOOKUP(A49,'3. Actividades de control'!$B$18:$M$69,3,0)</f>
        <v>Dimension Control Interno
Tercera Linea de Defensa</v>
      </c>
      <c r="F49" s="38" t="str">
        <f>+VLOOKUP(A49,'3. Actividades de control'!$B$18:$M$69,10,0)</f>
        <v>La Oficina de Control Interno ha realizado seguimiento a las responsabilidades de cada servidor público, según los usuarios y contraseñas asignados para la gestión de los procesos y trámites que le corresponden de acuerdo con las Políticas y Procesos institucionales a fin de realizar control de legalidad y trazabilidad en el desarrollo del procedimiento.
Se revisaron las funciones de cada supervisor  de acuerdo con los roles y responsabilidades asignadas para dar cumplimiento a las funciones y roles bajo su responsabilidad.</v>
      </c>
      <c r="G49" s="38">
        <f>+VLOOKUP(A49,'3. Actividades de control'!$B$13:$O$123,13,0)</f>
        <v>4.0122999999999998</v>
      </c>
      <c r="H49" s="102" t="e">
        <f t="shared" si="1"/>
        <v>#REF!</v>
      </c>
      <c r="I49" s="38" t="str">
        <f t="shared" si="2"/>
        <v>Cuando en el análisis de los requerimientos en los diferenes componentes del MECI se cuente con aspectos evaluados en nivel 2 (presente) y 2 (funcionando); 3 (presente) y 1 (funcionando); 3 (presente) y 2 (funcionando).</v>
      </c>
      <c r="J49" s="38" t="s">
        <v>754</v>
      </c>
      <c r="K49" s="38" t="str">
        <f>+IF(ISBLANK(VLOOKUP(A49,'3. Actividades de control'!$B$21:$G$69,5,0)),"",VLOOKUP(A49,'3. Actividades de control'!$B$21:$G$69,5,0))</f>
        <v>Oficina Asesora de planeación</v>
      </c>
      <c r="L49" s="38" t="str">
        <f>+IF(ISBLANK(VLOOKUP(A49,'3. Actividades de control'!$B$21:$L$69,9,0)),"",VLOOKUP(A49,'3. Actividades de control'!$B$21:$L$69,9,0))</f>
        <v/>
      </c>
      <c r="M49" s="38">
        <f t="shared" si="3"/>
        <v>0</v>
      </c>
      <c r="N49" s="38">
        <f t="shared" si="4"/>
        <v>0.16666666666666666</v>
      </c>
      <c r="O49" s="38"/>
      <c r="P49" s="38"/>
    </row>
    <row r="50" spans="1:16" ht="12.75" customHeight="1" x14ac:dyDescent="0.2">
      <c r="A50" s="38" t="s">
        <v>418</v>
      </c>
      <c r="B50" s="38" t="str">
        <f t="shared" si="5"/>
        <v>12</v>
      </c>
      <c r="C50" s="38" t="str">
        <f>+MID(VLOOKUP(A50,'3. Actividades de control'!$B$13:$C$123,2,0),5,LEN(VLOOKUP(A50,'3. Actividades de control'!$B$13:$C$123,2,0))-5)</f>
        <v xml:space="preserve"> Se evalúa la actualización de procesos, procedimientos, políticas de operación, instructivos, manuales u otras herramientas para garantizar la aplicación adecuada de las principales actividades de control.
</v>
      </c>
      <c r="D50" s="38" t="s">
        <v>752</v>
      </c>
      <c r="E50" s="38" t="str">
        <f>+VLOOKUP(A50,'3. Actividades de control'!$B$18:$M$69,3,0)</f>
        <v>Dimension de Gestion con Valores para el Resultado
Politica de Fortalecimiento Organizacional y Simplificacion de Procesos.</v>
      </c>
      <c r="F50" s="38" t="str">
        <f>+VLOOKUP(A50,'3. Actividades de control'!$B$18:$M$69,10,0)</f>
        <v xml:space="preserve">La OFPLA realiza seguimiento a la actualización de los procesos, procedimientos, políticas, instructivos y manuales para garantizar la aplicación adecuada de los controles en los diferentes procesos de la Entidad.
La OFICI en los Planes de Mejoramiento, verifica cuando se requiera que se realice la actualización de los procesos con el fin de establecer controles que coadyuden a la mitigación de riesgos.  </v>
      </c>
      <c r="G50" s="38">
        <f>+VLOOKUP(A50,'3. Actividades de control'!$B$13:$O$123,13,0)</f>
        <v>4.1235999999999997</v>
      </c>
      <c r="H50" s="102" t="e">
        <f t="shared" si="1"/>
        <v>#REF!</v>
      </c>
      <c r="I50" s="38" t="str">
        <f t="shared" si="2"/>
        <v>Cuando en el análisis de los requerimientos en los diferenes componentes del MECI se cuente con aspectos evaluados en nivel 2 (presente) y 2 (funcionando); 3 (presente) y 1 (funcionando); 3 (presente) y 2 (funcionando).</v>
      </c>
      <c r="J50" s="38" t="s">
        <v>756</v>
      </c>
      <c r="K50" s="38" t="str">
        <f>+IF(ISBLANK(VLOOKUP(A50,'3. Actividades de control'!$B$21:$G$69,5,0)),"",VLOOKUP(A50,'3. Actividades de control'!$B$21:$G$69,5,0))</f>
        <v>Oficina Asesora de planeación</v>
      </c>
      <c r="L50" s="38" t="str">
        <f>+IF(ISBLANK(VLOOKUP(A50,'3. Actividades de control'!$B$21:$L$69,9,0)),"",VLOOKUP(A50,'3. Actividades de control'!$B$21:$L$69,9,0))</f>
        <v/>
      </c>
      <c r="M50" s="38">
        <f t="shared" si="3"/>
        <v>0</v>
      </c>
      <c r="N50" s="38">
        <f t="shared" si="4"/>
        <v>0.16666666666666666</v>
      </c>
      <c r="O50" s="38"/>
      <c r="P50" s="38"/>
    </row>
    <row r="51" spans="1:16" ht="12.75" customHeight="1" x14ac:dyDescent="0.2">
      <c r="A51" s="38" t="s">
        <v>425</v>
      </c>
      <c r="B51" s="38" t="str">
        <f t="shared" si="5"/>
        <v>12</v>
      </c>
      <c r="C51" s="38" t="str">
        <f>+MID(VLOOKUP(A51,'3. Actividades de control'!$B$13:$C$123,2,0),6,LEN(VLOOKUP(A51,'3. Actividades de control'!$B$13:$C$123,2,0))-6)</f>
        <v xml:space="preserve"> El diseño de controles se evalúa frente a la gestión del riesgo</v>
      </c>
      <c r="D51" s="38" t="s">
        <v>752</v>
      </c>
      <c r="E51" s="38" t="str">
        <f>+VLOOKUP(A51,'3. Actividades de control'!$B$18:$M$69,3,0)</f>
        <v xml:space="preserve">Todas las Dimensiones de MIPG 
</v>
      </c>
      <c r="F51" s="38" t="str">
        <f>+VLOOKUP(A51,'3. Actividades de control'!$B$18:$M$69,10,0)</f>
        <v xml:space="preserve">Se ha realizado  seguimiento cuatrimestral a los controles diseñados para evitar la materialización de riesgos de corrupción.
Se hace revisión de los riesgos y puntos críticos que requieren controles más rigurosos para evitar la materialización de los riesgos relacionados con la Gestión Contractual, la Gestión Financiera y Contable, la Gestión Documental para garantizar la armonía e integridad del Sistema de Control Interno.
De acuerdo al Programa Anual de Auditoría, se desarrollaron auditorías internas, seguimientos y evaluaciones para verificar la efectividad de los controles diseñados en los procesos que se detectaron falencias. </v>
      </c>
      <c r="G51" s="109">
        <f>+VLOOKUP(A51,'3. Actividades de control'!$B$13:$O$123,13,0)</f>
        <v>4.2365000000000004</v>
      </c>
      <c r="H51" s="102" t="e">
        <f t="shared" si="1"/>
        <v>#REF!</v>
      </c>
      <c r="I51" s="38" t="str">
        <f t="shared" si="2"/>
        <v>Cuando en el análisis de los requerimientos en los diferenes componentes del MECI se cuente con aspectos evaluados en nivel 2 (presente) y 2 (funcionando); 3 (presente) y 1 (funcionando); 3 (presente) y 2 (funcionando).</v>
      </c>
      <c r="J51" s="38" t="s">
        <v>756</v>
      </c>
      <c r="K51" s="38" t="str">
        <f>+IF(ISBLANK(VLOOKUP(A51,'3. Actividades de control'!$B$21:$G$69,5,0)),"",VLOOKUP(A51,'3. Actividades de control'!$B$21:$G$69,5,0))</f>
        <v>Oficina Asesora de planeación</v>
      </c>
      <c r="L51" s="38" t="str">
        <f>+IF(ISBLANK(VLOOKUP(A51,'3. Actividades de control'!$B$21:$L$69,9,0)),"",VLOOKUP(A51,'3. Actividades de control'!$B$21:$L$69,9,0))</f>
        <v/>
      </c>
      <c r="M51" s="38">
        <f t="shared" si="3"/>
        <v>0</v>
      </c>
      <c r="N51" s="38">
        <f t="shared" si="4"/>
        <v>0.16666666666666666</v>
      </c>
      <c r="O51" s="38"/>
      <c r="P51" s="38"/>
    </row>
    <row r="52" spans="1:16" ht="12.75" customHeight="1" x14ac:dyDescent="0.2">
      <c r="A52" s="38" t="s">
        <v>432</v>
      </c>
      <c r="B52" s="38" t="str">
        <f t="shared" si="5"/>
        <v>12</v>
      </c>
      <c r="C52" s="38" t="str">
        <f>+MID(VLOOKUP(A52,'3. Actividades de control'!$B$13:$C$123,2,0),6,LEN(VLOOKUP(A52,'3. Actividades de control'!$B$13:$C$123,2,0))-6)</f>
        <v xml:space="preserve"> Monitoreo a los riesgos acorde con la política de administración de riesgo establecida para la entidad.</v>
      </c>
      <c r="D52" s="38" t="s">
        <v>752</v>
      </c>
      <c r="E52" s="38" t="str">
        <f>+VLOOKUP(A52,'3. Actividades de control'!$B$18:$M$69,3,0)</f>
        <v>Dimension de Direccionamiento Estrategico y Planeacion
Politica de Planeacion Institucional.</v>
      </c>
      <c r="F52" s="38" t="str">
        <f>+VLOOKUP(A52,'3. Actividades de control'!$B$18:$M$69,10,0)</f>
        <v>Se verifica que con fundamento a los monitoreos realizados por la primera y la segunda linea de defensa se actualicen los riesgos y se ajusten los controles y seguimientos que deben realizarse a los riesgos identificados en los procesos y que se cumplan con las actividades programadas para la mitigación del riesgo</v>
      </c>
      <c r="G52" s="109">
        <f>+VLOOKUP(A52,'3. Actividades de control'!$B$13:$O$123,13,0)</f>
        <v>4.2365599999999999</v>
      </c>
      <c r="H52" s="102" t="e">
        <f t="shared" si="1"/>
        <v>#REF!</v>
      </c>
      <c r="I52" s="38" t="str">
        <f t="shared" si="2"/>
        <v>Cuando en el análisis de los requerimientos en los diferenes componentes del MECI se cuente con aspectos evaluados en nivel 2 (presente) y 2 (funcionando); 3 (presente) y 1 (funcionando); 3 (presente) y 2 (funcionando).</v>
      </c>
      <c r="J52" s="38" t="s">
        <v>756</v>
      </c>
      <c r="K52" s="38" t="str">
        <f>+IF(ISBLANK(VLOOKUP(A52,'3. Actividades de control'!$B$21:$G$69,5,0)),"",VLOOKUP(A52,'3. Actividades de control'!$B$21:$G$69,5,0))</f>
        <v>Oficina Asesora de planeación</v>
      </c>
      <c r="L52" s="38" t="str">
        <f>+IF(ISBLANK(VLOOKUP(A52,'3. Actividades de control'!$B$21:$L$69,9,0)),"",VLOOKUP(A52,'3. Actividades de control'!$B$21:$L$69,9,0))</f>
        <v/>
      </c>
      <c r="M52" s="38">
        <f t="shared" si="3"/>
        <v>0</v>
      </c>
      <c r="N52" s="38">
        <f t="shared" si="4"/>
        <v>0.16666666666666666</v>
      </c>
      <c r="O52" s="38"/>
      <c r="P52" s="38"/>
    </row>
    <row r="53" spans="1:16" ht="12.75" customHeight="1" x14ac:dyDescent="0.2">
      <c r="A53" s="38" t="s">
        <v>440</v>
      </c>
      <c r="B53" s="38" t="str">
        <f t="shared" si="5"/>
        <v>12</v>
      </c>
      <c r="C53" s="38" t="str">
        <f>+MID(VLOOKUP(A53,'3. Actividades de control'!$B$13:$C$123,2,0),6,LEN(VLOOKUP(A53,'3. Actividades de control'!$B$13:$C$123,2,0))-6)</f>
        <v>Verificación de que los responsables estén ejecutando los controles tal como han sido diseñados</v>
      </c>
      <c r="D53" s="38" t="s">
        <v>752</v>
      </c>
      <c r="E53" s="38" t="str">
        <f>+VLOOKUP(A53,'3. Actividades de control'!$B$18:$M$69,3,0)</f>
        <v>Dimension Control Interno
Segunda Linea de Defensa</v>
      </c>
      <c r="F53" s="38" t="str">
        <f>+VLOOKUP(A53,'3. Actividades de control'!$B$18:$M$69,10,0)</f>
        <v>Se implemento enfoque de riesgos en las auditorias de gestión, adicionalmente se realiza retroalimentación de fallas de diseño en el monitoreo cuatrimestral del mapa de riegos.</v>
      </c>
      <c r="G53" s="109">
        <f>+VLOOKUP(A53,'3. Actividades de control'!$B$13:$O$123,13,0)</f>
        <v>4.2365680000000001</v>
      </c>
      <c r="H53" s="102" t="e">
        <f t="shared" si="1"/>
        <v>#REF!</v>
      </c>
      <c r="I53" s="38" t="str">
        <f t="shared" si="2"/>
        <v>Cuando en el análisis de los requerimientos en los diferenes componentes del MECI se cuente con aspectos evaluados en nivel 2 (presente) y 2 (funcionando); 3 (presente) y 1 (funcionando); 3 (presente) y 2 (funcionando).</v>
      </c>
      <c r="J53" s="38" t="s">
        <v>756</v>
      </c>
      <c r="K53" s="38" t="str">
        <f>+IF(ISBLANK(VLOOKUP(A53,'3. Actividades de control'!$B$21:$G$69,5,0)),"",VLOOKUP(A53,'3. Actividades de control'!$B$21:$G$69,5,0))</f>
        <v>Oficina de Control Interno</v>
      </c>
      <c r="L53" s="38" t="str">
        <f>+IF(ISBLANK(VLOOKUP(A53,'3. Actividades de control'!$B$21:$L$69,9,0)),"",VLOOKUP(A53,'3. Actividades de control'!$B$21:$L$69,9,0))</f>
        <v/>
      </c>
      <c r="M53" s="38">
        <f t="shared" si="3"/>
        <v>0</v>
      </c>
      <c r="N53" s="38">
        <f t="shared" si="4"/>
        <v>0.16666666666666666</v>
      </c>
      <c r="O53" s="38"/>
      <c r="P53" s="38"/>
    </row>
    <row r="54" spans="1:16" ht="12.75" customHeight="1" x14ac:dyDescent="0.2">
      <c r="A54" s="38" t="s">
        <v>447</v>
      </c>
      <c r="B54" s="38" t="str">
        <f t="shared" si="5"/>
        <v>12</v>
      </c>
      <c r="C54" s="38" t="str">
        <f>+MID(VLOOKUP(A54,'3. Actividades de control'!$B$13:$C$123,2,0),6,LEN(VLOOKUP(A54,'3. Actividades de control'!$B$13:$C$123,2,0))-6)</f>
        <v xml:space="preserve"> Se evalúa la adecuación de los controles a las especificidades de cada proceso, considerando cambios en regulaciones, estructuras internas u otros aspectos que determinen cambios en su diseño</v>
      </c>
      <c r="D54" s="38" t="s">
        <v>752</v>
      </c>
      <c r="E54" s="38" t="str">
        <f>+VLOOKUP(A54,'3. Actividades de control'!$B$18:$M$69,3,0)</f>
        <v>Dimension Control Interno
 Lineas de Defensa</v>
      </c>
      <c r="F54" s="38" t="str">
        <f>+VLOOKUP(A54,'3. Actividades de control'!$B$18:$M$69,10,0)</f>
        <v>La Oficina de Control Interno a través de sus informes de seguimiento y evaluación, revisa y evalúa que los controles diseñados estén acordes con la estructura organizacional, el Mapa de Procesos y el Normograma de la entidad
Se han generado recomendaciones sobre el diseño y efectividad de los controles, teniendo en cuenta  que un alto porcentaje de controles no cumplen atibutos de efectiva desde su diseño.</v>
      </c>
      <c r="G54" s="38">
        <f>+VLOOKUP(A54,'3. Actividades de control'!$B$13:$O$123,13,0)</f>
        <v>4.3569000000000004</v>
      </c>
      <c r="H54" s="102" t="e">
        <f t="shared" si="1"/>
        <v>#REF!</v>
      </c>
      <c r="I54" s="38" t="str">
        <f t="shared" si="2"/>
        <v>Cuando en el análisis de los requerimientos en los diferenes componentes del MECI se cuente con aspectos evaluados en nivel 2 (presente) y 2 (funcionando); 3 (presente) y 1 (funcionando); 3 (presente) y 2 (funcionando).</v>
      </c>
      <c r="J54" s="38" t="s">
        <v>756</v>
      </c>
      <c r="K54" s="38" t="str">
        <f>+IF(ISBLANK(VLOOKUP(A54,'3. Actividades de control'!$B$21:$G$69,5,0)),"",VLOOKUP(A54,'3. Actividades de control'!$B$21:$G$69,5,0))</f>
        <v>Oficina Asesora de planeación</v>
      </c>
      <c r="L54" s="38" t="str">
        <f>+IF(ISBLANK(VLOOKUP(A54,'3. Actividades de control'!$B$21:$L$69,9,0)),"",VLOOKUP(A54,'3. Actividades de control'!$B$21:$L$69,9,0))</f>
        <v/>
      </c>
      <c r="M54" s="38">
        <f t="shared" si="3"/>
        <v>0</v>
      </c>
      <c r="N54" s="38">
        <f t="shared" si="4"/>
        <v>0.16666666666666666</v>
      </c>
      <c r="O54" s="38"/>
      <c r="P54" s="38"/>
    </row>
    <row r="55" spans="1:16" ht="12.75" customHeight="1" x14ac:dyDescent="0.2">
      <c r="A55" s="38" t="s">
        <v>776</v>
      </c>
      <c r="B55" s="38" t="str">
        <f t="shared" si="5"/>
        <v>13</v>
      </c>
      <c r="C55" s="38" t="str">
        <f>+MID(VLOOKUP(A55,'4. Info y Comunicación'!$B$8:$C$90,2,0),6,LEN(VLOOKUP(A55,'4. Info y Comunicación'!$B$8:$C$90,2,0))-6)</f>
        <v>La entidad ha diseñado sistemas de información para capturar y procesar datos y transformarlos en información para alcanzar los requerimientos de información definidos</v>
      </c>
      <c r="D55" s="38" t="s">
        <v>767</v>
      </c>
      <c r="E55" s="38" t="str">
        <f>+VLOOKUP(A55,'4. Info y Comunicación'!$B$10:$M$69,3,0)</f>
        <v xml:space="preserve">Dimension de Informacion y comunicación 
</v>
      </c>
      <c r="F55" s="38" t="str">
        <f>+VLOOKUP(A55,'4. Info y Comunicación'!$B$10:$M$69,10,0)</f>
        <v xml:space="preserve">
La oficina de Sistemas de Información  evidencia que se hace  seguimiento a la operatividad de los sistemas para que este seguimiento permita tomar decisiones a la Alta Dirección.</v>
      </c>
      <c r="G55" s="38">
        <f>+VLOOKUP(A55,'4. Info y Comunicación'!$B$8:$O$90,13,0)</f>
        <v>4.4569000000000001</v>
      </c>
      <c r="H55" s="102" t="e">
        <f t="shared" si="1"/>
        <v>#REF!</v>
      </c>
      <c r="I55" s="38" t="str">
        <f t="shared" si="2"/>
        <v>Cuando en el análisis de los requerimientos en los diferenes componentes del MECI se cuente con aspectos evaluados en nivel 2 (presente) y 2 (funcionando); 3 (presente) y 1 (funcionando); 3 (presente) y 2 (funcionando).</v>
      </c>
      <c r="J55" s="38" t="s">
        <v>768</v>
      </c>
      <c r="K55" s="38" t="str">
        <f>+IF(ISBLANK(VLOOKUP(A55,'4. Info y Comunicación'!$B$14:$G$69,5,0)),"",VLOOKUP(A55,'4. Info y Comunicación'!$B$14:$G$69,5,0))</f>
        <v>Oficina de Sistemas de Información</v>
      </c>
      <c r="L55" s="38" t="str">
        <f>+IF(ISBLANK(VLOOKUP(A55,'4. Info y Comunicación'!$B$14:$L$69,9,0)),"",VLOOKUP(A55,'4. Info y Comunicación'!$B$14:$L$69,9,0))</f>
        <v>Tableros de contro estadisticos disponible para consulta y toma de desiciones</v>
      </c>
      <c r="M55" s="38">
        <f t="shared" si="3"/>
        <v>1</v>
      </c>
      <c r="N55" s="38">
        <f t="shared" si="4"/>
        <v>0.8571428571428571</v>
      </c>
      <c r="O55" s="38"/>
      <c r="P55" s="38"/>
    </row>
    <row r="56" spans="1:16" ht="12.75" customHeight="1" x14ac:dyDescent="0.2">
      <c r="A56" s="38" t="s">
        <v>766</v>
      </c>
      <c r="B56" s="38" t="str">
        <f t="shared" si="5"/>
        <v>13</v>
      </c>
      <c r="C56" s="38" t="str">
        <f>+MID(VLOOKUP(A56,'4. Info y Comunicación'!$B$8:$C$90,2,0),6,LEN(VLOOKUP(A56,'4. Info y Comunicación'!$B$8:$C$90,2,0))-6)</f>
        <v xml:space="preserve"> La entidad cuenta con el inventario de información relevante (interno/externa) y cuenta con un mecanismo que permita su actualización</v>
      </c>
      <c r="D56" s="38" t="s">
        <v>767</v>
      </c>
      <c r="E56" s="38" t="str">
        <f>+VLOOKUP(A56,'4. Info y Comunicación'!$B$10:$M$69,3,0)</f>
        <v>Dimension de Informacion y comunicación 
Politica de Transparencia y Acceso a la Informaciòn Publica</v>
      </c>
      <c r="F56" s="38" t="str">
        <f>+VLOOKUP(A56,'4. Info y Comunicación'!$B$10:$M$69,10,0)</f>
        <v>El grupo de Gestión documental hace seguimiento permanente a la elaboración de los inventarios documentales y de información.                       
Se brindaron capacitaciones permanentementes, de los parámetros para llevar a cabo la correcta organización de los archivos a nivel nacional. Todas las dependencias del INPEC, tienen su propia TRD, la cual está elaborada según las funciones definidas en los actos administrativos correspondientes.                     
Se han revisado los inventarios documetnales remitidos por los distintos establecimientos de reclusión y regionales y las dependencias de la sede central, se recomienda hacer seguimiento a las observaciones encontradas y plantear una capacitacion masiva de estas observaciones a toda la entidad</v>
      </c>
      <c r="G56" s="38">
        <f>+VLOOKUP(A56,'4. Info y Comunicación'!$B$8:$O$90,13,0)</f>
        <v>4.5632000000000001</v>
      </c>
      <c r="H56" s="102" t="e">
        <f t="shared" si="1"/>
        <v>#REF!</v>
      </c>
      <c r="I56" s="38" t="str">
        <f t="shared" si="2"/>
        <v>Cuando en el análisis de los requerimientos en los diferenes componentes del MECI se cuente con aspectos evaluados en nivel 2 (presente) y 2 (funcionando); 3 (presente) y 1 (funcionando); 3 (presente) y 2 (funcionando).</v>
      </c>
      <c r="J56" s="38" t="s">
        <v>768</v>
      </c>
      <c r="K56" s="38" t="str">
        <f>+IF(ISBLANK(VLOOKUP(A56,'4. Info y Comunicación'!$B$14:$G$69,5,0)),"",VLOOKUP(A56,'4. Info y Comunicación'!$B$14:$G$69,5,0))</f>
        <v>Dirección Corporativa- Grupo de gestión documental</v>
      </c>
      <c r="L56" s="38" t="str">
        <f>+IF(ISBLANK(VLOOKUP(A56,'4. Info y Comunicación'!$B$14:$L$69,9,0)),"",VLOOKUP(A56,'4. Info y Comunicación'!$B$14:$L$69,9,0))</f>
        <v>Se brindaron capaciones virtuales mediante google meet, en cumplimiento al cronograma de capacitaciones y socializaciones mediante infograficas NOTIINPEC Evidencia: Radicado GESDOC cronograma de capacitaciones 2024IE0058028. - Actas de Capacitación</v>
      </c>
      <c r="M56" s="38">
        <f t="shared" si="3"/>
        <v>1</v>
      </c>
      <c r="N56" s="38">
        <f t="shared" si="4"/>
        <v>0.8571428571428571</v>
      </c>
      <c r="O56" s="38"/>
      <c r="P56" s="38"/>
    </row>
    <row r="57" spans="1:16" ht="12.75" customHeight="1" x14ac:dyDescent="0.2">
      <c r="A57" s="38" t="s">
        <v>778</v>
      </c>
      <c r="B57" s="38" t="str">
        <f t="shared" si="5"/>
        <v>13</v>
      </c>
      <c r="C57" s="38" t="str">
        <f>+MID(VLOOKUP(A57,'4. Info y Comunicación'!$B$8:$C$90,2,0),6,LEN(VLOOKUP(A57,'4. Info y Comunicación'!$B$8:$C$90,2,0))-6)</f>
        <v>La entidad considera un ámbito amplio de fuentes de datos (internas y externas), para la captura y procesamiento posterior de información clave para la consecución de metas y objetivos</v>
      </c>
      <c r="D57" s="38" t="s">
        <v>767</v>
      </c>
      <c r="E57" s="38" t="str">
        <f>+VLOOKUP(A57,'4. Info y Comunicación'!$B$10:$M$69,3,0)</f>
        <v>Dimension de Informacion y comunicación 
Politica de Transparencia y Acceso a la Informaciòn Publica</v>
      </c>
      <c r="F57" s="108" t="str">
        <f>+VLOOKUP(A57,'4. Info y Comunicación'!$B$10:$M$69,10,0)</f>
        <v>Se hace seguimiento a  la calidad de la información para verificar su fidedignidad y veracidad en sus capturas y reportes que se realizan los cuales son comunicados a la ciudadanía y publicados en los medios de comunicación oficiales dispuestos para tal fin.
Se revisan las acciones de procesamiento de datos y captura de información institucional  necesarios para el buen funcionamiento de los procesos misionales y de apoyo los cuales son necesarios para la consecución de las metas y objetivos institucionales propios del Modelo Integrado de Planeación y Gestión.
Se hace siguimiento a las fuentes de datos internas y externas que dispone la entidad para verificar que los controles propuestos sean efectivos y eficaces.</v>
      </c>
      <c r="G57" s="38">
        <f>+VLOOKUP(A57,'4. Info y Comunicación'!$B$8:$O$90,13,0)</f>
        <v>4.6321000000000003</v>
      </c>
      <c r="H57" s="102" t="e">
        <f t="shared" si="1"/>
        <v>#REF!</v>
      </c>
      <c r="I57" s="38" t="str">
        <f t="shared" si="2"/>
        <v>Cuando en el análisis de los requerimientos en los diferenes componentes del MECI se cuente con aspectos evaluados en nivel 2 (presente) y 2 (funcionando); 3 (presente) y 1 (funcionando); 3 (presente) y 2 (funcionando).</v>
      </c>
      <c r="J57" s="38" t="s">
        <v>768</v>
      </c>
      <c r="K57" s="38" t="str">
        <f>+IF(ISBLANK(VLOOKUP(A57,'4. Info y Comunicación'!$B$14:$G$69,5,0)),"",VLOOKUP(A57,'4. Info y Comunicación'!$B$14:$G$69,5,0))</f>
        <v>Oficina de sistemas de información - Comunicaciones - Grupo de atención al ciudadano</v>
      </c>
      <c r="L57" s="38" t="str">
        <f>+IF(ISBLANK(VLOOKUP(A57,'4. Info y Comunicación'!$B$14:$L$69,9,0)),"",VLOOKUP(A57,'4. Info y Comunicación'!$B$14:$L$69,9,0))</f>
        <v>ok</v>
      </c>
      <c r="M57" s="38">
        <f t="shared" si="3"/>
        <v>1</v>
      </c>
      <c r="N57" s="38">
        <f t="shared" si="4"/>
        <v>0.8571428571428571</v>
      </c>
      <c r="O57" s="38"/>
      <c r="P57" s="38"/>
    </row>
    <row r="58" spans="1:16" ht="12.75" customHeight="1" x14ac:dyDescent="0.2">
      <c r="A58" s="38" t="s">
        <v>770</v>
      </c>
      <c r="B58" s="38" t="str">
        <f t="shared" si="5"/>
        <v>13</v>
      </c>
      <c r="C58" s="38" t="str">
        <f>+MID(VLOOKUP(A58,'4. Info y Comunicación'!$B$8:$C$90,2,0),6,LEN(VLOOKUP(A58,'4. Info y Comunicación'!$B$8:$C$90,2,0))-6)</f>
        <v>La entidad ha desarrollado e implementado actividades de control sobre la integridad, confidencialidad y disponibilidad de los datos e información definidos como relevantes</v>
      </c>
      <c r="D58" s="38" t="s">
        <v>767</v>
      </c>
      <c r="E58" s="38" t="str">
        <f>+VLOOKUP(A58,'4. Info y Comunicación'!$B$10:$M$69,3,0)</f>
        <v>Dimension de Informacion y comunicación 
Politica de Transparencia y Acceso a la Informaciòn Publica</v>
      </c>
      <c r="F58" s="38" t="str">
        <f>+VLOOKUP(A58,'4. Info y Comunicación'!$B$10:$M$69,10,0)</f>
        <v>Se hace seguimiento a la integridad, calidad, confidencialidad y disponibilidad de datos de información relevante sobre los Procesos estratégicos, misionales, de apoyo y de evaluación y seguimiento, realizados dentro de los procesos de gestión de INPEC.
Se analiza la disponibilidad de datos institucionales dentro de los procesos estratégicos, misionales, de apoyo y de evaluación y seguimiento que permita la interacción y la integridad entre las diferentes dimensiones y políticas que hacen parte del Modelo Integrado de Planeación y Gestión.</v>
      </c>
      <c r="G58" s="38">
        <f>+VLOOKUP(A58,'4. Info y Comunicación'!$B$8:$O$90,13,0)</f>
        <v>4.7896000000000001</v>
      </c>
      <c r="H58" s="102" t="e">
        <f t="shared" si="1"/>
        <v>#REF!</v>
      </c>
      <c r="I58" s="38" t="str">
        <f t="shared" si="2"/>
        <v>Cuando en el análisis de los requerimientos en los diferenes componentes del MECI se cuente con aspectos evaluados en nivel 2 (presente) y 2 (funcionando); 3 (presente) y 1 (funcionando); 3 (presente) y 2 (funcionando).</v>
      </c>
      <c r="J58" s="38" t="s">
        <v>768</v>
      </c>
      <c r="K58" s="38" t="str">
        <f>+IF(ISBLANK(VLOOKUP(A58,'4. Info y Comunicación'!$B$14:$G$69,5,0)),"",VLOOKUP(A58,'4. Info y Comunicación'!$B$14:$G$69,5,0))</f>
        <v>Oficina de sistemas de información</v>
      </c>
      <c r="L58" s="38" t="str">
        <f>+IF(ISBLANK(VLOOKUP(A58,'4. Info y Comunicación'!$B$14:$L$69,9,0)),"",VLOOKUP(A58,'4. Info y Comunicación'!$B$14:$L$69,9,0))</f>
        <v>Diligenciamiento de acuerdos de confidencialidad para asignación de usuarios a información o aplicativos del INPEC.</v>
      </c>
      <c r="M58" s="38">
        <f t="shared" si="3"/>
        <v>1</v>
      </c>
      <c r="N58" s="38">
        <f t="shared" si="4"/>
        <v>0.8571428571428571</v>
      </c>
      <c r="O58" s="38"/>
      <c r="P58" s="38"/>
    </row>
    <row r="59" spans="1:16" ht="12.75" customHeight="1" x14ac:dyDescent="0.2">
      <c r="A59" s="38" t="s">
        <v>780</v>
      </c>
      <c r="B59" s="38" t="str">
        <f t="shared" si="5"/>
        <v>14</v>
      </c>
      <c r="C59" s="38" t="str">
        <f>+MID(VLOOKUP(A59,'4. Info y Comunicación'!$B$8:$C$90,2,0),6,LEN(VLOOKUP(A59,'4. Info y Comunicación'!$B$8:$C$90,2,0))-6)</f>
        <v>Para la comunicación interna la Alta Dirección tiene mecanismos que permitan dar a conocer los objetivos y metas estratégicas, de manera tal que todo el personal entiende su papel en su consecución. (Considera los canales más apropiados y evalúa su efectividad)</v>
      </c>
      <c r="D59" s="38" t="s">
        <v>767</v>
      </c>
      <c r="E59" s="38" t="str">
        <f>+VLOOKUP(A59,'4. Info y Comunicación'!$B$10:$M$69,3,0)</f>
        <v xml:space="preserve">Dimension de Informacion y comunicación
</v>
      </c>
      <c r="F59" s="38" t="str">
        <f>+VLOOKUP(A59,'4. Info y Comunicación'!$B$10:$M$69,10,0)</f>
        <v>La entidad a través de comunicaciones masivas da a conocer el informe de gestión.
Igualmente se dio cumplimiento al plan de comunicaciones RDC audiencia pública</v>
      </c>
      <c r="G59" s="38">
        <f>+VLOOKUP(A59,'4. Info y Comunicación'!$B$8:$O$90,13,0)</f>
        <v>4.8964999999999996</v>
      </c>
      <c r="H59" s="102" t="e">
        <f t="shared" si="1"/>
        <v>#REF!</v>
      </c>
      <c r="I59" s="38" t="str">
        <f t="shared" si="2"/>
        <v>Cuando en el análisis de los requerimientos en los diferenes componentes del MECI se cuente con aspectos evaluados en nivel 2 (presente) y 2 (funcionando); 3 (presente) y 1 (funcionando); 3 (presente) y 2 (funcionando).</v>
      </c>
      <c r="J59" s="38" t="s">
        <v>781</v>
      </c>
      <c r="K59" s="38" t="str">
        <f>+IF(ISBLANK(VLOOKUP(A59,'4. Info y Comunicación'!$B$14:$G$69,5,0)),"",VLOOKUP(A59,'4. Info y Comunicación'!$B$14:$G$69,5,0))</f>
        <v>Oficina asesora de comunicaciones</v>
      </c>
      <c r="L59" s="38" t="str">
        <f>+IF(ISBLANK(VLOOKUP(A59,'4. Info y Comunicación'!$B$14:$L$69,9,0)),"",VLOOKUP(A59,'4. Info y Comunicación'!$B$14:$L$69,9,0))</f>
        <v>DIVULGACIONES ACCIONES DE INFORME DE GESTION</v>
      </c>
      <c r="M59" s="38">
        <f t="shared" si="3"/>
        <v>1</v>
      </c>
      <c r="N59" s="38">
        <f t="shared" si="4"/>
        <v>0.8571428571428571</v>
      </c>
      <c r="O59" s="38"/>
      <c r="P59" s="38"/>
    </row>
    <row r="60" spans="1:16" ht="12.75" customHeight="1" x14ac:dyDescent="0.2">
      <c r="A60" s="38" t="s">
        <v>783</v>
      </c>
      <c r="B60" s="38" t="str">
        <f t="shared" si="5"/>
        <v>14</v>
      </c>
      <c r="C60" s="38" t="str">
        <f>+MID(VLOOKUP(A60,'4. Info y Comunicación'!$B$8:$C$90,2,0),6,LEN(VLOOKUP(A60,'4. Info y Comunicación'!$B$8:$C$90,2,0))-6)</f>
        <v>La entidad cuenta con políticas de operación relacionadas con la administración de la información (niveles de autoridad y responsabilidad</v>
      </c>
      <c r="D60" s="38" t="s">
        <v>767</v>
      </c>
      <c r="E60" s="38" t="str">
        <f>+VLOOKUP(A60,'4. Info y Comunicación'!$B$10:$M$69,3,0)</f>
        <v xml:space="preserve">Dimension de Informacion y comunicación
</v>
      </c>
      <c r="F60" s="38" t="str">
        <f>+VLOOKUP(A60,'4. Info y Comunicación'!$B$10:$M$69,10,0)</f>
        <v>Se han realizado campañas para dar cumplimiento a la política de comunicación intern y externa, es necesario hacer seguimiento del cumplimiento de las directrices impartidas tanto en la Sede Central, las regionales y los ERON</v>
      </c>
      <c r="G60" s="38">
        <f>+VLOOKUP(A60,'4. Info y Comunicación'!$B$8:$O$90,13,0)</f>
        <v>4.9854000000000003</v>
      </c>
      <c r="H60" s="102" t="e">
        <f t="shared" si="1"/>
        <v>#REF!</v>
      </c>
      <c r="I60" s="38" t="str">
        <f t="shared" si="2"/>
        <v>Cuando en el análisis de los requerimientos en los diferenes componentes del MECI se cuente con aspectos evaluados en nivel 2 (presente) y 2 (funcionando); 3 (presente) y 1 (funcionando); 3 (presente) y 2 (funcionando).</v>
      </c>
      <c r="J60" s="38" t="s">
        <v>781</v>
      </c>
      <c r="K60" s="38" t="str">
        <f>+IF(ISBLANK(VLOOKUP(A60,'4. Info y Comunicación'!$B$14:$G$69,5,0)),"",VLOOKUP(A60,'4. Info y Comunicación'!$B$14:$G$69,5,0))</f>
        <v>Oficina asesora de comunicaciones</v>
      </c>
      <c r="L60" s="38" t="str">
        <f>+IF(ISBLANK(VLOOKUP(A60,'4. Info y Comunicación'!$B$14:$L$69,9,0)),"",VLOOKUP(A60,'4. Info y Comunicación'!$B$14:$L$69,9,0))</f>
        <v xml:space="preserve">LA OFICINA ASESORA DE COMUNICACIONES REALIZO  Y POTENCIALIZAO LA IMAGEN INSTITUCIONAL Y LOS PROESOS Y PROGRAMAS MISIONALES  EN LA CAMPAÑA INTERNA SUMATE    CAMPAÑA EXTRAN OPERACION DOMINO  Y DE RESOCIALIZACION  RENACER </v>
      </c>
      <c r="M60" s="38">
        <f t="shared" si="3"/>
        <v>1</v>
      </c>
      <c r="N60" s="38">
        <f t="shared" si="4"/>
        <v>0.8571428571428571</v>
      </c>
      <c r="O60" s="38"/>
      <c r="P60" s="38"/>
    </row>
    <row r="61" spans="1:16" ht="12.75" customHeight="1" x14ac:dyDescent="0.2">
      <c r="A61" s="38" t="s">
        <v>785</v>
      </c>
      <c r="B61" s="38" t="str">
        <f t="shared" si="5"/>
        <v>14</v>
      </c>
      <c r="C61" s="38" t="str">
        <f>+MID(VLOOKUP(A61,'4. Info y Comunicación'!$B$8:$C$90,2,0),6,LEN(VLOOKUP(A61,'4. Info y Comunicación'!$B$8:$C$90,2,0))-6)</f>
        <v>La entidad cuenta con canales de información internos para la denuncia anónima o confidencial de posibles situaciones irregulares y se cuenta con mecanismos específicos para su manejo, de manera tal que generen la confianza para utilizarlos</v>
      </c>
      <c r="D61" s="38" t="s">
        <v>767</v>
      </c>
      <c r="E61" s="38" t="str">
        <f>+VLOOKUP(A61,'4. Info y Comunicación'!$B$10:$M$69,3,0)</f>
        <v xml:space="preserve">Dimension de Informacion y comunicación
</v>
      </c>
      <c r="F61" s="108" t="str">
        <f>+VLOOKUP(A61,'4. Info y Comunicación'!$B$10:$M$69,10,0)</f>
        <v>La primera linea de defensa elabora su informe de  PQRSD y la tercera línea de defensa realiza seguimiento en la cual informa las falencias encontradas y emite las recomendaciones necesarias para mejoramiento del proceso</v>
      </c>
      <c r="G61" s="38">
        <f>+VLOOKUP(A61,'4. Info y Comunicación'!$B$8:$O$90,13,0)</f>
        <v>5.0122999999999998</v>
      </c>
      <c r="H61" s="102" t="e">
        <f t="shared" si="1"/>
        <v>#REF!</v>
      </c>
      <c r="I61" s="38" t="str">
        <f t="shared" si="2"/>
        <v>Cuando en el análisis de los requerimientos en los diferenes componentes del MECI se cuente con aspectos evaluados en nivel 2 (presente) y 2 (funcionando); 3 (presente) y 1 (funcionando); 3 (presente) y 2 (funcionando).</v>
      </c>
      <c r="J61" s="38" t="s">
        <v>781</v>
      </c>
      <c r="K61" s="38" t="str">
        <f>+IF(ISBLANK(VLOOKUP(A61,'4. Info y Comunicación'!$B$14:$G$69,5,0)),"",VLOOKUP(A61,'4. Info y Comunicación'!$B$14:$G$69,5,0))</f>
        <v>Oficina asesora de comunicaciones</v>
      </c>
      <c r="L61" s="38" t="str">
        <f>+IF(ISBLANK(VLOOKUP(A61,'4. Info y Comunicación'!$B$14:$L$69,9,0)),"",VLOOKUP(A61,'4. Info y Comunicación'!$B$14:$L$69,9,0))</f>
        <v/>
      </c>
      <c r="M61" s="38">
        <f t="shared" si="3"/>
        <v>0</v>
      </c>
      <c r="N61" s="38">
        <f t="shared" si="4"/>
        <v>0.8571428571428571</v>
      </c>
      <c r="O61" s="38"/>
      <c r="P61" s="38"/>
    </row>
    <row r="62" spans="1:16" ht="12.75" customHeight="1" x14ac:dyDescent="0.2">
      <c r="A62" s="38" t="s">
        <v>787</v>
      </c>
      <c r="B62" s="38" t="str">
        <f t="shared" si="5"/>
        <v>14</v>
      </c>
      <c r="C62" s="38" t="str">
        <f>+MID(VLOOKUP(A62,'4. Info y Comunicación'!$B$8:$C$90,2,0),6,LEN(VLOOKUP(A62,'4. Info y Comunicación'!$B$8:$C$90,2,0))-6)</f>
        <v>La entidad establece e implementa políticas y procedimientos para facilitar una comunicación interna efectiva</v>
      </c>
      <c r="D62" s="38" t="s">
        <v>767</v>
      </c>
      <c r="E62" s="38" t="str">
        <f>+VLOOKUP(A62,'4. Info y Comunicación'!$B$10:$M$69,3,0)</f>
        <v xml:space="preserve">Dimension de Informacion y comunicación
</v>
      </c>
      <c r="F62" s="38" t="str">
        <f>+VLOOKUP(A62,'4. Info y Comunicación'!$B$10:$M$69,10,0)</f>
        <v>La entidad ha promovido la comunicación masiva a todos los funcionarios de la entidad a través de diferentes medios es necesario medir el impacto de estas comunicaciones y retroalimentar que si esta llegando a todo el personal</v>
      </c>
      <c r="G62" s="38">
        <f>+VLOOKUP(A62,'4. Info y Comunicación'!$B$8:$O$90,13,0)</f>
        <v>5.1235999999999997</v>
      </c>
      <c r="H62" s="102" t="e">
        <f t="shared" si="1"/>
        <v>#REF!</v>
      </c>
      <c r="I62" s="38" t="str">
        <f t="shared" si="2"/>
        <v>Cuando en el análisis de los requerimientos en los diferenes componentes del MECI se cuente con aspectos evaluados en nivel 2 (presente) y 2 (funcionando); 3 (presente) y 1 (funcionando); 3 (presente) y 2 (funcionando).</v>
      </c>
      <c r="J62" s="38" t="s">
        <v>781</v>
      </c>
      <c r="K62" s="38" t="str">
        <f>+IF(ISBLANK(VLOOKUP(A62,'4. Info y Comunicación'!$B$14:$G$69,5,0)),"",VLOOKUP(A62,'4. Info y Comunicación'!$B$14:$G$69,5,0))</f>
        <v>Oficina asesora de comunicaciones</v>
      </c>
      <c r="L62" s="108" t="str">
        <f>+IF(ISBLANK(VLOOKUP(A62,'4. Info y Comunicación'!$B$14:$L$69,9,0)),"",VLOOKUP(A62,'4. Info y Comunicación'!$B$14:$L$69,9,0))</f>
        <v xml:space="preserve">PARA EL CUMPLIMIENTO  DE ESTOS 3 OBJETIVOS  SE REALIZA  NOTINPEC, BOLETINES INTERNOS, CORREO MASIVO DE  comunicacionorganizacional , GENERA NOTICIAS  MEDIANTE LA PAGINA WEB institucional , VISIBILIZA LA GESTION INSTITUCIONAL MEDIANTE BOLETINES INFORMATIVOS  Y DIVULGCAION EN REDES SOCIALES . </v>
      </c>
      <c r="M62" s="38">
        <f t="shared" si="3"/>
        <v>1</v>
      </c>
      <c r="N62" s="38">
        <f t="shared" si="4"/>
        <v>0.8571428571428571</v>
      </c>
      <c r="O62" s="38"/>
      <c r="P62" s="38"/>
    </row>
    <row r="63" spans="1:16" ht="12.75" customHeight="1" x14ac:dyDescent="0.2">
      <c r="A63" s="38" t="s">
        <v>771</v>
      </c>
      <c r="B63" s="38" t="str">
        <f t="shared" si="5"/>
        <v>15</v>
      </c>
      <c r="C63" s="38" t="str">
        <f>+MID(VLOOKUP(A63,'4. Info y Comunicación'!$B$8:$C$90,2,0),6,LEN(VLOOKUP(A63,'4. Info y Comunicación'!$B$8:$C$90,2,0))-6)</f>
        <v>La entidad desarrolla e implementa controles que facilitan la comunicación externa, la cual incluye  políticas y procedimientos. 
Incluye contratistas y proveedores de servicios tercerizados (cuando aplique).</v>
      </c>
      <c r="D63" s="38" t="s">
        <v>767</v>
      </c>
      <c r="E63" s="38" t="str">
        <f>+VLOOKUP(A63,'4. Info y Comunicación'!$B$10:$M$69,3,0)</f>
        <v xml:space="preserve">
Dimension de Informacion y Comunicación
Dimension de Control Interno
Primera Linea de Defensa</v>
      </c>
      <c r="F63" s="108" t="str">
        <f>+VLOOKUP(A63,'4. Info y Comunicación'!$B$10:$M$69,10,0)</f>
        <v>Se hace seguimiento a las politicas adopatadas a nivel nacional y se toman las acciones necesarias para aplicarlas en la entidad. 
Se afianza los canales de comunicación con los que cuenta el INPEC, fortaleciendo la percepción de la comunidad frente al Instituto y orientando el manejo de los medios en la potenciación de la imagen y construcción de un prestigio favorable de la entidad ante los grupos de interés.</v>
      </c>
      <c r="G63" s="38">
        <f>+VLOOKUP(A63,'4. Info y Comunicación'!$B$8:$O$90,13,0)</f>
        <v>5.2369000000000003</v>
      </c>
      <c r="H63" s="102" t="e">
        <f t="shared" si="1"/>
        <v>#REF!</v>
      </c>
      <c r="I63" s="38" t="str">
        <f t="shared" si="2"/>
        <v>Cuando en el análisis de los requerimientos en los diferenes componentes del MECI se cuente con aspectos evaluados en nivel 2 (presente) y 2 (funcionando); 3 (presente) y 1 (funcionando); 3 (presente) y 2 (funcionando).</v>
      </c>
      <c r="J63" s="38" t="s">
        <v>772</v>
      </c>
      <c r="K63" s="38" t="str">
        <f>+IF(ISBLANK(VLOOKUP(A63,'4. Info y Comunicación'!$B$14:$G$69,5,0)),"",VLOOKUP(A63,'4. Info y Comunicación'!$B$14:$G$69,5,0))</f>
        <v>Dirección Corporativa- Grupo de gestión documental 
 Oficina asesora de comunicaciones</v>
      </c>
      <c r="L63" s="38" t="str">
        <f>+IF(ISBLANK(VLOOKUP(A63,'4. Info y Comunicación'!$B$14:$L$69,9,0)),"",VLOOKUP(A63,'4. Info y Comunicación'!$B$14:$L$69,9,0))</f>
        <v>Cumpliendo con lo establecido en la Ley 2345 de 2023 “Chao marcas de Gobierno”, y de acuerdo a la Directiva Presidencial 06 del 19 de junio de 2024, que ordena: "Adoptar el Manual de Identidad Visual, adjunto a la presente Directiva Presidencial, el cual contiene las instrucciones de identidad visual y uso de imagen de obligatorio cumplimiento para las entidades del nivel central y descentralizado de la rama ejecutiva del orden nacional", se realizó actualizaciòn y divulgación de la nueva imagen para todos los productos y formatos comunicativos de la entidad, incluyendo páginas web, comunicados, presentaciones, piezas gráficas, entre otros, el cual debe tener cumplimiento inmediato desde el 01 de julio de 2024 en el Instituto Nacional Penitenciario y Carcelario INPEC. 
Evidencia ......ADOPCIÓN NUEVO MANUAL DE IMAGEN INSTITUCIONAL.</v>
      </c>
      <c r="M63" s="38">
        <f t="shared" si="3"/>
        <v>1</v>
      </c>
      <c r="N63" s="38">
        <f t="shared" si="4"/>
        <v>0.8571428571428571</v>
      </c>
      <c r="O63" s="38"/>
      <c r="P63" s="38"/>
    </row>
    <row r="64" spans="1:16" ht="12.75" customHeight="1" x14ac:dyDescent="0.2">
      <c r="A64" s="38" t="s">
        <v>789</v>
      </c>
      <c r="B64" s="38" t="str">
        <f t="shared" si="5"/>
        <v>15</v>
      </c>
      <c r="C64" s="38" t="str">
        <f>+MID(VLOOKUP(A64,'4. Info y Comunicación'!$B$8:$C$90,2,0),6,LEN(VLOOKUP(A64,'4. Info y Comunicación'!$B$8:$C$90,2,0))-6)</f>
        <v>La entidad cuenta con canales externos definidos de comunicación, asociados con el tipo de información a divulgar, y éstos son reconocidos a todo nivel de la organización.</v>
      </c>
      <c r="D64" s="38" t="s">
        <v>767</v>
      </c>
      <c r="E64" s="38" t="str">
        <f>+VLOOKUP(A64,'4. Info y Comunicación'!$B$10:$M$69,3,0)</f>
        <v xml:space="preserve">Dimension de Informacion y Comunicación
Politica de Transparencia, acceso a la información pública y lucha
contra la corrupción </v>
      </c>
      <c r="F64" s="38" t="str">
        <f>+VLOOKUP(A64,'4. Info y Comunicación'!$B$10:$M$69,10,0)</f>
        <v>En la pagina no se encuentran actualziados los canales de comunicación con los diferentes establecimientos como son los correos electrónicos y los números telefonicos</v>
      </c>
      <c r="G64" s="38">
        <f>+VLOOKUP(A64,'4. Info y Comunicación'!$B$8:$O$90,13,0)</f>
        <v>5.3654000000000002</v>
      </c>
      <c r="H64" s="102" t="e">
        <f t="shared" si="1"/>
        <v>#REF!</v>
      </c>
      <c r="I64" s="38" t="str">
        <f t="shared" si="2"/>
        <v>Cuando en el análisis de los requerimientos en los diferenes componentes del MECI se cuente con aspectos evaluados en nivel 2 (presente) y 2 (funcionando); 3 (presente) y 1 (funcionando); 3 (presente) y 2 (funcionando).</v>
      </c>
      <c r="J64" s="38" t="s">
        <v>772</v>
      </c>
      <c r="K64" s="38" t="str">
        <f>+IF(ISBLANK(VLOOKUP(A64,'4. Info y Comunicación'!$B$14:$G$69,5,0)),"",VLOOKUP(A64,'4. Info y Comunicación'!$B$14:$G$69,5,0))</f>
        <v>Oficina asesora de comunicaciones</v>
      </c>
      <c r="L64" s="38" t="str">
        <f>+IF(ISBLANK(VLOOKUP(A64,'4. Info y Comunicación'!$B$14:$L$69,9,0)),"",VLOOKUP(A64,'4. Info y Comunicación'!$B$14:$L$69,9,0))</f>
        <v/>
      </c>
      <c r="M64" s="38">
        <f t="shared" si="3"/>
        <v>0</v>
      </c>
      <c r="N64" s="38">
        <f t="shared" si="4"/>
        <v>0.8571428571428571</v>
      </c>
      <c r="O64" s="38"/>
      <c r="P64" s="38"/>
    </row>
    <row r="65" spans="1:16" ht="12.75" customHeight="1" x14ac:dyDescent="0.2">
      <c r="A65" s="38" t="s">
        <v>791</v>
      </c>
      <c r="B65" s="38" t="str">
        <f t="shared" si="5"/>
        <v>15</v>
      </c>
      <c r="C65" s="38" t="str">
        <f>+MID(VLOOKUP(A65,'4. Info y Comunicación'!$B$8:$C$90,2,0),6,LEN(VLOOKUP(A65,'4. Info y Comunicación'!$B$8:$C$90,2,0))-6)</f>
        <v>La entidad cuenta con procesos o procedimiento para el manejo de la información entrante (quién la recibe, quién la clasifica, quién la analiza), y a la respuesta requierida (quién la canaliza y la responde)</v>
      </c>
      <c r="D65" s="38" t="s">
        <v>767</v>
      </c>
      <c r="E65" s="38" t="str">
        <f>+VLOOKUP(A65,'4. Info y Comunicación'!$B$10:$M$69,3,0)</f>
        <v xml:space="preserve">Dimension de Informacion y Comunicación
Politica de Gestion Documental
Politica de Transparencia, acceso a la información pública y lucha
contra la corrupción </v>
      </c>
      <c r="F65" s="108" t="str">
        <f>+VLOOKUP(A65,'4. Info y Comunicación'!$B$10:$M$69,10,0)</f>
        <v>Las respuestas a las diferentes solicitudes que llegan por la plataforma GESDOC son respondidas en un gran porcentaje por fuera de términos se requiere implementar un seguimiento continuo para dar respuesta en terminos de ley</v>
      </c>
      <c r="G65" s="38">
        <f>+VLOOKUP(A65,'4. Info y Comunicación'!$B$8:$O$90,13,0)</f>
        <v>5.4562999999999997</v>
      </c>
      <c r="H65" s="102" t="e">
        <f t="shared" si="1"/>
        <v>#REF!</v>
      </c>
      <c r="I65" s="38" t="str">
        <f t="shared" si="2"/>
        <v>Cuando en el análisis de los requerimientos en los diferenes componentes del MECI se cuente con aspectos evaluados en nivel 2 (presente) y 2 (funcionando); 3 (presente) y 1 (funcionando); 3 (presente) y 2 (funcionando).</v>
      </c>
      <c r="J65" s="38" t="s">
        <v>772</v>
      </c>
      <c r="K65" s="38" t="str">
        <f>+IF(ISBLANK(VLOOKUP(A65,'4. Info y Comunicación'!$B$14:$G$69,5,0)),"",VLOOKUP(A65,'4. Info y Comunicación'!$B$14:$G$69,5,0))</f>
        <v>Dirección Corporativa- Grupo de gestión documental</v>
      </c>
      <c r="L65" s="38" t="str">
        <f>+IF(ISBLANK(VLOOKUP(A65,'4. Info y Comunicación'!$B$14:$L$69,9,0)),"",VLOOKUP(A65,'4. Info y Comunicación'!$B$14:$L$69,9,0))</f>
        <v>Se realiza seguimiento al uso del Aplicativo GESDOC a Nivel Nacional frente al cumplimiento del Procedimiento de Recepción, Radicación y Distribución de Comunicaciones Oficiales, 
Evidencia radicado Gesdoc 2024IE0224056 informe PQRS del 4/11/2024</v>
      </c>
      <c r="M65" s="38">
        <f t="shared" si="3"/>
        <v>1</v>
      </c>
      <c r="N65" s="38">
        <f t="shared" si="4"/>
        <v>0.8571428571428571</v>
      </c>
      <c r="O65" s="38"/>
      <c r="P65" s="38"/>
    </row>
    <row r="66" spans="1:16" ht="12.75" customHeight="1" x14ac:dyDescent="0.2">
      <c r="A66" s="38" t="s">
        <v>792</v>
      </c>
      <c r="B66" s="38" t="str">
        <f t="shared" si="5"/>
        <v>15</v>
      </c>
      <c r="C66" s="38" t="str">
        <f>+MID(VLOOKUP(A66,'4. Info y Comunicación'!$B$8:$C$90,2,0),6,LEN(VLOOKUP(A66,'4. Info y Comunicación'!$B$8:$C$90,2,0))-6)</f>
        <v>La entidad cuenta con procesos o procedimientos encaminados a evaluar periodicamente la efectividad de los canales de comunicación con partes externas, así como sus contenidos, de tal forma que se puedan mejorar.</v>
      </c>
      <c r="D66" s="38" t="s">
        <v>767</v>
      </c>
      <c r="E66" s="38" t="str">
        <f>+VLOOKUP(A66,'4. Info y Comunicación'!$B$10:$M$69,3,0)</f>
        <v>Dimension de Informacion y Comunicación
Politica deControl Interno
Lineas de Defensa</v>
      </c>
      <c r="F66" s="38" t="str">
        <f>+VLOOKUP(A66,'4. Info y Comunicación'!$B$10:$M$69,10,0)</f>
        <v>La Oficina de Control Interno hace seguimiento a las actividades y acciones que se implementan desde la Oficina de Comunicaciones para garantizar una comunicación efectiva entre la entidad y los actores externos y se hacen las recomendaciones necesarias para mejorar el flujo de la comunicación de manera eficaz y efectiva. Sin embargo, su intervención es limitada por carecer de profesionales expertos en el tema por lo que no se evalua su efetividad.
Se revisa la efectividad de las acciones, incluidas en el Plan de Mejoramiento para fortalecer la comunicación externa entre la Entidad y sus interesados.</v>
      </c>
      <c r="G66" s="38">
        <f>+VLOOKUP(A66,'4. Info y Comunicación'!$B$8:$O$90,13,0)</f>
        <v>5.5632000000000001</v>
      </c>
      <c r="H66" s="102" t="e">
        <f t="shared" si="1"/>
        <v>#REF!</v>
      </c>
      <c r="I66" s="38" t="str">
        <f t="shared" si="2"/>
        <v>Cuando en el análisis de los requerimientos en los diferenes componentes del MECI se cuente con aspectos evaluados en nivel 2 (presente) y 2 (funcionando); 3 (presente) y 1 (funcionando); 3 (presente) y 2 (funcionando).</v>
      </c>
      <c r="J66" s="38" t="s">
        <v>772</v>
      </c>
      <c r="K66" s="38" t="str">
        <f>+IF(ISBLANK(VLOOKUP(A66,'4. Info y Comunicación'!$B$14:$G$69,5,0)),"",VLOOKUP(A66,'4. Info y Comunicación'!$B$14:$G$69,5,0))</f>
        <v>Oficina de control interno
Oficina asesora de comunicaciones</v>
      </c>
      <c r="L66" s="38" t="str">
        <f>+IF(ISBLANK(VLOOKUP(A66,'4. Info y Comunicación'!$B$14:$L$69,9,0)),"",VLOOKUP(A66,'4. Info y Comunicación'!$B$14:$L$69,9,0))</f>
        <v>Informe de PQRSD</v>
      </c>
      <c r="M66" s="38">
        <f t="shared" si="3"/>
        <v>1</v>
      </c>
      <c r="N66" s="38">
        <f t="shared" si="4"/>
        <v>0.8571428571428571</v>
      </c>
      <c r="O66" s="38"/>
      <c r="P66" s="38"/>
    </row>
    <row r="67" spans="1:16" ht="12.75" customHeight="1" x14ac:dyDescent="0.2">
      <c r="A67" s="38" t="s">
        <v>793</v>
      </c>
      <c r="B67" s="38" t="str">
        <f t="shared" si="5"/>
        <v>15</v>
      </c>
      <c r="C67" s="38" t="str">
        <f>+MID(VLOOKUP(A67,'4. Info y Comunicación'!$B$8:$C$90,2,0),6,LEN(VLOOKUP(A67,'4. Info y Comunicación'!$B$8:$C$90,2,0))-6)</f>
        <v>La entidad analiza periodicamente su caracterización de usuarios o grupos de valor, a fin de actualizarla cuando sea pertinente</v>
      </c>
      <c r="D67" s="38" t="s">
        <v>767</v>
      </c>
      <c r="E67" s="38" t="str">
        <f>+VLOOKUP(A67,'4. Info y Comunicación'!$B$10:$M$69,3,0)</f>
        <v>Dimension de Direccionamiento Estrategico y Planeaciòn
Politica de Planeacion Institucional</v>
      </c>
      <c r="F67" s="38" t="str">
        <f>+VLOOKUP(A67,'4. Info y Comunicación'!$B$10:$M$69,10,0)</f>
        <v>Se cuenta con la existencia de la caracterización de los grupos de valor los cuales están totalmente identificados</v>
      </c>
      <c r="G67" s="38">
        <f>+VLOOKUP(A67,'4. Info y Comunicación'!$B$8:$O$90,13,0)</f>
        <v>5.6321000000000003</v>
      </c>
      <c r="H67" s="102" t="e">
        <f t="shared" si="1"/>
        <v>#REF!</v>
      </c>
      <c r="I67" s="38" t="str">
        <f t="shared" si="2"/>
        <v>Cuando en el análisis de los requerimientos en los diferenes componentes del MECI se cuente con aspectos evaluados en nivel 2 (presente) y 2 (funcionando); 3 (presente) y 1 (funcionando); 3 (presente) y 2 (funcionando).</v>
      </c>
      <c r="J67" s="38" t="s">
        <v>772</v>
      </c>
      <c r="K67" s="38" t="str">
        <f>+IF(ISBLANK(VLOOKUP(A67,'4. Info y Comunicación'!$B$14:$G$69,5,0)),"",VLOOKUP(A67,'4. Info y Comunicación'!$B$14:$G$69,5,0))</f>
        <v>Oficina asesora de comunicaciones</v>
      </c>
      <c r="L67" s="38" t="str">
        <f>+IF(ISBLANK(VLOOKUP(A67,'4. Info y Comunicación'!$B$14:$L$69,9,0)),"",VLOOKUP(A67,'4. Info y Comunicación'!$B$14:$L$69,9,0))</f>
        <v>Informe de Percepción Ciudadana II Trimestre 2024 Oficio 81002-DINPE-GATEC No 2024IE0132171                                           Informe Plan de Acción “Medir la calidad del servicio que prestan los servidores penitenciarios en la Oficina de Atención al Ciudadano a nivel nacional” durante el II trimestre 2024, Oficio  81002-DINPE-GATEC No 2024IE0132170</v>
      </c>
      <c r="M67" s="38">
        <f t="shared" si="3"/>
        <v>1</v>
      </c>
      <c r="N67" s="38">
        <f t="shared" si="4"/>
        <v>0.8571428571428571</v>
      </c>
      <c r="O67" s="38"/>
      <c r="P67" s="38"/>
    </row>
    <row r="68" spans="1:16" ht="12.75" customHeight="1" x14ac:dyDescent="0.2">
      <c r="A68" s="38" t="s">
        <v>774</v>
      </c>
      <c r="B68" s="38" t="str">
        <f t="shared" si="5"/>
        <v>15</v>
      </c>
      <c r="C68" s="38" t="str">
        <f>+MID(VLOOKUP(A68,'4. Info y Comunicación'!$B$8:$C$90,2,0),6,LEN(VLOOKUP(A68,'4. Info y Comunicación'!$B$8:$C$90,2,0))-6)</f>
        <v>La entidad analiza periodicamente los resultados frente a la evaluación de percepción por parte de los usuarios o grupos de valor para la incorporación de las mejoras correspondientes</v>
      </c>
      <c r="D68" s="38" t="s">
        <v>767</v>
      </c>
      <c r="E68" s="38" t="str">
        <f>+VLOOKUP(A68,'4. Info y Comunicación'!$B$10:$M$69,3,0)</f>
        <v>Dimension de Direccionamiento Estrategico y Planeaciòn
Politica de Planeacion Institucional</v>
      </c>
      <c r="F68" s="38" t="str">
        <f>+VLOOKUP(A68,'4. Info y Comunicación'!$B$10:$M$69,10,0)</f>
        <v xml:space="preserve">Se observo el seguimiento al código de integridad y los informes de PQRSD en los cuales se efectuo seguimiento por parte de la primera, segunda y tercerla línea de defensa.
</v>
      </c>
      <c r="G68" s="38">
        <f>+VLOOKUP(A68,'4. Info y Comunicación'!$B$8:$O$90,13,0)</f>
        <v>5.7896000000000001</v>
      </c>
      <c r="H68" s="102" t="e">
        <f t="shared" si="1"/>
        <v>#REF!</v>
      </c>
      <c r="I68" s="38" t="str">
        <f t="shared" si="2"/>
        <v>Cuando en el análisis de los requerimientos en los diferenes componentes del MECI se cuente con aspectos evaluados en nivel 2 (presente) y 2 (funcionando); 3 (presente) y 1 (funcionando); 3 (presente) y 2 (funcionando).</v>
      </c>
      <c r="J68" s="38" t="s">
        <v>772</v>
      </c>
      <c r="K68" s="38" t="str">
        <f>+IF(ISBLANK(VLOOKUP(A68,'4. Info y Comunicación'!$B$14:$G$69,5,0)),"",VLOOKUP(A68,'4. Info y Comunicación'!$B$14:$G$69,5,0))</f>
        <v>Oficina asesora de planeación</v>
      </c>
      <c r="L68" s="38" t="str">
        <f>+IF(ISBLANK(VLOOKUP(A68,'4. Info y Comunicación'!$B$14:$L$69,9,0)),"",VLOOKUP(A68,'4. Info y Comunicación'!$B$14:$L$69,9,0))</f>
        <v xml:space="preserve">Se realizo el seguimiento como tercera linea de defensa de a los diferentes  Informes de ley  informando a la Alta Dirección y a los dueños del proceso, publicos en la pagina web entidad link https://www.inpec.gov.co/es/web/guest/principal-informe-ley </v>
      </c>
      <c r="M68" s="38">
        <f t="shared" si="3"/>
        <v>1</v>
      </c>
      <c r="N68" s="38">
        <f t="shared" si="4"/>
        <v>0.8571428571428571</v>
      </c>
      <c r="O68" s="38"/>
      <c r="P68" s="38"/>
    </row>
    <row r="69" spans="1:16" ht="12.75" customHeight="1" x14ac:dyDescent="0.2">
      <c r="A69" s="38" t="s">
        <v>815</v>
      </c>
      <c r="B69" s="38" t="str">
        <f t="shared" si="5"/>
        <v>16</v>
      </c>
      <c r="C69" s="38" t="str">
        <f>+MID(VLOOKUP(A69,'5. Actividades de Monitoreo'!$B$13:$C$112,2,0),6,LEN(VLOOKUP(A69,'5. Actividades de Monitoreo'!$B$13:$C$112,2,0))-6)</f>
        <v>El comité Institucional de Coordinación de Control Interno aprueba anualmente el Plan Anual de Auditoría presentado por parte del Jefe de Control Interno o quien haga sus veces y hace el correspondiente seguimiento a sus ejecución</v>
      </c>
      <c r="D69" s="38" t="s">
        <v>795</v>
      </c>
      <c r="E69" s="38" t="str">
        <f>+VLOOKUP(A69,'5. Actividades de Monitoreo'!$B$17:$M$72,3,0)</f>
        <v>Dimension de Control Interno
Lineas Estrategica</v>
      </c>
      <c r="F69" s="38" t="str">
        <f>+VLOOKUP(A69,'5. Actividades de Monitoreo'!$B$17:$M$72,10,0)</f>
        <v>El comité Institucional de Control Internol ha dado cumplimiento pero dentro de las funciones definidas en la resolución interna No. 1003 del 18 de abril de 2018 esta la retroalimentación a los subcomites regionales y Locales la cual se debe implementar en la agenda del Comite Instituiconal de Control Interno</v>
      </c>
      <c r="G69" s="110">
        <f>+VLOOKUP(A69,'5. Actividades de Monitoreo'!$B$13:$O$112,13,0)</f>
        <v>5.8745000000000003</v>
      </c>
      <c r="H69" s="102" t="e">
        <f t="shared" si="1"/>
        <v>#REF!</v>
      </c>
      <c r="I69" s="38" t="str">
        <f t="shared" si="2"/>
        <v>Cuando en el análisis de los requerimientos en los diferenes componentes del MECI se cuente con aspectos evaluados en nivel 2 (presente) y 2 (funcionando); 3 (presente) y 1 (funcionando); 3 (presente) y 2 (funcionando).</v>
      </c>
      <c r="J69" s="38" t="s">
        <v>796</v>
      </c>
      <c r="K69" s="38" t="str">
        <f>+IF(ISBLANK(VLOOKUP(A69,'5. Actividades de Monitoreo'!$B$20:$G$72,5,0)),"",VLOOKUP(A69,'5. Actividades de Monitoreo'!$B$20:$G$72,5,0))</f>
        <v>Oficina de control interno</v>
      </c>
      <c r="L69" s="38" t="str">
        <f>+IF(ISBLANK(VLOOKUP(A69,'5. Actividades de Monitoreo'!$B$20:$L$72,9,0)),"",VLOOKUP(A69,'5. Actividades de Monitoreo'!$B$20:$L$72,9,0))</f>
        <v xml:space="preserve">Se realizo la reunión del Semestral del Comité Institucional de Control Interno en el cual se hizo seguimiento al plan anual de auditoira, se hizo seguimiento a las recomendaciones de la OFICI y con el fin de mitigar el riesgo se solicito información a Directores Regionales para con base en los riesgos y las PQRSD se programaran auditorias para lograr la mitigación del riesgo 
Link pagina web entidad: http://surl.li/pzmdoq  </v>
      </c>
      <c r="M69" s="38">
        <f t="shared" si="3"/>
        <v>1</v>
      </c>
      <c r="N69" s="38">
        <f t="shared" si="4"/>
        <v>0.9285714285714286</v>
      </c>
      <c r="O69" s="38"/>
      <c r="P69" s="38"/>
    </row>
    <row r="70" spans="1:16" ht="12.75" customHeight="1" x14ac:dyDescent="0.2">
      <c r="A70" s="38" t="s">
        <v>816</v>
      </c>
      <c r="B70" s="38" t="str">
        <f t="shared" si="5"/>
        <v>16</v>
      </c>
      <c r="C70" s="38" t="str">
        <f>+MID(VLOOKUP(A70,'5. Actividades de Monitoreo'!$B$13:$C$112,2,0),6,LEN(VLOOKUP(A70,'5. Actividades de Monitoreo'!$B$13:$C$112,2,0))-6)</f>
        <v xml:space="preserve"> La Alta Dirección periódicamente evalúa los resultados de las evaluaciones (contínuas e independientes)  para concluir acerca de la efectividad del Sistema de Control Intern</v>
      </c>
      <c r="D70" s="38" t="s">
        <v>795</v>
      </c>
      <c r="E70" s="38" t="str">
        <f>+VLOOKUP(A70,'5. Actividades de Monitoreo'!$B$17:$M$72,3,0)</f>
        <v>Dimension de Control Interno
Lineas Estrategica</v>
      </c>
      <c r="F70" s="38" t="str">
        <f>+VLOOKUP(A70,'5. Actividades de Monitoreo'!$B$17:$M$72,10,0)</f>
        <v>La Alta Dirección participa en los diferentes comités incluidos el Comité Institucional de Control Interno ante lo cual le facilita tomar decisiones de acuerdo a los informes presentados por la OFICI</v>
      </c>
      <c r="G70" s="110">
        <f>+VLOOKUP(A70,'5. Actividades de Monitoreo'!$B$13:$O$112,13,0)</f>
        <v>5.9653999999999998</v>
      </c>
      <c r="H70" s="102" t="e">
        <f t="shared" si="1"/>
        <v>#REF!</v>
      </c>
      <c r="I70" s="38" t="str">
        <f t="shared" si="2"/>
        <v>Cuando en el análisis de los requerimientos en los diferenes componentes del MECI se cuente con aspectos evaluados en nivel 2 (presente) y 2 (funcionando); 3 (presente) y 1 (funcionando); 3 (presente) y 2 (funcionando).</v>
      </c>
      <c r="J70" s="38" t="s">
        <v>796</v>
      </c>
      <c r="K70" s="38" t="str">
        <f>+IF(ISBLANK(VLOOKUP(A70,'5. Actividades de Monitoreo'!$B$20:$G$72,5,0)),"",VLOOKUP(A70,'5. Actividades de Monitoreo'!$B$20:$G$72,5,0))</f>
        <v>Oficina de control interno</v>
      </c>
      <c r="L70" s="38" t="str">
        <f>+IF(ISBLANK(VLOOKUP(A70,'5. Actividades de Monitoreo'!$B$20:$L$72,9,0)),"",VLOOKUP(A70,'5. Actividades de Monitoreo'!$B$20:$L$72,9,0))</f>
        <v/>
      </c>
      <c r="M70" s="38">
        <f t="shared" si="3"/>
        <v>0</v>
      </c>
      <c r="N70" s="38">
        <f t="shared" si="4"/>
        <v>0.9285714285714286</v>
      </c>
      <c r="O70" s="38"/>
      <c r="P70" s="38"/>
    </row>
    <row r="71" spans="1:16" ht="12.75" customHeight="1" x14ac:dyDescent="0.2">
      <c r="A71" s="38" t="s">
        <v>794</v>
      </c>
      <c r="B71" s="38" t="str">
        <f t="shared" si="5"/>
        <v>16</v>
      </c>
      <c r="C71" s="38" t="str">
        <f>+MID(VLOOKUP(A71,'5. Actividades de Monitoreo'!$B$13:$C$112,2,0),6,LEN(VLOOKUP(A71,'5. Actividades de Monitoreo'!$B$13:$C$112,2,0))-6)</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D71" s="38" t="s">
        <v>795</v>
      </c>
      <c r="E71" s="38" t="str">
        <f>+VLOOKUP(A71,'5. Actividades de Monitoreo'!$B$17:$M$72,3,0)</f>
        <v>Dimension de Control Interno
Tercera Linea de Defensa</v>
      </c>
      <c r="F71" s="38" t="str">
        <f>+VLOOKUP(A71,'5. Actividades de Monitoreo'!$B$17:$M$72,10,0)</f>
        <v>La OFICI esta atenta a las solicitudes tanto de los comités o de la Alta Dirección cuándo se detectan posibles riesgos que afectan a la entidad, obrando con independencia y objetividad para realizar las audtiorias y los respectivos planes de mejoramiento</v>
      </c>
      <c r="G71" s="110">
        <f>+VLOOKUP(A71,'5. Actividades de Monitoreo'!$B$13:$O$112,13,0)</f>
        <v>6.0122999999999998</v>
      </c>
      <c r="H71" s="102" t="e">
        <f t="shared" si="1"/>
        <v>#REF!</v>
      </c>
      <c r="I71" s="38" t="str">
        <f t="shared" si="2"/>
        <v>Cuando en el análisis de los requerimientos en los diferenes componentes del MECI se cuente con aspectos evaluados en nivel 2 (presente) y 2 (funcionando); 3 (presente) y 1 (funcionando); 3 (presente) y 2 (funcionando).</v>
      </c>
      <c r="J71" s="38" t="s">
        <v>796</v>
      </c>
      <c r="K71" s="38" t="str">
        <f>+IF(ISBLANK(VLOOKUP(A71,'5. Actividades de Monitoreo'!$B$20:$G$72,5,0)),"",VLOOKUP(A71,'5. Actividades de Monitoreo'!$B$20:$G$72,5,0))</f>
        <v>Oficina de control interno</v>
      </c>
      <c r="L71" s="38" t="str">
        <f>+IF(ISBLANK(VLOOKUP(A71,'5. Actividades de Monitoreo'!$B$20:$L$72,9,0)),"",VLOOKUP(A71,'5. Actividades de Monitoreo'!$B$20:$L$72,9,0))</f>
        <v xml:space="preserve">Se aprobó por el Comité Institucional de Coordinación de Control Interno el Programa de Auditorías para la vigencia 2024, según cta No.01 del 13 de febrero de 2024 y Acta No. 02 del 18 de noviembre de 2024 Link https://lc.cx/KQ0gzN  
https://www.inpec.gov.co/hu/web/guest/programa-anual-de-auditorias/-/document_library/wpvn/view_file/1049756?_com_liferay_document_library_web_portlet_DLPortlet_INSTANCE_wpvn_redirect=https%3A%2F%2Fwww.inpec.gov.co%2Fhu%2Fweb%2Fguest%2Fprograma-anual-de-auditorias%3Fp_p_id%3Dcom_liferay_document_library_web_portlet_DLPortlet_INSTANCE_wpvn%26p_p_lifecycle%3D0%26p_p_state%3Dnormal%26p_p_mode%3Dview
</v>
      </c>
      <c r="M71" s="38">
        <f t="shared" si="3"/>
        <v>1</v>
      </c>
      <c r="N71" s="38">
        <f t="shared" si="4"/>
        <v>0.9285714285714286</v>
      </c>
      <c r="O71" s="38"/>
      <c r="P71" s="38"/>
    </row>
    <row r="72" spans="1:16" ht="12.75" customHeight="1" x14ac:dyDescent="0.2">
      <c r="A72" s="38" t="s">
        <v>798</v>
      </c>
      <c r="B72" s="38" t="str">
        <f t="shared" si="5"/>
        <v>16</v>
      </c>
      <c r="C72" s="38" t="str">
        <f>+MID(VLOOKUP(A72,'5. Actividades de Monitoreo'!$B$13:$C$112,2,0),6,LEN(VLOOKUP(A72,'5. Actividades de Monitoreo'!$B$13:$C$112,2,0))-6)</f>
        <v>Acorde con el Esquema de Líneas de Defensa se han implementado procedimientos de monitoreo continuo como parte de las actividades de la 2a línea de defensa, a fin de contar con información clave para la toma de decisiones</v>
      </c>
      <c r="D72" s="38" t="s">
        <v>795</v>
      </c>
      <c r="E72" s="38" t="str">
        <f>+VLOOKUP(A72,'5. Actividades de Monitoreo'!$B$17:$M$72,3,0)</f>
        <v>Dimension de Control Interno
Segunda Linea de Defensa</v>
      </c>
      <c r="F72" s="38" t="str">
        <f>+VLOOKUP(A72,'5. Actividades de Monitoreo'!$B$17:$M$72,10,0)</f>
        <v xml:space="preserve">Se realizó el análisis de los informes entregados por la Segunda Línea de Defensa sobre la identificación y la gestión de los riesgos dentro de las diferentes procesos estratégicos, misionales, de apoyo y se evaluación y seguimiento.
Se realizó seguimiento a las recomendaciones entregadas por la Tercera Línea de Defensa, para implementar acciones que eviten la materialización de riesgos institucionales y de corrupción dentro del INPEC.
Se evalúan los resultados y efectividad de las acciones propuestas y realizadas por los entes de control y hallazgos de las auditorias realizando el respectivo seguimiento hasta el cierre satisfactorio del hallazgo </v>
      </c>
      <c r="G72" s="110">
        <f>+VLOOKUP(A72,'5. Actividades de Monitoreo'!$B$13:$O$112,13,0)</f>
        <v>6.1235999999999997</v>
      </c>
      <c r="H72" s="102" t="e">
        <f t="shared" si="1"/>
        <v>#REF!</v>
      </c>
      <c r="I72" s="38" t="str">
        <f t="shared" si="2"/>
        <v>Cuando en el análisis de los requerimientos en los diferenes componentes del MECI se cuente con aspectos evaluados en nivel 2 (presente) y 2 (funcionando); 3 (presente) y 1 (funcionando); 3 (presente) y 2 (funcionando).</v>
      </c>
      <c r="J72" s="38" t="s">
        <v>796</v>
      </c>
      <c r="K72" s="38" t="str">
        <f>+IF(ISBLANK(VLOOKUP(A72,'5. Actividades de Monitoreo'!$B$20:$G$72,5,0)),"",VLOOKUP(A72,'5. Actividades de Monitoreo'!$B$20:$G$72,5,0))</f>
        <v>Oficina de control interno</v>
      </c>
      <c r="L72" s="38" t="str">
        <f>+IF(ISBLANK(VLOOKUP(A72,'5. Actividades de Monitoreo'!$B$20:$L$72,9,0)),"",VLOOKUP(A72,'5.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72" s="38">
        <f t="shared" si="3"/>
        <v>1</v>
      </c>
      <c r="N72" s="38">
        <f t="shared" si="4"/>
        <v>0.9285714285714286</v>
      </c>
      <c r="O72" s="38"/>
      <c r="P72" s="38"/>
    </row>
    <row r="73" spans="1:16" ht="12.75" customHeight="1" x14ac:dyDescent="0.2">
      <c r="A73" s="38" t="s">
        <v>800</v>
      </c>
      <c r="B73" s="38" t="str">
        <f t="shared" si="5"/>
        <v>16</v>
      </c>
      <c r="C73" s="38" t="str">
        <f>+MID(VLOOKUP(A73,'5. Actividades de Monitoreo'!$B$13:$C$112,2,0),6,LEN(VLOOKUP(A73,'5. Actividades de Monitoreo'!$B$13:$C$112,2,0))-6)</f>
        <v>Frente a las evaluaciones independientes la entidad considera evaluaciones externas de organismos de control, de vigilancia, certificadores, ONG´s u otros que permitan tener una mirada independiente de las operaciones</v>
      </c>
      <c r="D73" s="38" t="s">
        <v>795</v>
      </c>
      <c r="E73" s="38" t="str">
        <f>+VLOOKUP(A73,'5. Actividades de Monitoreo'!$B$17:$M$72,3,0)</f>
        <v>Dimension de Control Interno
Lineas de Defensa</v>
      </c>
      <c r="F73" s="38" t="str">
        <f>+VLOOKUP(A73,'5. Actividades de Monitoreo'!$B$17:$M$72,10,0)</f>
        <v xml:space="preserve">La OFICI  está a atenta a realizar seguimiento a las auditorias interas y externas realizadas a la entidad verificando que se elaboren los respesctivos planes de mejorameinto que ayuden a corregir las desviaciones encontradas y a mitigar los riesgos identificados. 
De conformidad con la Ley 87 de 1993 y sus normas reglamentarias, la Oficina de Control Interno, dentro de sus funciones, verifica las acciones que a su juicio hayan subsanado las deficiencias que fueron objeto de observación por parte de la CGR. </v>
      </c>
      <c r="G73" s="110">
        <f>+VLOOKUP(A73,'5. Actividades de Monitoreo'!$B$13:$O$112,13,0)</f>
        <v>6.2135999999999996</v>
      </c>
      <c r="H73" s="102" t="e">
        <f t="shared" si="1"/>
        <v>#REF!</v>
      </c>
      <c r="I73" s="38" t="str">
        <f t="shared" si="2"/>
        <v>Cuando en el análisis de los requerimientos en los diferenes componentes del MECI se cuente con aspectos evaluados en nivel 2 (presente) y 2 (funcionando); 3 (presente) y 1 (funcionando); 3 (presente) y 2 (funcionando).</v>
      </c>
      <c r="J73" s="38" t="s">
        <v>796</v>
      </c>
      <c r="K73" s="38" t="str">
        <f>+IF(ISBLANK(VLOOKUP(A73,'5. Actividades de Monitoreo'!$B$20:$G$72,5,0)),"",VLOOKUP(A73,'5. Actividades de Monitoreo'!$B$20:$G$72,5,0))</f>
        <v>Oficina asesora de planeación</v>
      </c>
      <c r="L73" s="38" t="str">
        <f>+IF(ISBLANK(VLOOKUP(A73,'5. Actividades de Monitoreo'!$B$20:$L$72,9,0)),"",VLOOKUP(A73,'5. Actividades de Monitoreo'!$B$20:$L$72,9,0))</f>
        <v>Se dio cumplimiento al plan anual de auditorias aprobado por el comité Institucional de Control Interno</v>
      </c>
      <c r="M73" s="38">
        <f t="shared" si="3"/>
        <v>1</v>
      </c>
      <c r="N73" s="38">
        <f t="shared" si="4"/>
        <v>0.9285714285714286</v>
      </c>
      <c r="O73" s="38"/>
      <c r="P73" s="38"/>
    </row>
    <row r="74" spans="1:16" ht="12.75" customHeight="1" x14ac:dyDescent="0.2">
      <c r="A74" s="38" t="s">
        <v>856</v>
      </c>
      <c r="B74" s="38" t="str">
        <f t="shared" si="5"/>
        <v>17</v>
      </c>
      <c r="C74" s="38" t="str">
        <f>+MID(VLOOKUP(A74,'5. Actividades de Monitoreo'!$B$13:$C$112,2,0),6,LEN(VLOOKUP(A74,'5. Actividades de Monitoreo'!$B$13:$C$112,2,0))-6)</f>
        <v>A partir de la información de las evaluaciones independientes, se evalúan para determinar su efecto en el Sistema de Control Interno de la entidad y su impacto en el logro de los objetivos, a fin de determinar cursos de acción para su mejora</v>
      </c>
      <c r="D74" s="38" t="s">
        <v>795</v>
      </c>
      <c r="E74" s="38" t="str">
        <f>+VLOOKUP(A74,'5. Actividades de Monitoreo'!$B$17:$M$72,3,0)</f>
        <v>Dimension de Control Interno
Lineas de Defensa</v>
      </c>
      <c r="F74" s="38" t="str">
        <f>+VLOOKUP(A74,'5. Actividades de Monitoreo'!$B$17:$M$72,10,0)</f>
        <v>La OFICI en su rol de tercera linea de defensa ha realizado el seguimiento al cumplimiento de los diferentes planes que tiene la institución infomando a la Alta Dirección y a los dueños del Proceso de las acciones a tomar para realizar el plan de mejoramiento que mitigue estos riesgos</v>
      </c>
      <c r="G74" s="110">
        <f>+VLOOKUP(A74,'5. Actividades de Monitoreo'!$B$13:$O$112,13,0)</f>
        <v>6.3258000000000001</v>
      </c>
      <c r="H74" s="102" t="e">
        <f t="shared" si="1"/>
        <v>#REF!</v>
      </c>
      <c r="I74" s="38" t="str">
        <f t="shared" si="2"/>
        <v>Cuando en el análisis de los requerimientos en los diferenes componentes del MECI se cuente con aspectos evaluados en nivel 2 (presente) y 2 (funcionando); 3 (presente) y 1 (funcionando); 3 (presente) y 2 (funcionando).</v>
      </c>
      <c r="J74" s="38" t="s">
        <v>803</v>
      </c>
      <c r="K74" s="38" t="str">
        <f>+IF(ISBLANK(VLOOKUP(A74,'5. Actividades de Monitoreo'!$B$20:$G$72,5,0)),"",VLOOKUP(A74,'5. Actividades de Monitoreo'!$B$20:$G$72,5,0))</f>
        <v>Oficina de control interno</v>
      </c>
      <c r="L74" s="38" t="str">
        <f>+IF(ISBLANK(VLOOKUP(A74,'5. Actividades de Monitoreo'!$B$20:$L$72,9,0)),"",VLOOKUP(A74,'5.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74" s="38">
        <f t="shared" si="3"/>
        <v>1</v>
      </c>
      <c r="N74" s="38">
        <f t="shared" si="4"/>
        <v>0.9285714285714286</v>
      </c>
      <c r="O74" s="38"/>
      <c r="P74" s="38"/>
    </row>
    <row r="75" spans="1:16" ht="12.75" customHeight="1" x14ac:dyDescent="0.2">
      <c r="A75" s="38" t="s">
        <v>857</v>
      </c>
      <c r="B75" s="38" t="str">
        <f t="shared" si="5"/>
        <v>17</v>
      </c>
      <c r="C75" s="38" t="str">
        <f>+MID(VLOOKUP(A75,'5. Actividades de Monitoreo'!$B$13:$C$112,2,0),6,LEN(VLOOKUP(A75,'5. Actividades de Monitoreo'!$B$13:$C$112,2,0))-6)</f>
        <v>Los informes recibidos de entes externos (organismos de control, auditores externos, entidades de vigilancia entre otros) se consolidan y se concluye sobre el impacto en el Sistema de Control Interno, a fin de determinar los cursos de acción</v>
      </c>
      <c r="D75" s="38" t="s">
        <v>795</v>
      </c>
      <c r="E75" s="38" t="str">
        <f>+VLOOKUP(A75,'5. Actividades de Monitoreo'!$B$17:$M$72,3,0)</f>
        <v>Dimension de Control Interno
Lineas de Defensa</v>
      </c>
      <c r="F75" s="38" t="str">
        <f>+VLOOKUP(A75,'5. Actividades de Monitoreo'!$B$17:$M$72,10,0)</f>
        <v>Se hace seguimiento a los informes de evaluación entregados por parte de los auditores externos sobre las ejecuciones contractuales, presupuestales, fiscales, contables y ambientales y se formulan planes de acción y mejoramiento para mitigar los riesgos e impactos que estos generan sobre el SCI.
Se evalúa el impacto y efectividad de la implementación de Acción Correctivas y Preventivas que se diseñan para fortalecer y mejorar el SCI, en sus diferentes componentes y elementos de manera integral.</v>
      </c>
      <c r="G75" s="110">
        <f>+VLOOKUP(A75,'5. Actividades de Monitoreo'!$B$13:$O$112,13,0)</f>
        <v>6.4569000000000001</v>
      </c>
      <c r="H75" s="102" t="e">
        <f t="shared" si="1"/>
        <v>#REF!</v>
      </c>
      <c r="I75" s="38" t="str">
        <f t="shared" si="2"/>
        <v>Cuando en el análisis de los requerimientos en los diferenes componentes del MECI se cuente con aspectos evaluados en nivel 2 (presente) y 2 (funcionando); 3 (presente) y 1 (funcionando); 3 (presente) y 2 (funcionando).</v>
      </c>
      <c r="J75" s="38" t="s">
        <v>803</v>
      </c>
      <c r="K75" s="38" t="str">
        <f>+IF(ISBLANK(VLOOKUP(A75,'5. Actividades de Monitoreo'!$B$20:$G$72,5,0)),"",VLOOKUP(A75,'5. Actividades de Monitoreo'!$B$20:$G$72,5,0))</f>
        <v>Oficina asesora de planeación</v>
      </c>
      <c r="L75" s="38" t="str">
        <f>+IF(ISBLANK(VLOOKUP(A75,'5. Actividades de Monitoreo'!$B$20:$L$72,9,0)),"",VLOOKUP(A75,'5.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75" s="38">
        <f t="shared" si="3"/>
        <v>1</v>
      </c>
      <c r="N75" s="38">
        <f t="shared" si="4"/>
        <v>0.9285714285714286</v>
      </c>
      <c r="O75" s="38"/>
      <c r="P75" s="38"/>
    </row>
    <row r="76" spans="1:16" ht="12.75" customHeight="1" x14ac:dyDescent="0.2">
      <c r="A76" s="38" t="s">
        <v>858</v>
      </c>
      <c r="B76" s="38" t="str">
        <f t="shared" si="5"/>
        <v>17</v>
      </c>
      <c r="C76" s="38" t="str">
        <f>+MID(VLOOKUP(A76,'5. Actividades de Monitoreo'!$B$13:$C$112,2,0),6,LEN(VLOOKUP(A76,'5. Actividades de Monitoreo'!$B$13:$C$112,2,0))-6)</f>
        <v>La entidad cuenta con políticas donde se establezca a quién reportar las deficiencias de control interno como resultado del monitoreo continuo</v>
      </c>
      <c r="D76" s="38" t="s">
        <v>795</v>
      </c>
      <c r="E76" s="38" t="str">
        <f>+VLOOKUP(A76,'5. Actividades de Monitoreo'!$B$17:$M$72,3,0)</f>
        <v>Dimension de Control Interno
Lineas de Defensa</v>
      </c>
      <c r="F76" s="38" t="str">
        <f>+VLOOKUP(A76,'5. Actividades de Monitoreo'!$B$17:$M$72,10,0)</f>
        <v>Se hizo seguimiento a los reportes de informes generados por la Tercera Línea de Defensa sobre las fortalezas y deficiencias del Sistema de Control Interno y la comunicación de los mismos a la Alta Dirección.
Se monitorea de manera frecuente los avances y acciones de mejoramiento continuo propuestas para mitigar riesgos y cerrar hallazgos encontrados en las evaluaciones independientes realizadas por la Oficina de Control Interno y entes de Control Externo.
Es necesario dar un alcance disciplinario a aquellos planes de mejoramiento que no se cumplan</v>
      </c>
      <c r="G76" s="110">
        <f>+VLOOKUP(A76,'5. Actividades de Monitoreo'!$B$13:$O$112,13,0)</f>
        <v>6.5632000000000001</v>
      </c>
      <c r="H76" s="102" t="e">
        <f t="shared" si="1"/>
        <v>#REF!</v>
      </c>
      <c r="I76" s="38" t="str">
        <f t="shared" si="2"/>
        <v>Cuando en el análisis de los requerimientos en los diferenes componentes del MECI se cuente con aspectos evaluados en nivel 2 (presente) y 2 (funcionando); 3 (presente) y 1 (funcionando); 3 (presente) y 2 (funcionando).</v>
      </c>
      <c r="J76" s="38" t="s">
        <v>803</v>
      </c>
      <c r="K76" s="38" t="str">
        <f>+IF(ISBLANK(VLOOKUP(A76,'5. Actividades de Monitoreo'!$B$20:$G$72,5,0)),"",VLOOKUP(A76,'5. Actividades de Monitoreo'!$B$20:$G$72,5,0))</f>
        <v>Oficina asesora de planeación</v>
      </c>
      <c r="L76" s="38" t="str">
        <f>+IF(ISBLANK(VLOOKUP(A76,'5. Actividades de Monitoreo'!$B$20:$L$72,9,0)),"",VLOOKUP(A76,'5.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76" s="38">
        <f t="shared" si="3"/>
        <v>1</v>
      </c>
      <c r="N76" s="38">
        <f t="shared" si="4"/>
        <v>0.9285714285714286</v>
      </c>
      <c r="O76" s="38"/>
      <c r="P76" s="38"/>
    </row>
    <row r="77" spans="1:16" ht="12.75" customHeight="1" x14ac:dyDescent="0.2">
      <c r="A77" s="38" t="s">
        <v>859</v>
      </c>
      <c r="B77" s="38" t="str">
        <f t="shared" si="5"/>
        <v>17</v>
      </c>
      <c r="C77" s="38" t="str">
        <f>+MID(VLOOKUP(A77,'5. Actividades de Monitoreo'!$B$13:$C$112,2,0),6,LEN(VLOOKUP(A77,'5. Actividades de Monitoreo'!$B$13:$C$112,2,0))-6)</f>
        <v>La Alta Dirección hace seguimiento a las acciones correctivas relacionadas con las deficiencias comunicadas sobre el Sistema de Control Interno y si se han cumplido en el tiempo establecido</v>
      </c>
      <c r="D77" s="38" t="s">
        <v>795</v>
      </c>
      <c r="E77" s="38" t="str">
        <f>+VLOOKUP(A77,'5. Actividades de Monitoreo'!$B$17:$M$72,3,0)</f>
        <v>Dimension de Control Interno
Lineas de Defensa</v>
      </c>
      <c r="F77" s="38" t="str">
        <f>+VLOOKUP(A77,'5. Actividades de Monitoreo'!$B$17:$M$72,10,0)</f>
        <v>Los planes de mejoramiento resultados de las auditorias internas y externas se les hace seguimiento a traves de la plataforma ISOLUCIÓN hasta su terminación.
Es necesario implementar el cierre de todos los hallazgos y tomar las acciones necesarias para dar cumplimiento al plan de mejoramiento</v>
      </c>
      <c r="G77" s="110">
        <f>+VLOOKUP(A77,'5. Actividades de Monitoreo'!$B$13:$O$112,13,0)</f>
        <v>6.7854000000000001</v>
      </c>
      <c r="H77" s="102" t="e">
        <f t="shared" si="1"/>
        <v>#REF!</v>
      </c>
      <c r="I77" s="38" t="str">
        <f t="shared" si="2"/>
        <v>Cuando en el análisis de los requerimientos en los diferenes componentes del MECI se cuente con aspectos evaluados en nivel 2 (presente) y 2 (funcionando); 3 (presente) y 1 (funcionando); 3 (presente) y 2 (funcionando).</v>
      </c>
      <c r="J77" s="38" t="s">
        <v>803</v>
      </c>
      <c r="K77" s="38" t="str">
        <f>+IF(ISBLANK(VLOOKUP(A77,'5. Actividades de Monitoreo'!$B$20:$G$72,5,0)),"",VLOOKUP(A77,'5. Actividades de Monitoreo'!$B$20:$G$72,5,0))</f>
        <v>Oficina de control interno</v>
      </c>
      <c r="L77" s="38" t="str">
        <f>+IF(ISBLANK(VLOOKUP(A77,'5. Actividades de Monitoreo'!$B$20:$L$72,9,0)),"",VLOOKUP(A77,'5.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77" s="38">
        <f t="shared" si="3"/>
        <v>1</v>
      </c>
      <c r="N77" s="38">
        <f t="shared" si="4"/>
        <v>0.9285714285714286</v>
      </c>
      <c r="O77" s="38"/>
      <c r="P77" s="38"/>
    </row>
    <row r="78" spans="1:16" ht="12.75" customHeight="1" x14ac:dyDescent="0.2">
      <c r="A78" s="38" t="s">
        <v>860</v>
      </c>
      <c r="B78" s="38" t="str">
        <f t="shared" si="5"/>
        <v>17</v>
      </c>
      <c r="C78" s="38" t="str">
        <f>+MID(VLOOKUP(A78,'5. Actividades de Monitoreo'!$B$13:$C$112,2,0),6,LEN(VLOOKUP(A78,'5. Actividades de Monitoreo'!$B$13:$C$112,2,0))-6)</f>
        <v>Los procesos y/o servicios tercerizados, son evaluados acorde con su nivel de riesgos</v>
      </c>
      <c r="D78" s="38" t="s">
        <v>795</v>
      </c>
      <c r="E78" s="38" t="str">
        <f>+VLOOKUP(A78,'5. Actividades de Monitoreo'!$B$17:$M$72,3,0)</f>
        <v>Dimension de Control Interno
Lineas de Defensa</v>
      </c>
      <c r="F78" s="38" t="str">
        <f>+VLOOKUP(A78,'5. Actividades de Monitoreo'!$B$17:$M$72,10,0)</f>
        <v>Se revisan los informes de supervisión y seguimiento realizados a los contratistas que prestan servicios a la Entidad, en los cuales se verifica el grado de cumplimiento y la satisfacción de los usuarios.
Se hace seguimiento a la gestión de los riesgos de los servicios tercerizados para verificar su aporte en el cumplimiento de los objetivos y el alcance de las metas institucionales.
Se hace seguimiento periódico a la gestión de los riesgos institucionales para evitar que estos se materialicen dentro de los diferentes Procesos.
Se han presentado PQRSD de por demoras en la contratación que han conllevado a incumplimientos de compromisos adquidos.</v>
      </c>
      <c r="G78" s="110">
        <f>+VLOOKUP(A78,'5. Actividades de Monitoreo'!$B$13:$O$112,13,0)</f>
        <v>6.8745000000000003</v>
      </c>
      <c r="H78" s="102" t="e">
        <f t="shared" si="1"/>
        <v>#REF!</v>
      </c>
      <c r="I78" s="38" t="str">
        <f t="shared" si="2"/>
        <v>Cuando en el análisis de los requerimientos en los diferenes componentes del MECI se cuente con aspectos evaluados en nivel 2 (presente) y 2 (funcionando); 3 (presente) y 1 (funcionando); 3 (presente) y 2 (funcionando).</v>
      </c>
      <c r="J78" s="38" t="s">
        <v>803</v>
      </c>
      <c r="K78" s="38" t="str">
        <f>+IF(ISBLANK(VLOOKUP(A78,'5. Actividades de Monitoreo'!$B$20:$G$72,5,0)),"",VLOOKUP(A78,'5. Actividades de Monitoreo'!$B$20:$G$72,5,0))</f>
        <v>Subdirección de gestion contractual</v>
      </c>
      <c r="L78" s="38" t="str">
        <f>+IF(ISBLANK(VLOOKUP(A78,'5. Actividades de Monitoreo'!$B$20:$L$72,9,0)),"",VLOOKUP(A78,'5. Actividades de Monitoreo'!$B$20:$L$72,9,0))</f>
        <v>Si bien dicho es que la supervisión debe encargarse los encargados de los contratos, la subdirección genera la notificación formal de ellos, es decir un oficio en el cual se delega la supervision a los encargados de las areas, adicional a esto reportamos trimestralmente el mapa de riesgos a planeación en el cual se mitigan los riesgos institucionales como de corrupción. LINK DE LAS EVIDENCIAS: https://drive.google.com/drive/folders/116JjJs48GOtwAw_kHKrXvLnBRRnGiBb7</v>
      </c>
      <c r="M78" s="38">
        <f t="shared" si="3"/>
        <v>1</v>
      </c>
      <c r="N78" s="38">
        <f t="shared" si="4"/>
        <v>0.9285714285714286</v>
      </c>
      <c r="O78" s="38"/>
      <c r="P78" s="38"/>
    </row>
    <row r="79" spans="1:16" ht="12.75" customHeight="1" x14ac:dyDescent="0.2">
      <c r="A79" s="38" t="s">
        <v>861</v>
      </c>
      <c r="B79" s="38" t="str">
        <f t="shared" si="5"/>
        <v>17</v>
      </c>
      <c r="C79" s="38" t="str">
        <f>+MID(VLOOKUP(A79,'5. Actividades de Monitoreo'!$B$13:$C$112,2,0),6,LEN(VLOOKUP(A79,'5. Actividades de Monitoreo'!$B$13:$C$112,2,0))-6)</f>
        <v>Se evalúa la información suministrada por los usuarios (Sistema PQRD), así como de otras partes interesadas para la mejora del  Sistema de Control Interno de la Entidad</v>
      </c>
      <c r="D79" s="38" t="s">
        <v>795</v>
      </c>
      <c r="E79" s="38" t="str">
        <f>+VLOOKUP(A79,'5. Actividades de Monitoreo'!$B$17:$M$72,3,0)</f>
        <v xml:space="preserve">
Dimension de Informacion y Comunicación 
Dimension de Control Interno
Lineas de Defensa</v>
      </c>
      <c r="F79" s="108" t="str">
        <f>+VLOOKUP(A79,'5. Actividades de Monitoreo'!$B$17:$M$72,10,0)</f>
        <v xml:space="preserve">Se hace seguimiento y evaluación frecuente al cumplimiento e implementación del Procedimiento de Peticiones, Quejas, Reclamos y Denuncias, con el objetivo de mejorar los servicios no conformes y así fortalecer el Sistema de Control Interno.
Se revisa la participación de los ciudadanos en las decisiones que los afectan y sus manifestaciones con respecto al cumplimiento de los objetivos institucionales.
Se hace seguimiento a las solicitudes recibidas de parte de la ciudadanía y entidades externas y la respuesta brindada por la Entidad. No obstante, a través de los ejercicios de evaluación adelantados, se evidencia que se presentan respuestas por fuera de los términos definidos por la normatividad vigente.   </v>
      </c>
      <c r="G79" s="110">
        <f>+VLOOKUP(A79,'5. Actividades de Monitoreo'!$B$13:$O$112,13,0)</f>
        <v>6.9874000000000001</v>
      </c>
      <c r="H79" s="102" t="e">
        <f t="shared" si="1"/>
        <v>#REF!</v>
      </c>
      <c r="I79" s="38" t="str">
        <f t="shared" si="2"/>
        <v>Cuando en el análisis de los requerimientos en los diferenes componentes del MECI se cuente con aspectos evaluados en nivel 2 (presente) y 2 (funcionando); 3 (presente) y 1 (funcionando); 3 (presente) y 2 (funcionando).</v>
      </c>
      <c r="J79" s="38" t="s">
        <v>803</v>
      </c>
      <c r="K79" s="38" t="str">
        <f>+IF(ISBLANK(VLOOKUP(A79,'5. Actividades de Monitoreo'!$B$20:$G$72,5,0)),"",VLOOKUP(A79,'5. Actividades de Monitoreo'!$B$20:$G$72,5,0))</f>
        <v>Grupo de atención al ciudadano</v>
      </c>
      <c r="L79" s="38" t="str">
        <f>+IF(ISBLANK(VLOOKUP(A79,'5. Actividades de Monitoreo'!$B$20:$L$72,9,0)),"",VLOOKUP(A79,'5. Actividades de Monitoreo'!$B$20:$L$72,9,0))</f>
        <v>El Grupo GATEC realiza informes a las dependencias sobre las PQRSD así: Informe segundo semestre: 2025IE0000803, 2025IE0012912
Asesora de Comunicaciones 2024IE0202171
Atención y tratamiento 2024IE0202110
CERVI 2024IE0202163
Control Interno D 2024IE0202148
Custodia y Vigilancia 2024IE0201775
DDHH 2024IE0202158
GASUP 2024IE0202128
Corporativa 2024IE0202136
Jurídica 2024IE0202099
Talento Humano 2024IE0202116</v>
      </c>
      <c r="M79" s="38">
        <f t="shared" si="3"/>
        <v>1</v>
      </c>
      <c r="N79" s="38">
        <f t="shared" si="4"/>
        <v>0.9285714285714286</v>
      </c>
      <c r="O79" s="38"/>
      <c r="P79" s="38"/>
    </row>
    <row r="80" spans="1:16" ht="12.75" customHeight="1" x14ac:dyDescent="0.2">
      <c r="A80" s="38" t="s">
        <v>862</v>
      </c>
      <c r="B80" s="38" t="str">
        <f t="shared" si="5"/>
        <v>17</v>
      </c>
      <c r="C80" s="38" t="str">
        <f>+MID(VLOOKUP(A80,'5. Actividades de Monitoreo'!$B$13:$C$112,2,0),6,LEN(VLOOKUP(A80,'5. Actividades de Monitoreo'!$B$13:$C$112,2,0))-6)</f>
        <v>Verificación del avance y cumplimiento de las acciones incluidas en los planes de mejoramiento producto de las autoevaluaciones. (2ª Línea).</v>
      </c>
      <c r="D80" s="38" t="s">
        <v>795</v>
      </c>
      <c r="E80" s="38" t="str">
        <f>+VLOOKUP(A80,'5. Actividades de Monitoreo'!$B$17:$M$72,3,0)</f>
        <v xml:space="preserve">
Dimension de Control Interno
Lineas de Defensa</v>
      </c>
      <c r="F80" s="38" t="str">
        <f>+VLOOKUP(A80,'5. Actividades de Monitoreo'!$B$17:$M$72,10,0)</f>
        <v>Se realiza seguimiento periódico al cumplimiento del Plan de Mejoramiento suscrito con base en los informes de Autoevaluación generados por la Segunda Línea de Defensa.</v>
      </c>
      <c r="G80" s="110">
        <f>+VLOOKUP(A80,'5. Actividades de Monitoreo'!$B$13:$O$112,13,0)</f>
        <v>7.9874000000000001</v>
      </c>
      <c r="H80" s="102" t="e">
        <f t="shared" si="1"/>
        <v>#REF!</v>
      </c>
      <c r="I80" s="38" t="str">
        <f t="shared" si="2"/>
        <v>Cuando en el análisis de los requerimientos en los diferenes componentes del MECI se cuente con aspectos evaluados en nivel 2 (presente) y 2 (funcionando); 3 (presente) y 1 (funcionando); 3 (presente) y 2 (funcionando).</v>
      </c>
      <c r="J80" s="38" t="s">
        <v>803</v>
      </c>
      <c r="K80" s="38" t="str">
        <f>+IF(ISBLANK(VLOOKUP(A80,'5. Actividades de Monitoreo'!$B$20:$G$72,5,0)),"",VLOOKUP(A80,'5. Actividades de Monitoreo'!$B$20:$G$72,5,0))</f>
        <v>Oficina de control interno</v>
      </c>
      <c r="L80" s="38" t="str">
        <f>+IF(ISBLANK(VLOOKUP(A80,'5. Actividades de Monitoreo'!$B$20:$L$72,9,0)),"",VLOOKUP(A80,'5.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80" s="38">
        <f t="shared" si="3"/>
        <v>1</v>
      </c>
      <c r="N80" s="38">
        <f t="shared" si="4"/>
        <v>0.9285714285714286</v>
      </c>
      <c r="O80" s="38"/>
      <c r="P80" s="38"/>
    </row>
    <row r="81" spans="1:16" ht="12.75" customHeight="1" x14ac:dyDescent="0.2">
      <c r="A81" s="38" t="s">
        <v>863</v>
      </c>
      <c r="B81" s="38" t="str">
        <f t="shared" si="5"/>
        <v>17</v>
      </c>
      <c r="C81" s="38" t="str">
        <f>+MID(VLOOKUP(A81,'5. Actividades de Monitoreo'!$B$13:$C$112,2,0),6,LEN(VLOOKUP(A81,'5. Actividades de Monitoreo'!$B$13:$C$112,2,0))-6)</f>
        <v>Evaluación de la efectividad de las acciones incluidas en los Planes de mejoramiento producto de las auditorías internas y de entes externos. (3ª Línea</v>
      </c>
      <c r="D81" s="38" t="s">
        <v>795</v>
      </c>
      <c r="E81" s="38" t="str">
        <f>+VLOOKUP(A81,'5. Actividades de Monitoreo'!$B$17:$M$72,3,0)</f>
        <v xml:space="preserve">
Dimension de Control Interno
Lineas de Defensa</v>
      </c>
      <c r="F81" s="38" t="str">
        <f>+VLOOKUP(A81,'5. Actividades de Monitoreo'!$B$17:$M$72,10,0)</f>
        <v>Se hace seguimiento a los Planes de Mejoramiento en los cuales se incluyen los hallazgos, observaciones y recomendaciones entregados por la Oficina de Control Interno y Entes de Control Externo para mitigar los riesgos presentes y existentes en los procesos de gestión. Se acude a la herramienta ISOlución.
Se evalúa, el porcentaje de avance y ejecución de las actividades planteadas en los Planes de Mejoramiento producto de las Auditorías Internas y las realizadas por los entes de Control externo a fin de verificar la eficacia y efectividad de los controles y del Sistema de Control Interno.</v>
      </c>
      <c r="G81" s="110">
        <f>+VLOOKUP(A81,'5. Actividades de Monitoreo'!$B$13:$O$112,13,0)</f>
        <v>6.9874559999999999</v>
      </c>
      <c r="H81" s="102" t="e">
        <f t="shared" si="1"/>
        <v>#REF!</v>
      </c>
      <c r="I81" s="38" t="str">
        <f t="shared" si="2"/>
        <v>Cuando en el análisis de los requerimientos en los diferenes componentes del MECI se cuente con aspectos evaluados en nivel 2 (presente) y 2 (funcionando); 3 (presente) y 1 (funcionando); 3 (presente) y 2 (funcionando).</v>
      </c>
      <c r="J81" s="38" t="s">
        <v>803</v>
      </c>
      <c r="K81" s="38" t="str">
        <f>+IF(ISBLANK(VLOOKUP(A81,'5. Actividades de Monitoreo'!$B$20:$G$72,5,0)),"",VLOOKUP(A81,'5. Actividades de Monitoreo'!$B$20:$G$72,5,0))</f>
        <v>Oficina de control interno</v>
      </c>
      <c r="L81" s="38" t="str">
        <f>+IF(ISBLANK(VLOOKUP(A81,'5. Actividades de Monitoreo'!$B$20:$L$72,9,0)),"",VLOOKUP(A81,'5.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81" s="38">
        <f t="shared" si="3"/>
        <v>1</v>
      </c>
      <c r="N81" s="38">
        <f t="shared" si="4"/>
        <v>0.9285714285714286</v>
      </c>
      <c r="O81" s="38"/>
      <c r="P81" s="38"/>
    </row>
    <row r="82" spans="1:16" ht="12.75" customHeight="1" x14ac:dyDescent="0.2">
      <c r="A82" s="38" t="s">
        <v>864</v>
      </c>
      <c r="B82" s="38" t="str">
        <f t="shared" si="5"/>
        <v>17</v>
      </c>
      <c r="C82" s="38" t="str">
        <f>+MID(VLOOKUP(A82,'5. Actividades de Monitoreo'!$B$13:$C$112,2,0),6,LEN(VLOOKUP(A82,'5. Actividades de Monitoreo'!$B$13:$C$112,2,0))-6)</f>
        <v>Las deficiencias de control interno son reportadas a los responsables de nivel jerárquico superior, para tomar la acciones correspondientes</v>
      </c>
      <c r="D82" s="38" t="s">
        <v>795</v>
      </c>
      <c r="E82" s="38" t="str">
        <f>+VLOOKUP(A82,'5. Actividades de Monitoreo'!$B$17:$M$72,3,0)</f>
        <v xml:space="preserve">
Dimension de Control Interno
Lineas de Defensa</v>
      </c>
      <c r="F82" s="38" t="str">
        <f>+VLOOKUP(A82,'5. Actividades de Monitoreo'!$B$17:$M$72,10,0)</f>
        <v>Resultado de las auditorias se hacen seguimientos continuos a las acciones diseñadas para mitigar los riesgos existentes en los dieciseis (16) procesos institucionales.
Se revisa la efectividad e impacto de las acciones de Mejoramiento implementadas y su aporte en la Sostenibildad y Mantenimiento del Sistema de Control Interno</v>
      </c>
      <c r="G82" s="110">
        <f>+VLOOKUP(A82,'5. Actividades de Monitoreo'!$B$13:$O$112,13,0)</f>
        <v>7.0122999999999998</v>
      </c>
      <c r="H82" s="102" t="e">
        <f t="shared" si="1"/>
        <v>#REF!</v>
      </c>
      <c r="I82" s="38" t="str">
        <f t="shared" si="2"/>
        <v>Cuando en el análisis de los requerimientos en los diferenes componentes del MECI se cuente con aspectos evaluados en nivel 2 (presente) y 2 (funcionando); 3 (presente) y 1 (funcionando); 3 (presente) y 2 (funcionando).</v>
      </c>
      <c r="J82" s="38" t="s">
        <v>803</v>
      </c>
      <c r="K82" s="38" t="str">
        <f>+IF(ISBLANK(VLOOKUP(A82,'5. Actividades de Monitoreo'!$B$20:$G$72,5,0)),"",VLOOKUP(A82,'5. Actividades de Monitoreo'!$B$20:$G$72,5,0))</f>
        <v>Oficina de control interno</v>
      </c>
      <c r="L82" s="38" t="str">
        <f>+IF(ISBLANK(VLOOKUP(A82,'5. Actividades de Monitoreo'!$B$20:$L$72,9,0)),"",VLOOKUP(A82,'5. Actividades de Monitoreo'!$B$20:$L$72,9,0))</f>
        <v xml:space="preserve">Se realizo el seguimiento como tercera linea de defensa de a los diferentes  Informes de ley  informando a la Alta Dirección y a los dueños del proceso, publicos en la pagina web entidad link https://www.inpec.gov.co/es/web/guest/principal-informe-ley </v>
      </c>
      <c r="M82" s="38">
        <f t="shared" si="3"/>
        <v>1</v>
      </c>
      <c r="N82" s="38">
        <f t="shared" si="4"/>
        <v>0.9285714285714286</v>
      </c>
      <c r="O82" s="38"/>
      <c r="P82" s="38"/>
    </row>
    <row r="83" spans="1:16" ht="12.75" customHeight="1" x14ac:dyDescent="0.2"/>
    <row r="84" spans="1:16" ht="12.75" customHeight="1" x14ac:dyDescent="0.2"/>
    <row r="85" spans="1:16" ht="12.75" customHeight="1" x14ac:dyDescent="0.2"/>
    <row r="86" spans="1:16" ht="12.75" customHeight="1" x14ac:dyDescent="0.2"/>
    <row r="87" spans="1:16" ht="12.75" customHeight="1" x14ac:dyDescent="0.2"/>
    <row r="88" spans="1:16" ht="12.75" customHeight="1" x14ac:dyDescent="0.2"/>
    <row r="89" spans="1:16" ht="12.75" customHeight="1" x14ac:dyDescent="0.2"/>
    <row r="90" spans="1:16" ht="12.75" customHeight="1" x14ac:dyDescent="0.2"/>
    <row r="91" spans="1:16" ht="12.75" customHeight="1" x14ac:dyDescent="0.2"/>
    <row r="92" spans="1:16" ht="12.75" customHeight="1" x14ac:dyDescent="0.2"/>
    <row r="93" spans="1:16" ht="12.75" customHeight="1" x14ac:dyDescent="0.2"/>
    <row r="94" spans="1:16" ht="12.75" customHeight="1" x14ac:dyDescent="0.2"/>
    <row r="95" spans="1:16" ht="12.75" customHeight="1" x14ac:dyDescent="0.2"/>
    <row r="96" spans="1:1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5703125" defaultRowHeight="15" customHeight="1" x14ac:dyDescent="0.2"/>
  <cols>
    <col min="1" max="1" width="3.5703125" customWidth="1"/>
    <col min="2" max="2" width="36.42578125" customWidth="1"/>
    <col min="3" max="3" width="67.140625" customWidth="1"/>
    <col min="4" max="23" width="11.42578125" customWidth="1"/>
  </cols>
  <sheetData>
    <row r="1" spans="1:26" ht="2.25" customHeight="1" x14ac:dyDescent="0.3">
      <c r="A1" s="27"/>
      <c r="B1" s="392"/>
      <c r="C1" s="351"/>
      <c r="D1" s="27"/>
      <c r="E1" s="27"/>
      <c r="F1" s="27"/>
      <c r="G1" s="27"/>
      <c r="H1" s="27"/>
      <c r="I1" s="27"/>
      <c r="J1" s="27"/>
      <c r="K1" s="27"/>
      <c r="L1" s="27"/>
      <c r="M1" s="27"/>
      <c r="N1" s="27"/>
      <c r="O1" s="27"/>
      <c r="P1" s="27"/>
      <c r="Q1" s="27"/>
      <c r="R1" s="27"/>
      <c r="S1" s="27"/>
      <c r="T1" s="27"/>
      <c r="U1" s="27"/>
      <c r="V1" s="27"/>
      <c r="W1" s="27"/>
      <c r="X1" s="27"/>
      <c r="Y1" s="27"/>
      <c r="Z1" s="27"/>
    </row>
    <row r="2" spans="1:26" ht="16.5" customHeight="1" x14ac:dyDescent="0.3">
      <c r="A2" s="27"/>
      <c r="B2" s="393" t="s">
        <v>38</v>
      </c>
      <c r="C2" s="394"/>
      <c r="D2" s="28"/>
      <c r="E2" s="28"/>
      <c r="F2" s="28"/>
      <c r="G2" s="28"/>
      <c r="H2" s="28"/>
      <c r="I2" s="28"/>
      <c r="J2" s="28"/>
      <c r="K2" s="28"/>
      <c r="L2" s="28"/>
      <c r="M2" s="27"/>
      <c r="N2" s="27"/>
      <c r="O2" s="27"/>
      <c r="P2" s="27"/>
      <c r="Q2" s="27"/>
      <c r="R2" s="27"/>
      <c r="S2" s="27"/>
      <c r="T2" s="27"/>
      <c r="U2" s="27"/>
      <c r="V2" s="27"/>
      <c r="W2" s="27"/>
      <c r="X2" s="27"/>
      <c r="Y2" s="27"/>
      <c r="Z2" s="27"/>
    </row>
    <row r="3" spans="1:26" ht="7.5" customHeight="1" x14ac:dyDescent="0.3">
      <c r="A3" s="27"/>
      <c r="B3" s="395"/>
      <c r="C3" s="396"/>
      <c r="D3" s="27"/>
      <c r="E3" s="27"/>
      <c r="F3" s="27"/>
      <c r="G3" s="27"/>
      <c r="H3" s="27"/>
      <c r="I3" s="27"/>
      <c r="J3" s="27"/>
      <c r="K3" s="27"/>
      <c r="L3" s="27"/>
      <c r="M3" s="27"/>
      <c r="N3" s="27"/>
      <c r="O3" s="27"/>
      <c r="P3" s="27"/>
      <c r="Q3" s="27"/>
      <c r="R3" s="27"/>
      <c r="S3" s="27"/>
      <c r="T3" s="27"/>
      <c r="U3" s="27"/>
      <c r="V3" s="27"/>
      <c r="W3" s="27"/>
      <c r="X3" s="27"/>
      <c r="Y3" s="27"/>
      <c r="Z3" s="27"/>
    </row>
    <row r="4" spans="1:26" ht="16.5" customHeight="1" x14ac:dyDescent="0.3">
      <c r="A4" s="27"/>
      <c r="B4" s="29" t="s">
        <v>39</v>
      </c>
      <c r="C4" s="30" t="s">
        <v>5</v>
      </c>
      <c r="D4" s="27"/>
      <c r="E4" s="27"/>
      <c r="F4" s="27"/>
      <c r="G4" s="27"/>
      <c r="H4" s="27"/>
      <c r="I4" s="27"/>
      <c r="J4" s="27"/>
      <c r="K4" s="27"/>
      <c r="L4" s="27"/>
      <c r="M4" s="27"/>
      <c r="N4" s="27"/>
      <c r="O4" s="27"/>
      <c r="P4" s="27"/>
      <c r="Q4" s="27"/>
      <c r="R4" s="27"/>
      <c r="S4" s="27"/>
      <c r="T4" s="27"/>
      <c r="U4" s="27"/>
      <c r="V4" s="27"/>
      <c r="W4" s="27"/>
      <c r="X4" s="27"/>
      <c r="Y4" s="27"/>
      <c r="Z4" s="27"/>
    </row>
    <row r="5" spans="1:26" ht="66" x14ac:dyDescent="0.3">
      <c r="A5" s="27"/>
      <c r="B5" s="31" t="s">
        <v>40</v>
      </c>
      <c r="C5" s="32" t="s">
        <v>41</v>
      </c>
      <c r="D5" s="27"/>
      <c r="E5" s="27"/>
      <c r="F5" s="27"/>
      <c r="G5" s="27"/>
      <c r="H5" s="27"/>
      <c r="I5" s="27"/>
      <c r="J5" s="27"/>
      <c r="K5" s="27"/>
      <c r="L5" s="27"/>
      <c r="M5" s="27"/>
      <c r="N5" s="27"/>
      <c r="O5" s="27"/>
      <c r="P5" s="27"/>
      <c r="Q5" s="27"/>
      <c r="R5" s="27"/>
      <c r="S5" s="27"/>
      <c r="T5" s="27"/>
      <c r="U5" s="27"/>
      <c r="V5" s="27"/>
      <c r="W5" s="27"/>
      <c r="X5" s="27"/>
      <c r="Y5" s="27"/>
      <c r="Z5" s="27"/>
    </row>
    <row r="6" spans="1:26" ht="49.5" x14ac:dyDescent="0.3">
      <c r="A6" s="27"/>
      <c r="B6" s="33" t="s">
        <v>42</v>
      </c>
      <c r="C6" s="34" t="s">
        <v>43</v>
      </c>
      <c r="D6" s="27"/>
      <c r="E6" s="27"/>
      <c r="F6" s="27"/>
      <c r="G6" s="27"/>
      <c r="H6" s="27"/>
      <c r="I6" s="27"/>
      <c r="J6" s="27"/>
      <c r="K6" s="27"/>
      <c r="L6" s="27"/>
      <c r="M6" s="27"/>
      <c r="N6" s="27"/>
      <c r="O6" s="27"/>
      <c r="P6" s="27"/>
      <c r="Q6" s="27"/>
      <c r="R6" s="27"/>
      <c r="S6" s="27"/>
      <c r="T6" s="27"/>
      <c r="U6" s="27"/>
      <c r="V6" s="27"/>
      <c r="W6" s="27"/>
      <c r="X6" s="27"/>
      <c r="Y6" s="27"/>
      <c r="Z6" s="27"/>
    </row>
    <row r="7" spans="1:26" ht="66" x14ac:dyDescent="0.3">
      <c r="A7" s="27"/>
      <c r="B7" s="35" t="s">
        <v>44</v>
      </c>
      <c r="C7" s="36" t="s">
        <v>45</v>
      </c>
      <c r="D7" s="27"/>
      <c r="E7" s="27"/>
      <c r="F7" s="27"/>
      <c r="G7" s="27"/>
      <c r="H7" s="27"/>
      <c r="I7" s="27"/>
      <c r="J7" s="27"/>
      <c r="K7" s="27"/>
      <c r="L7" s="27"/>
      <c r="M7" s="27"/>
      <c r="N7" s="27"/>
      <c r="O7" s="27"/>
      <c r="P7" s="27"/>
      <c r="Q7" s="27"/>
      <c r="R7" s="27"/>
      <c r="S7" s="27"/>
      <c r="T7" s="27"/>
      <c r="U7" s="27"/>
      <c r="V7" s="27"/>
      <c r="W7" s="27"/>
      <c r="X7" s="27"/>
      <c r="Y7" s="27"/>
      <c r="Z7" s="27"/>
    </row>
    <row r="8" spans="1:26" ht="49.5" x14ac:dyDescent="0.3">
      <c r="A8" s="27"/>
      <c r="B8" s="35" t="s">
        <v>46</v>
      </c>
      <c r="C8" s="36" t="s">
        <v>47</v>
      </c>
      <c r="D8" s="27"/>
      <c r="E8" s="27"/>
      <c r="F8" s="27"/>
      <c r="G8" s="27"/>
      <c r="H8" s="27"/>
      <c r="I8" s="27"/>
      <c r="J8" s="27"/>
      <c r="K8" s="27"/>
      <c r="L8" s="27"/>
      <c r="M8" s="27"/>
      <c r="N8" s="27"/>
      <c r="O8" s="27"/>
      <c r="P8" s="27"/>
      <c r="Q8" s="27"/>
      <c r="R8" s="27"/>
      <c r="S8" s="27"/>
      <c r="T8" s="27"/>
      <c r="U8" s="27"/>
      <c r="V8" s="27"/>
      <c r="W8" s="27"/>
      <c r="X8" s="27"/>
      <c r="Y8" s="27"/>
      <c r="Z8" s="27"/>
    </row>
    <row r="9" spans="1:26" ht="49.5" x14ac:dyDescent="0.3">
      <c r="A9" s="27"/>
      <c r="B9" s="35" t="s">
        <v>48</v>
      </c>
      <c r="C9" s="36" t="s">
        <v>49</v>
      </c>
      <c r="D9" s="27"/>
      <c r="E9" s="27"/>
      <c r="F9" s="27"/>
      <c r="G9" s="27"/>
      <c r="H9" s="27"/>
      <c r="I9" s="27"/>
      <c r="J9" s="27"/>
      <c r="K9" s="27"/>
      <c r="L9" s="27"/>
      <c r="M9" s="27"/>
      <c r="N9" s="27"/>
      <c r="O9" s="27"/>
      <c r="P9" s="27"/>
      <c r="Q9" s="27"/>
      <c r="R9" s="27"/>
      <c r="S9" s="27"/>
      <c r="T9" s="27"/>
      <c r="U9" s="27"/>
      <c r="V9" s="27"/>
      <c r="W9" s="27"/>
      <c r="X9" s="27"/>
      <c r="Y9" s="27"/>
      <c r="Z9" s="27"/>
    </row>
    <row r="10" spans="1:26" ht="16.5" x14ac:dyDescent="0.3">
      <c r="A10" s="27"/>
      <c r="B10" s="35" t="s">
        <v>50</v>
      </c>
      <c r="C10" s="36" t="s">
        <v>51</v>
      </c>
      <c r="D10" s="27"/>
      <c r="E10" s="27"/>
      <c r="F10" s="27"/>
      <c r="G10" s="27"/>
      <c r="H10" s="27"/>
      <c r="I10" s="27"/>
      <c r="J10" s="27"/>
      <c r="K10" s="27"/>
      <c r="L10" s="27"/>
      <c r="M10" s="27"/>
      <c r="N10" s="27"/>
      <c r="O10" s="27"/>
      <c r="P10" s="27"/>
      <c r="Q10" s="27"/>
      <c r="R10" s="27"/>
      <c r="S10" s="27"/>
      <c r="T10" s="27"/>
      <c r="U10" s="27"/>
      <c r="V10" s="27"/>
      <c r="W10" s="27"/>
      <c r="X10" s="27"/>
      <c r="Y10" s="27"/>
      <c r="Z10" s="27"/>
    </row>
    <row r="11" spans="1:26" ht="132" x14ac:dyDescent="0.3">
      <c r="A11" s="27"/>
      <c r="B11" s="35" t="s">
        <v>52</v>
      </c>
      <c r="C11" s="36" t="s">
        <v>53</v>
      </c>
      <c r="D11" s="27"/>
      <c r="E11" s="27"/>
      <c r="F11" s="27"/>
      <c r="G11" s="27"/>
      <c r="H11" s="27"/>
      <c r="I11" s="27"/>
      <c r="J11" s="27"/>
      <c r="K11" s="27"/>
      <c r="L11" s="27"/>
      <c r="M11" s="27"/>
      <c r="N11" s="27"/>
      <c r="O11" s="27"/>
      <c r="P11" s="27"/>
      <c r="Q11" s="27"/>
      <c r="R11" s="27"/>
      <c r="S11" s="27"/>
      <c r="T11" s="27"/>
      <c r="U11" s="27"/>
      <c r="V11" s="27"/>
      <c r="W11" s="27"/>
      <c r="X11" s="27"/>
      <c r="Y11" s="27"/>
      <c r="Z11" s="27"/>
    </row>
    <row r="12" spans="1:26" ht="66" x14ac:dyDescent="0.3">
      <c r="A12" s="27"/>
      <c r="B12" s="35" t="s">
        <v>54</v>
      </c>
      <c r="C12" s="36" t="s">
        <v>55</v>
      </c>
      <c r="D12" s="27"/>
      <c r="E12" s="27"/>
      <c r="F12" s="27"/>
      <c r="G12" s="27"/>
      <c r="H12" s="27"/>
      <c r="I12" s="27"/>
      <c r="J12" s="27"/>
      <c r="K12" s="27"/>
      <c r="L12" s="27"/>
      <c r="M12" s="27"/>
      <c r="N12" s="27"/>
      <c r="O12" s="27"/>
      <c r="P12" s="27"/>
      <c r="Q12" s="27"/>
      <c r="R12" s="27"/>
      <c r="S12" s="27"/>
      <c r="T12" s="27"/>
      <c r="U12" s="27"/>
      <c r="V12" s="27"/>
      <c r="W12" s="27"/>
      <c r="X12" s="27"/>
      <c r="Y12" s="27"/>
      <c r="Z12" s="27"/>
    </row>
    <row r="13" spans="1:26" ht="49.5" x14ac:dyDescent="0.3">
      <c r="A13" s="27"/>
      <c r="B13" s="35" t="s">
        <v>56</v>
      </c>
      <c r="C13" s="36" t="s">
        <v>57</v>
      </c>
      <c r="D13" s="27"/>
      <c r="E13" s="27"/>
      <c r="F13" s="27"/>
      <c r="G13" s="27"/>
      <c r="H13" s="27"/>
      <c r="I13" s="27"/>
      <c r="J13" s="27"/>
      <c r="K13" s="27"/>
      <c r="L13" s="27"/>
      <c r="M13" s="27"/>
      <c r="N13" s="27"/>
      <c r="O13" s="27"/>
      <c r="P13" s="27"/>
      <c r="Q13" s="27"/>
      <c r="R13" s="27"/>
      <c r="S13" s="27"/>
      <c r="T13" s="27"/>
      <c r="U13" s="27"/>
      <c r="V13" s="27"/>
      <c r="W13" s="27"/>
      <c r="X13" s="27"/>
      <c r="Y13" s="27"/>
      <c r="Z13" s="27"/>
    </row>
    <row r="14" spans="1:26" ht="49.5" x14ac:dyDescent="0.3">
      <c r="A14" s="27"/>
      <c r="B14" s="35" t="s">
        <v>58</v>
      </c>
      <c r="C14" s="36" t="s">
        <v>59</v>
      </c>
      <c r="D14" s="27"/>
      <c r="E14" s="27"/>
      <c r="F14" s="27"/>
      <c r="G14" s="27"/>
      <c r="H14" s="27"/>
      <c r="I14" s="27"/>
      <c r="J14" s="27"/>
      <c r="K14" s="27"/>
      <c r="L14" s="27"/>
      <c r="M14" s="27"/>
      <c r="N14" s="27"/>
      <c r="O14" s="27"/>
      <c r="P14" s="27"/>
      <c r="Q14" s="27"/>
      <c r="R14" s="27"/>
      <c r="S14" s="27"/>
      <c r="T14" s="27"/>
      <c r="U14" s="27"/>
      <c r="V14" s="27"/>
      <c r="W14" s="27"/>
      <c r="X14" s="27"/>
      <c r="Y14" s="27"/>
      <c r="Z14" s="27"/>
    </row>
    <row r="15" spans="1:26" ht="33" x14ac:dyDescent="0.3">
      <c r="A15" s="27"/>
      <c r="B15" s="35" t="s">
        <v>60</v>
      </c>
      <c r="C15" s="36" t="s">
        <v>61</v>
      </c>
      <c r="D15" s="27"/>
      <c r="E15" s="27"/>
      <c r="F15" s="27"/>
      <c r="G15" s="27"/>
      <c r="H15" s="27"/>
      <c r="I15" s="27"/>
      <c r="J15" s="27"/>
      <c r="K15" s="27"/>
      <c r="L15" s="27"/>
      <c r="M15" s="27"/>
      <c r="N15" s="27"/>
      <c r="O15" s="27"/>
      <c r="P15" s="27"/>
      <c r="Q15" s="27"/>
      <c r="R15" s="27"/>
      <c r="S15" s="27"/>
      <c r="T15" s="27"/>
      <c r="U15" s="27"/>
      <c r="V15" s="27"/>
      <c r="W15" s="27"/>
      <c r="X15" s="27"/>
      <c r="Y15" s="27"/>
      <c r="Z15" s="27"/>
    </row>
    <row r="16" spans="1:26" ht="66" x14ac:dyDescent="0.3">
      <c r="A16" s="27"/>
      <c r="B16" s="35" t="s">
        <v>62</v>
      </c>
      <c r="C16" s="36" t="s">
        <v>63</v>
      </c>
      <c r="D16" s="27"/>
      <c r="E16" s="27"/>
      <c r="F16" s="27"/>
      <c r="G16" s="27"/>
      <c r="H16" s="27"/>
      <c r="I16" s="27"/>
      <c r="J16" s="27"/>
      <c r="K16" s="27"/>
      <c r="L16" s="27"/>
      <c r="M16" s="27"/>
      <c r="N16" s="27"/>
      <c r="O16" s="27"/>
      <c r="P16" s="27"/>
      <c r="Q16" s="27"/>
      <c r="R16" s="27"/>
      <c r="S16" s="27"/>
      <c r="T16" s="27"/>
      <c r="U16" s="27"/>
      <c r="V16" s="27"/>
      <c r="W16" s="27"/>
      <c r="X16" s="27"/>
      <c r="Y16" s="27"/>
      <c r="Z16" s="27"/>
    </row>
    <row r="17" spans="1:26" ht="33" x14ac:dyDescent="0.3">
      <c r="A17" s="27"/>
      <c r="B17" s="35" t="s">
        <v>64</v>
      </c>
      <c r="C17" s="36" t="s">
        <v>65</v>
      </c>
      <c r="D17" s="27"/>
      <c r="E17" s="27"/>
      <c r="F17" s="27"/>
      <c r="G17" s="27"/>
      <c r="H17" s="27"/>
      <c r="I17" s="27"/>
      <c r="J17" s="27"/>
      <c r="K17" s="27"/>
      <c r="L17" s="27"/>
      <c r="M17" s="27"/>
      <c r="N17" s="27"/>
      <c r="O17" s="27"/>
      <c r="P17" s="27"/>
      <c r="Q17" s="27"/>
      <c r="R17" s="27"/>
      <c r="S17" s="27"/>
      <c r="T17" s="27"/>
      <c r="U17" s="27"/>
      <c r="V17" s="27"/>
      <c r="W17" s="27"/>
      <c r="X17" s="27"/>
      <c r="Y17" s="27"/>
      <c r="Z17" s="27"/>
    </row>
    <row r="18" spans="1:26" ht="33.75" customHeight="1" x14ac:dyDescent="0.3">
      <c r="A18" s="27"/>
      <c r="B18" s="35" t="s">
        <v>66</v>
      </c>
      <c r="C18" s="36" t="s">
        <v>67</v>
      </c>
      <c r="D18" s="27"/>
      <c r="E18" s="27"/>
      <c r="F18" s="27"/>
      <c r="G18" s="27"/>
      <c r="H18" s="27"/>
      <c r="I18" s="27"/>
      <c r="J18" s="27"/>
      <c r="K18" s="27"/>
      <c r="L18" s="27"/>
      <c r="M18" s="27"/>
      <c r="N18" s="27"/>
      <c r="O18" s="27"/>
      <c r="P18" s="27"/>
      <c r="Q18" s="27"/>
      <c r="R18" s="27"/>
      <c r="S18" s="27"/>
      <c r="T18" s="27"/>
      <c r="U18" s="27"/>
      <c r="V18" s="27"/>
      <c r="W18" s="27"/>
      <c r="X18" s="27"/>
      <c r="Y18" s="27"/>
      <c r="Z18" s="27"/>
    </row>
    <row r="19" spans="1:26" ht="33" x14ac:dyDescent="0.3">
      <c r="A19" s="27"/>
      <c r="B19" s="35" t="s">
        <v>68</v>
      </c>
      <c r="C19" s="36" t="s">
        <v>69</v>
      </c>
      <c r="D19" s="27"/>
      <c r="E19" s="27"/>
      <c r="F19" s="27"/>
      <c r="G19" s="27"/>
      <c r="H19" s="27"/>
      <c r="I19" s="27"/>
      <c r="J19" s="27"/>
      <c r="K19" s="27"/>
      <c r="L19" s="27"/>
      <c r="M19" s="27"/>
      <c r="N19" s="27"/>
      <c r="O19" s="27"/>
      <c r="P19" s="27"/>
      <c r="Q19" s="27"/>
      <c r="R19" s="27"/>
      <c r="S19" s="27"/>
      <c r="T19" s="27"/>
      <c r="U19" s="27"/>
      <c r="V19" s="27"/>
      <c r="W19" s="27"/>
      <c r="X19" s="27"/>
      <c r="Y19" s="27"/>
      <c r="Z19" s="27"/>
    </row>
    <row r="20" spans="1:26" ht="33" x14ac:dyDescent="0.3">
      <c r="A20" s="27"/>
      <c r="B20" s="35" t="s">
        <v>70</v>
      </c>
      <c r="C20" s="36" t="s">
        <v>71</v>
      </c>
      <c r="D20" s="27"/>
      <c r="E20" s="27"/>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3">
      <c r="A21" s="27"/>
      <c r="B21" s="35" t="s">
        <v>72</v>
      </c>
      <c r="C21" s="36" t="s">
        <v>73</v>
      </c>
      <c r="D21" s="27"/>
      <c r="E21" s="27"/>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3">
      <c r="A22" s="27"/>
      <c r="B22" s="35" t="s">
        <v>74</v>
      </c>
      <c r="C22" s="36" t="s">
        <v>75</v>
      </c>
      <c r="D22" s="27"/>
      <c r="E22" s="27"/>
      <c r="F22" s="27"/>
      <c r="G22" s="27"/>
      <c r="H22" s="27"/>
      <c r="I22" s="27"/>
      <c r="J22" s="27"/>
      <c r="K22" s="27"/>
      <c r="L22" s="27"/>
      <c r="M22" s="27"/>
      <c r="N22" s="27"/>
      <c r="O22" s="27"/>
      <c r="P22" s="27"/>
      <c r="Q22" s="27"/>
      <c r="R22" s="27"/>
      <c r="S22" s="27"/>
      <c r="T22" s="27"/>
      <c r="U22" s="27"/>
      <c r="V22" s="27"/>
      <c r="W22" s="27"/>
      <c r="X22" s="27"/>
      <c r="Y22" s="27"/>
      <c r="Z22" s="27"/>
    </row>
    <row r="23" spans="1:26" ht="47.25" customHeight="1" x14ac:dyDescent="0.3">
      <c r="A23" s="27"/>
      <c r="B23" s="35" t="s">
        <v>76</v>
      </c>
      <c r="C23" s="36" t="s">
        <v>77</v>
      </c>
      <c r="D23" s="27"/>
      <c r="E23" s="27"/>
      <c r="F23" s="27"/>
      <c r="G23" s="27"/>
      <c r="H23" s="27"/>
      <c r="I23" s="27"/>
      <c r="J23" s="27"/>
      <c r="K23" s="27"/>
      <c r="L23" s="27"/>
      <c r="M23" s="27"/>
      <c r="N23" s="27"/>
      <c r="O23" s="27"/>
      <c r="P23" s="27"/>
      <c r="Q23" s="27"/>
      <c r="R23" s="27"/>
      <c r="S23" s="27"/>
      <c r="T23" s="27"/>
      <c r="U23" s="27"/>
      <c r="V23" s="27"/>
      <c r="W23" s="27"/>
      <c r="X23" s="27"/>
      <c r="Y23" s="27"/>
      <c r="Z23" s="27"/>
    </row>
    <row r="24" spans="1:26" ht="99" x14ac:dyDescent="0.3">
      <c r="A24" s="27"/>
      <c r="B24" s="35" t="s">
        <v>78</v>
      </c>
      <c r="C24" s="36" t="s">
        <v>79</v>
      </c>
      <c r="D24" s="27"/>
      <c r="E24" s="27"/>
      <c r="F24" s="27"/>
      <c r="G24" s="27"/>
      <c r="H24" s="27"/>
      <c r="I24" s="27"/>
      <c r="J24" s="27"/>
      <c r="K24" s="27"/>
      <c r="L24" s="27"/>
      <c r="M24" s="27"/>
      <c r="N24" s="27"/>
      <c r="O24" s="27"/>
      <c r="P24" s="27"/>
      <c r="Q24" s="27"/>
      <c r="R24" s="27"/>
      <c r="S24" s="27"/>
      <c r="T24" s="27"/>
      <c r="U24" s="27"/>
      <c r="V24" s="27"/>
      <c r="W24" s="27"/>
      <c r="X24" s="27"/>
      <c r="Y24" s="27"/>
      <c r="Z24" s="27"/>
    </row>
    <row r="25" spans="1:26" ht="33" x14ac:dyDescent="0.3">
      <c r="A25" s="27"/>
      <c r="B25" s="35" t="s">
        <v>80</v>
      </c>
      <c r="C25" s="36" t="s">
        <v>81</v>
      </c>
      <c r="D25" s="27"/>
      <c r="E25" s="27"/>
      <c r="F25" s="27"/>
      <c r="G25" s="27"/>
      <c r="H25" s="27"/>
      <c r="I25" s="27"/>
      <c r="J25" s="27"/>
      <c r="K25" s="27"/>
      <c r="L25" s="27"/>
      <c r="M25" s="27"/>
      <c r="N25" s="27"/>
      <c r="O25" s="27"/>
      <c r="P25" s="27"/>
      <c r="Q25" s="27"/>
      <c r="R25" s="27"/>
      <c r="S25" s="27"/>
      <c r="T25" s="27"/>
      <c r="U25" s="27"/>
      <c r="V25" s="27"/>
      <c r="W25" s="27"/>
      <c r="X25" s="27"/>
      <c r="Y25" s="27"/>
      <c r="Z25" s="27"/>
    </row>
    <row r="26" spans="1:26" ht="33" x14ac:dyDescent="0.3">
      <c r="A26" s="27"/>
      <c r="B26" s="35" t="s">
        <v>82</v>
      </c>
      <c r="C26" s="36" t="s">
        <v>83</v>
      </c>
      <c r="D26" s="27"/>
      <c r="E26" s="27"/>
      <c r="F26" s="27"/>
      <c r="G26" s="27"/>
      <c r="H26" s="27"/>
      <c r="I26" s="27"/>
      <c r="J26" s="27"/>
      <c r="K26" s="27"/>
      <c r="L26" s="27"/>
      <c r="M26" s="27"/>
      <c r="N26" s="27"/>
      <c r="O26" s="27"/>
      <c r="P26" s="27"/>
      <c r="Q26" s="27"/>
      <c r="R26" s="27"/>
      <c r="S26" s="27"/>
      <c r="T26" s="27"/>
      <c r="U26" s="27"/>
      <c r="V26" s="27"/>
      <c r="W26" s="27"/>
      <c r="X26" s="27"/>
      <c r="Y26" s="27"/>
      <c r="Z26" s="27"/>
    </row>
    <row r="27" spans="1:26" ht="33" x14ac:dyDescent="0.3">
      <c r="A27" s="27"/>
      <c r="B27" s="35" t="s">
        <v>84</v>
      </c>
      <c r="C27" s="36" t="s">
        <v>85</v>
      </c>
      <c r="D27" s="27"/>
      <c r="E27" s="27"/>
      <c r="F27" s="27"/>
      <c r="G27" s="27"/>
      <c r="H27" s="27"/>
      <c r="I27" s="27"/>
      <c r="J27" s="27"/>
      <c r="K27" s="27"/>
      <c r="L27" s="27"/>
      <c r="M27" s="27"/>
      <c r="N27" s="27"/>
      <c r="O27" s="27"/>
      <c r="P27" s="27"/>
      <c r="Q27" s="27"/>
      <c r="R27" s="27"/>
      <c r="S27" s="27"/>
      <c r="T27" s="27"/>
      <c r="U27" s="27"/>
      <c r="V27" s="27"/>
      <c r="W27" s="27"/>
      <c r="X27" s="27"/>
      <c r="Y27" s="27"/>
      <c r="Z27" s="27"/>
    </row>
    <row r="28" spans="1:26" ht="49.5" x14ac:dyDescent="0.3">
      <c r="A28" s="27"/>
      <c r="B28" s="35" t="s">
        <v>27</v>
      </c>
      <c r="C28" s="36" t="s">
        <v>86</v>
      </c>
      <c r="D28" s="27"/>
      <c r="E28" s="27"/>
      <c r="F28" s="27"/>
      <c r="G28" s="27"/>
      <c r="H28" s="27"/>
      <c r="I28" s="27"/>
      <c r="J28" s="27"/>
      <c r="K28" s="27"/>
      <c r="L28" s="27"/>
      <c r="M28" s="27"/>
      <c r="N28" s="27"/>
      <c r="O28" s="27"/>
      <c r="P28" s="27"/>
      <c r="Q28" s="27"/>
      <c r="R28" s="27"/>
      <c r="S28" s="27"/>
      <c r="T28" s="27"/>
      <c r="U28" s="27"/>
      <c r="V28" s="27"/>
      <c r="W28" s="27"/>
      <c r="X28" s="27"/>
      <c r="Y28" s="27"/>
      <c r="Z28" s="27"/>
    </row>
    <row r="29" spans="1:26" ht="33" x14ac:dyDescent="0.3">
      <c r="A29" s="27"/>
      <c r="B29" s="35" t="s">
        <v>87</v>
      </c>
      <c r="C29" s="36" t="s">
        <v>88</v>
      </c>
      <c r="D29" s="27"/>
      <c r="E29" s="27"/>
      <c r="F29" s="27"/>
      <c r="G29" s="27"/>
      <c r="H29" s="27"/>
      <c r="I29" s="27"/>
      <c r="J29" s="27"/>
      <c r="K29" s="27"/>
      <c r="L29" s="27"/>
      <c r="M29" s="27"/>
      <c r="N29" s="27"/>
      <c r="O29" s="27"/>
      <c r="P29" s="27"/>
      <c r="Q29" s="27"/>
      <c r="R29" s="27"/>
      <c r="S29" s="27"/>
      <c r="T29" s="27"/>
      <c r="U29" s="27"/>
      <c r="V29" s="27"/>
      <c r="W29" s="27"/>
      <c r="X29" s="27"/>
      <c r="Y29" s="27"/>
      <c r="Z29" s="27"/>
    </row>
    <row r="30" spans="1:26" ht="33" x14ac:dyDescent="0.3">
      <c r="A30" s="27"/>
      <c r="B30" s="35" t="s">
        <v>89</v>
      </c>
      <c r="C30" s="36" t="s">
        <v>90</v>
      </c>
      <c r="D30" s="27"/>
      <c r="E30" s="27"/>
      <c r="F30" s="27"/>
      <c r="G30" s="27"/>
      <c r="H30" s="27"/>
      <c r="I30" s="27"/>
      <c r="J30" s="27"/>
      <c r="K30" s="27"/>
      <c r="L30" s="27"/>
      <c r="M30" s="27"/>
      <c r="N30" s="27"/>
      <c r="O30" s="27"/>
      <c r="P30" s="27"/>
      <c r="Q30" s="27"/>
      <c r="R30" s="27"/>
      <c r="S30" s="27"/>
      <c r="T30" s="27"/>
      <c r="U30" s="27"/>
      <c r="V30" s="27"/>
      <c r="W30" s="27"/>
      <c r="X30" s="27"/>
      <c r="Y30" s="27"/>
      <c r="Z30" s="27"/>
    </row>
    <row r="31" spans="1:26" ht="33" x14ac:dyDescent="0.3">
      <c r="A31" s="27"/>
      <c r="B31" s="35" t="s">
        <v>91</v>
      </c>
      <c r="C31" s="36" t="s">
        <v>92</v>
      </c>
      <c r="D31" s="27"/>
      <c r="E31" s="27"/>
      <c r="F31" s="27"/>
      <c r="G31" s="27"/>
      <c r="H31" s="27"/>
      <c r="I31" s="27"/>
      <c r="J31" s="27"/>
      <c r="K31" s="27"/>
      <c r="L31" s="27"/>
      <c r="M31" s="27"/>
      <c r="N31" s="27"/>
      <c r="O31" s="27"/>
      <c r="P31" s="27"/>
      <c r="Q31" s="27"/>
      <c r="R31" s="27"/>
      <c r="S31" s="27"/>
      <c r="T31" s="27"/>
      <c r="U31" s="27"/>
      <c r="V31" s="27"/>
      <c r="W31" s="27"/>
      <c r="X31" s="27"/>
      <c r="Y31" s="27"/>
      <c r="Z31" s="27"/>
    </row>
    <row r="32" spans="1:26" ht="49.5" x14ac:dyDescent="0.3">
      <c r="A32" s="27"/>
      <c r="B32" s="35" t="s">
        <v>93</v>
      </c>
      <c r="C32" s="36" t="s">
        <v>94</v>
      </c>
      <c r="D32" s="27"/>
      <c r="E32" s="27"/>
      <c r="F32" s="27"/>
      <c r="G32" s="27"/>
      <c r="H32" s="27"/>
      <c r="I32" s="27"/>
      <c r="J32" s="27"/>
      <c r="K32" s="27"/>
      <c r="L32" s="27"/>
      <c r="M32" s="27"/>
      <c r="N32" s="27"/>
      <c r="O32" s="27"/>
      <c r="P32" s="27"/>
      <c r="Q32" s="27"/>
      <c r="R32" s="27"/>
      <c r="S32" s="27"/>
      <c r="T32" s="27"/>
      <c r="U32" s="27"/>
      <c r="V32" s="27"/>
      <c r="W32" s="27"/>
      <c r="X32" s="27"/>
      <c r="Y32" s="27"/>
      <c r="Z32" s="27"/>
    </row>
    <row r="33" spans="1:26" ht="33" x14ac:dyDescent="0.3">
      <c r="A33" s="27"/>
      <c r="B33" s="35" t="s">
        <v>95</v>
      </c>
      <c r="C33" s="36" t="s">
        <v>96</v>
      </c>
      <c r="D33" s="27"/>
      <c r="E33" s="27"/>
      <c r="F33" s="27"/>
      <c r="G33" s="27"/>
      <c r="H33" s="27"/>
      <c r="I33" s="27"/>
      <c r="J33" s="27"/>
      <c r="K33" s="27"/>
      <c r="L33" s="27"/>
      <c r="M33" s="27"/>
      <c r="N33" s="27"/>
      <c r="O33" s="27"/>
      <c r="P33" s="27"/>
      <c r="Q33" s="27"/>
      <c r="R33" s="27"/>
      <c r="S33" s="27"/>
      <c r="T33" s="27"/>
      <c r="U33" s="27"/>
      <c r="V33" s="27"/>
      <c r="W33" s="27"/>
      <c r="X33" s="27"/>
      <c r="Y33" s="27"/>
      <c r="Z33" s="27"/>
    </row>
    <row r="34" spans="1:26" ht="33" x14ac:dyDescent="0.3">
      <c r="A34" s="27"/>
      <c r="B34" s="35" t="s">
        <v>97</v>
      </c>
      <c r="C34" s="36" t="s">
        <v>98</v>
      </c>
      <c r="D34" s="27"/>
      <c r="E34" s="27"/>
      <c r="F34" s="27"/>
      <c r="G34" s="27"/>
      <c r="H34" s="27"/>
      <c r="I34" s="27"/>
      <c r="J34" s="27"/>
      <c r="K34" s="27"/>
      <c r="L34" s="27"/>
      <c r="M34" s="27"/>
      <c r="N34" s="27"/>
      <c r="O34" s="27"/>
      <c r="P34" s="27"/>
      <c r="Q34" s="27"/>
      <c r="R34" s="27"/>
      <c r="S34" s="27"/>
      <c r="T34" s="27"/>
      <c r="U34" s="27"/>
      <c r="V34" s="27"/>
      <c r="W34" s="27"/>
      <c r="X34" s="27"/>
      <c r="Y34" s="27"/>
      <c r="Z34" s="27"/>
    </row>
    <row r="35" spans="1:26" ht="33" x14ac:dyDescent="0.3">
      <c r="A35" s="27"/>
      <c r="B35" s="35" t="s">
        <v>99</v>
      </c>
      <c r="C35" s="36" t="s">
        <v>100</v>
      </c>
      <c r="D35" s="27"/>
      <c r="E35" s="27"/>
      <c r="F35" s="27"/>
      <c r="G35" s="27"/>
      <c r="H35" s="27"/>
      <c r="I35" s="27"/>
      <c r="J35" s="27"/>
      <c r="K35" s="27"/>
      <c r="L35" s="27"/>
      <c r="M35" s="27"/>
      <c r="N35" s="27"/>
      <c r="O35" s="27"/>
      <c r="P35" s="27"/>
      <c r="Q35" s="27"/>
      <c r="R35" s="27"/>
      <c r="S35" s="27"/>
      <c r="T35" s="27"/>
      <c r="U35" s="27"/>
      <c r="V35" s="27"/>
      <c r="W35" s="27"/>
      <c r="X35" s="27"/>
      <c r="Y35" s="27"/>
      <c r="Z35" s="27"/>
    </row>
    <row r="36" spans="1:26" ht="49.5" x14ac:dyDescent="0.3">
      <c r="A36" s="27"/>
      <c r="B36" s="35" t="s">
        <v>101</v>
      </c>
      <c r="C36" s="36" t="s">
        <v>102</v>
      </c>
      <c r="D36" s="27"/>
      <c r="E36" s="27"/>
      <c r="F36" s="27"/>
      <c r="G36" s="27"/>
      <c r="H36" s="27"/>
      <c r="I36" s="27"/>
      <c r="J36" s="27"/>
      <c r="K36" s="27"/>
      <c r="L36" s="27"/>
      <c r="M36" s="27"/>
      <c r="N36" s="27"/>
      <c r="O36" s="27"/>
      <c r="P36" s="27"/>
      <c r="Q36" s="27"/>
      <c r="R36" s="27"/>
      <c r="S36" s="27"/>
      <c r="T36" s="27"/>
      <c r="U36" s="27"/>
      <c r="V36" s="27"/>
      <c r="W36" s="27"/>
      <c r="X36" s="27"/>
      <c r="Y36" s="27"/>
      <c r="Z36" s="27"/>
    </row>
    <row r="37" spans="1:26" ht="49.5" x14ac:dyDescent="0.3">
      <c r="A37" s="27"/>
      <c r="B37" s="35" t="s">
        <v>103</v>
      </c>
      <c r="C37" s="36" t="s">
        <v>104</v>
      </c>
      <c r="D37" s="27"/>
      <c r="E37" s="27"/>
      <c r="F37" s="27"/>
      <c r="G37" s="27"/>
      <c r="H37" s="27"/>
      <c r="I37" s="27"/>
      <c r="J37" s="27"/>
      <c r="K37" s="27"/>
      <c r="L37" s="27"/>
      <c r="M37" s="27"/>
      <c r="N37" s="27"/>
      <c r="O37" s="27"/>
      <c r="P37" s="27"/>
      <c r="Q37" s="27"/>
      <c r="R37" s="27"/>
      <c r="S37" s="27"/>
      <c r="T37" s="27"/>
      <c r="U37" s="27"/>
      <c r="V37" s="27"/>
      <c r="W37" s="27"/>
      <c r="X37" s="27"/>
      <c r="Y37" s="27"/>
      <c r="Z37" s="27"/>
    </row>
    <row r="38" spans="1:26" ht="49.5" x14ac:dyDescent="0.3">
      <c r="A38" s="27"/>
      <c r="B38" s="35" t="s">
        <v>105</v>
      </c>
      <c r="C38" s="36" t="s">
        <v>106</v>
      </c>
      <c r="D38" s="27"/>
      <c r="E38" s="27"/>
      <c r="F38" s="27"/>
      <c r="G38" s="27"/>
      <c r="H38" s="27"/>
      <c r="I38" s="27"/>
      <c r="J38" s="27"/>
      <c r="K38" s="27"/>
      <c r="L38" s="27"/>
      <c r="M38" s="27"/>
      <c r="N38" s="27"/>
      <c r="O38" s="27"/>
      <c r="P38" s="27"/>
      <c r="Q38" s="27"/>
      <c r="R38" s="27"/>
      <c r="S38" s="27"/>
      <c r="T38" s="27"/>
      <c r="U38" s="27"/>
      <c r="V38" s="27"/>
      <c r="W38" s="27"/>
      <c r="X38" s="27"/>
      <c r="Y38" s="27"/>
      <c r="Z38" s="27"/>
    </row>
    <row r="39" spans="1:26" ht="82.5" customHeight="1" x14ac:dyDescent="0.3">
      <c r="A39" s="27"/>
      <c r="B39" s="35" t="s">
        <v>107</v>
      </c>
      <c r="C39" s="36" t="s">
        <v>108</v>
      </c>
      <c r="D39" s="27"/>
      <c r="E39" s="27"/>
      <c r="F39" s="27"/>
      <c r="G39" s="27"/>
      <c r="H39" s="27"/>
      <c r="I39" s="27"/>
      <c r="J39" s="27"/>
      <c r="K39" s="27"/>
      <c r="L39" s="27"/>
      <c r="M39" s="27"/>
      <c r="N39" s="27"/>
      <c r="O39" s="27"/>
      <c r="P39" s="27"/>
      <c r="Q39" s="27"/>
      <c r="R39" s="27"/>
      <c r="S39" s="27"/>
      <c r="T39" s="27"/>
      <c r="U39" s="27"/>
      <c r="V39" s="27"/>
      <c r="W39" s="27"/>
      <c r="X39" s="27"/>
      <c r="Y39" s="27"/>
      <c r="Z39" s="27"/>
    </row>
    <row r="40" spans="1:26" ht="16.5" customHeight="1" x14ac:dyDescent="0.3">
      <c r="A40" s="27"/>
      <c r="B40" s="27"/>
      <c r="C40" s="37"/>
      <c r="D40" s="27"/>
      <c r="E40" s="27"/>
      <c r="F40" s="27"/>
      <c r="G40" s="27"/>
      <c r="H40" s="27"/>
      <c r="I40" s="27"/>
      <c r="J40" s="27"/>
      <c r="K40" s="27"/>
      <c r="L40" s="27"/>
      <c r="M40" s="27"/>
      <c r="N40" s="27"/>
      <c r="O40" s="27"/>
      <c r="P40" s="27"/>
      <c r="Q40" s="27"/>
      <c r="R40" s="27"/>
      <c r="S40" s="27"/>
      <c r="T40" s="27"/>
      <c r="U40" s="27"/>
      <c r="V40" s="27"/>
      <c r="W40" s="27"/>
      <c r="X40" s="27"/>
      <c r="Y40" s="27"/>
      <c r="Z40" s="27"/>
    </row>
    <row r="41" spans="1:26" ht="16.5" customHeight="1" x14ac:dyDescent="0.3">
      <c r="A41" s="27"/>
      <c r="B41" s="27"/>
      <c r="C41" s="37"/>
      <c r="D41" s="27"/>
      <c r="E41" s="27"/>
      <c r="F41" s="27"/>
      <c r="G41" s="27"/>
      <c r="H41" s="27"/>
      <c r="I41" s="27"/>
      <c r="J41" s="27"/>
      <c r="K41" s="27"/>
      <c r="L41" s="27"/>
      <c r="M41" s="27"/>
      <c r="N41" s="27"/>
      <c r="O41" s="27"/>
      <c r="P41" s="27"/>
      <c r="Q41" s="27"/>
      <c r="R41" s="27"/>
      <c r="S41" s="27"/>
      <c r="T41" s="27"/>
      <c r="U41" s="27"/>
      <c r="V41" s="27"/>
      <c r="W41" s="27"/>
      <c r="X41" s="27"/>
      <c r="Y41" s="27"/>
      <c r="Z41" s="27"/>
    </row>
    <row r="42" spans="1:26" ht="16.5" customHeight="1" x14ac:dyDescent="0.3">
      <c r="A42" s="27"/>
      <c r="B42" s="27"/>
      <c r="C42" s="37"/>
      <c r="D42" s="27"/>
      <c r="E42" s="27"/>
      <c r="F42" s="27"/>
      <c r="G42" s="27"/>
      <c r="H42" s="27"/>
      <c r="I42" s="27"/>
      <c r="J42" s="27"/>
      <c r="K42" s="27"/>
      <c r="L42" s="27"/>
      <c r="M42" s="27"/>
      <c r="N42" s="27"/>
      <c r="O42" s="27"/>
      <c r="P42" s="27"/>
      <c r="Q42" s="27"/>
      <c r="R42" s="27"/>
      <c r="S42" s="27"/>
      <c r="T42" s="27"/>
      <c r="U42" s="27"/>
      <c r="V42" s="27"/>
      <c r="W42" s="27"/>
      <c r="X42" s="27"/>
      <c r="Y42" s="27"/>
      <c r="Z42" s="27"/>
    </row>
    <row r="43" spans="1:26" ht="16.5" customHeight="1" x14ac:dyDescent="0.3">
      <c r="A43" s="27"/>
      <c r="B43" s="27"/>
      <c r="C43" s="37"/>
      <c r="D43" s="27"/>
      <c r="E43" s="27"/>
      <c r="F43" s="27"/>
      <c r="G43" s="27"/>
      <c r="H43" s="27"/>
      <c r="I43" s="27"/>
      <c r="J43" s="27"/>
      <c r="K43" s="27"/>
      <c r="L43" s="27"/>
      <c r="M43" s="27"/>
      <c r="N43" s="27"/>
      <c r="O43" s="27"/>
      <c r="P43" s="27"/>
      <c r="Q43" s="27"/>
      <c r="R43" s="27"/>
      <c r="S43" s="27"/>
      <c r="T43" s="27"/>
      <c r="U43" s="27"/>
      <c r="V43" s="27"/>
      <c r="W43" s="27"/>
      <c r="X43" s="27"/>
      <c r="Y43" s="27"/>
      <c r="Z43" s="27"/>
    </row>
    <row r="44" spans="1:26" ht="16.5" customHeight="1" x14ac:dyDescent="0.3">
      <c r="A44" s="27"/>
      <c r="B44" s="27"/>
      <c r="C44" s="37"/>
      <c r="D44" s="27"/>
      <c r="E44" s="27"/>
      <c r="F44" s="27"/>
      <c r="G44" s="27"/>
      <c r="H44" s="27"/>
      <c r="I44" s="27"/>
      <c r="J44" s="27"/>
      <c r="K44" s="27"/>
      <c r="L44" s="27"/>
      <c r="M44" s="27"/>
      <c r="N44" s="27"/>
      <c r="O44" s="27"/>
      <c r="P44" s="27"/>
      <c r="Q44" s="27"/>
      <c r="R44" s="27"/>
      <c r="S44" s="27"/>
      <c r="T44" s="27"/>
      <c r="U44" s="27"/>
      <c r="V44" s="27"/>
      <c r="W44" s="27"/>
      <c r="X44" s="27"/>
      <c r="Y44" s="27"/>
      <c r="Z44" s="27"/>
    </row>
    <row r="45" spans="1:26" ht="16.5" customHeight="1" x14ac:dyDescent="0.3">
      <c r="A45" s="27"/>
      <c r="B45" s="27"/>
      <c r="C45" s="37"/>
      <c r="D45" s="27"/>
      <c r="E45" s="27"/>
      <c r="F45" s="27"/>
      <c r="G45" s="27"/>
      <c r="H45" s="27"/>
      <c r="I45" s="27"/>
      <c r="J45" s="27"/>
      <c r="K45" s="27"/>
      <c r="L45" s="27"/>
      <c r="M45" s="27"/>
      <c r="N45" s="27"/>
      <c r="O45" s="27"/>
      <c r="P45" s="27"/>
      <c r="Q45" s="27"/>
      <c r="R45" s="27"/>
      <c r="S45" s="27"/>
      <c r="T45" s="27"/>
      <c r="U45" s="27"/>
      <c r="V45" s="27"/>
      <c r="W45" s="27"/>
      <c r="X45" s="27"/>
      <c r="Y45" s="27"/>
      <c r="Z45" s="27"/>
    </row>
    <row r="46" spans="1:26" ht="16.5" customHeight="1" x14ac:dyDescent="0.3">
      <c r="A46" s="27"/>
      <c r="B46" s="27"/>
      <c r="C46" s="37"/>
      <c r="D46" s="27"/>
      <c r="E46" s="27"/>
      <c r="F46" s="27"/>
      <c r="G46" s="27"/>
      <c r="H46" s="27"/>
      <c r="I46" s="27"/>
      <c r="J46" s="27"/>
      <c r="K46" s="27"/>
      <c r="L46" s="27"/>
      <c r="M46" s="27"/>
      <c r="N46" s="27"/>
      <c r="O46" s="27"/>
      <c r="P46" s="27"/>
      <c r="Q46" s="27"/>
      <c r="R46" s="27"/>
      <c r="S46" s="27"/>
      <c r="T46" s="27"/>
      <c r="U46" s="27"/>
      <c r="V46" s="27"/>
      <c r="W46" s="27"/>
      <c r="X46" s="27"/>
      <c r="Y46" s="27"/>
      <c r="Z46" s="27"/>
    </row>
    <row r="47" spans="1:26" ht="16.5" customHeight="1" x14ac:dyDescent="0.3">
      <c r="A47" s="27"/>
      <c r="B47" s="27"/>
      <c r="C47" s="37"/>
      <c r="D47" s="27"/>
      <c r="E47" s="27"/>
      <c r="F47" s="27"/>
      <c r="G47" s="27"/>
      <c r="H47" s="27"/>
      <c r="I47" s="27"/>
      <c r="J47" s="27"/>
      <c r="K47" s="27"/>
      <c r="L47" s="27"/>
      <c r="M47" s="27"/>
      <c r="N47" s="27"/>
      <c r="O47" s="27"/>
      <c r="P47" s="27"/>
      <c r="Q47" s="27"/>
      <c r="R47" s="27"/>
      <c r="S47" s="27"/>
      <c r="T47" s="27"/>
      <c r="U47" s="27"/>
      <c r="V47" s="27"/>
      <c r="W47" s="27"/>
      <c r="X47" s="27"/>
      <c r="Y47" s="27"/>
      <c r="Z47" s="27"/>
    </row>
    <row r="48" spans="1:26" ht="16.5" customHeight="1" x14ac:dyDescent="0.3">
      <c r="A48" s="27"/>
      <c r="B48" s="27"/>
      <c r="C48" s="37"/>
      <c r="D48" s="27"/>
      <c r="E48" s="27"/>
      <c r="F48" s="27"/>
      <c r="G48" s="27"/>
      <c r="H48" s="27"/>
      <c r="I48" s="27"/>
      <c r="J48" s="27"/>
      <c r="K48" s="27"/>
      <c r="L48" s="27"/>
      <c r="M48" s="27"/>
      <c r="N48" s="27"/>
      <c r="O48" s="27"/>
      <c r="P48" s="27"/>
      <c r="Q48" s="27"/>
      <c r="R48" s="27"/>
      <c r="S48" s="27"/>
      <c r="T48" s="27"/>
      <c r="U48" s="27"/>
      <c r="V48" s="27"/>
      <c r="W48" s="27"/>
      <c r="X48" s="27"/>
      <c r="Y48" s="27"/>
      <c r="Z48" s="27"/>
    </row>
    <row r="49" spans="1:26" ht="16.5" customHeight="1" x14ac:dyDescent="0.3">
      <c r="A49" s="27"/>
      <c r="B49" s="27"/>
      <c r="C49" s="37"/>
      <c r="D49" s="27"/>
      <c r="E49" s="27"/>
      <c r="F49" s="27"/>
      <c r="G49" s="27"/>
      <c r="H49" s="27"/>
      <c r="I49" s="27"/>
      <c r="J49" s="27"/>
      <c r="K49" s="27"/>
      <c r="L49" s="27"/>
      <c r="M49" s="27"/>
      <c r="N49" s="27"/>
      <c r="O49" s="27"/>
      <c r="P49" s="27"/>
      <c r="Q49" s="27"/>
      <c r="R49" s="27"/>
      <c r="S49" s="27"/>
      <c r="T49" s="27"/>
      <c r="U49" s="27"/>
      <c r="V49" s="27"/>
      <c r="W49" s="27"/>
      <c r="X49" s="27"/>
      <c r="Y49" s="27"/>
      <c r="Z49" s="27"/>
    </row>
    <row r="50" spans="1:26" ht="16.5" customHeight="1" x14ac:dyDescent="0.3">
      <c r="A50" s="27"/>
      <c r="B50" s="27"/>
      <c r="C50" s="37"/>
      <c r="D50" s="27"/>
      <c r="E50" s="27"/>
      <c r="F50" s="27"/>
      <c r="G50" s="27"/>
      <c r="H50" s="27"/>
      <c r="I50" s="27"/>
      <c r="J50" s="27"/>
      <c r="K50" s="27"/>
      <c r="L50" s="27"/>
      <c r="M50" s="27"/>
      <c r="N50" s="27"/>
      <c r="O50" s="27"/>
      <c r="P50" s="27"/>
      <c r="Q50" s="27"/>
      <c r="R50" s="27"/>
      <c r="S50" s="27"/>
      <c r="T50" s="27"/>
      <c r="U50" s="27"/>
      <c r="V50" s="27"/>
      <c r="W50" s="27"/>
      <c r="X50" s="27"/>
      <c r="Y50" s="27"/>
      <c r="Z50" s="27"/>
    </row>
    <row r="51" spans="1:26" ht="16.5" customHeight="1" x14ac:dyDescent="0.3">
      <c r="A51" s="27"/>
      <c r="B51" s="27"/>
      <c r="C51" s="37"/>
      <c r="D51" s="27"/>
      <c r="E51" s="27"/>
      <c r="F51" s="27"/>
      <c r="G51" s="27"/>
      <c r="H51" s="27"/>
      <c r="I51" s="27"/>
      <c r="J51" s="27"/>
      <c r="K51" s="27"/>
      <c r="L51" s="27"/>
      <c r="M51" s="27"/>
      <c r="N51" s="27"/>
      <c r="O51" s="27"/>
      <c r="P51" s="27"/>
      <c r="Q51" s="27"/>
      <c r="R51" s="27"/>
      <c r="S51" s="27"/>
      <c r="T51" s="27"/>
      <c r="U51" s="27"/>
      <c r="V51" s="27"/>
      <c r="W51" s="27"/>
      <c r="X51" s="27"/>
      <c r="Y51" s="27"/>
      <c r="Z51" s="27"/>
    </row>
    <row r="52" spans="1:26" ht="16.5" customHeight="1" x14ac:dyDescent="0.3">
      <c r="A52" s="27"/>
      <c r="B52" s="27"/>
      <c r="C52" s="37"/>
      <c r="D52" s="27"/>
      <c r="E52" s="27"/>
      <c r="F52" s="27"/>
      <c r="G52" s="27"/>
      <c r="H52" s="27"/>
      <c r="I52" s="27"/>
      <c r="J52" s="27"/>
      <c r="K52" s="27"/>
      <c r="L52" s="27"/>
      <c r="M52" s="27"/>
      <c r="N52" s="27"/>
      <c r="O52" s="27"/>
      <c r="P52" s="27"/>
      <c r="Q52" s="27"/>
      <c r="R52" s="27"/>
      <c r="S52" s="27"/>
      <c r="T52" s="27"/>
      <c r="U52" s="27"/>
      <c r="V52" s="27"/>
      <c r="W52" s="27"/>
      <c r="X52" s="27"/>
      <c r="Y52" s="27"/>
      <c r="Z52" s="27"/>
    </row>
    <row r="53" spans="1:26" ht="16.5" customHeight="1" x14ac:dyDescent="0.3">
      <c r="A53" s="27"/>
      <c r="B53" s="27"/>
      <c r="C53" s="37"/>
      <c r="D53" s="27"/>
      <c r="E53" s="27"/>
      <c r="F53" s="27"/>
      <c r="G53" s="27"/>
      <c r="H53" s="27"/>
      <c r="I53" s="27"/>
      <c r="J53" s="27"/>
      <c r="K53" s="27"/>
      <c r="L53" s="27"/>
      <c r="M53" s="27"/>
      <c r="N53" s="27"/>
      <c r="O53" s="27"/>
      <c r="P53" s="27"/>
      <c r="Q53" s="27"/>
      <c r="R53" s="27"/>
      <c r="S53" s="27"/>
      <c r="T53" s="27"/>
      <c r="U53" s="27"/>
      <c r="V53" s="27"/>
      <c r="W53" s="27"/>
      <c r="X53" s="27"/>
      <c r="Y53" s="27"/>
      <c r="Z53" s="27"/>
    </row>
    <row r="54" spans="1:26" ht="16.5" customHeight="1" x14ac:dyDescent="0.3">
      <c r="A54" s="27"/>
      <c r="B54" s="27"/>
      <c r="C54" s="37"/>
      <c r="D54" s="27"/>
      <c r="E54" s="27"/>
      <c r="F54" s="27"/>
      <c r="G54" s="27"/>
      <c r="H54" s="27"/>
      <c r="I54" s="27"/>
      <c r="J54" s="27"/>
      <c r="K54" s="27"/>
      <c r="L54" s="27"/>
      <c r="M54" s="27"/>
      <c r="N54" s="27"/>
      <c r="O54" s="27"/>
      <c r="P54" s="27"/>
      <c r="Q54" s="27"/>
      <c r="R54" s="27"/>
      <c r="S54" s="27"/>
      <c r="T54" s="27"/>
      <c r="U54" s="27"/>
      <c r="V54" s="27"/>
      <c r="W54" s="27"/>
      <c r="X54" s="27"/>
      <c r="Y54" s="27"/>
      <c r="Z54" s="27"/>
    </row>
    <row r="55" spans="1:26" ht="16.5" customHeight="1" x14ac:dyDescent="0.3">
      <c r="A55" s="27"/>
      <c r="B55" s="27"/>
      <c r="C55" s="37"/>
      <c r="D55" s="27"/>
      <c r="E55" s="27"/>
      <c r="F55" s="27"/>
      <c r="G55" s="27"/>
      <c r="H55" s="27"/>
      <c r="I55" s="27"/>
      <c r="J55" s="27"/>
      <c r="K55" s="27"/>
      <c r="L55" s="27"/>
      <c r="M55" s="27"/>
      <c r="N55" s="27"/>
      <c r="O55" s="27"/>
      <c r="P55" s="27"/>
      <c r="Q55" s="27"/>
      <c r="R55" s="27"/>
      <c r="S55" s="27"/>
      <c r="T55" s="27"/>
      <c r="U55" s="27"/>
      <c r="V55" s="27"/>
      <c r="W55" s="27"/>
      <c r="X55" s="27"/>
      <c r="Y55" s="27"/>
      <c r="Z55" s="27"/>
    </row>
    <row r="56" spans="1:26" ht="16.5" customHeight="1" x14ac:dyDescent="0.3">
      <c r="A56" s="27"/>
      <c r="B56" s="27"/>
      <c r="C56" s="37"/>
      <c r="D56" s="27"/>
      <c r="E56" s="27"/>
      <c r="F56" s="27"/>
      <c r="G56" s="27"/>
      <c r="H56" s="27"/>
      <c r="I56" s="27"/>
      <c r="J56" s="27"/>
      <c r="K56" s="27"/>
      <c r="L56" s="27"/>
      <c r="M56" s="27"/>
      <c r="N56" s="27"/>
      <c r="O56" s="27"/>
      <c r="P56" s="27"/>
      <c r="Q56" s="27"/>
      <c r="R56" s="27"/>
      <c r="S56" s="27"/>
      <c r="T56" s="27"/>
      <c r="U56" s="27"/>
      <c r="V56" s="27"/>
      <c r="W56" s="27"/>
      <c r="X56" s="27"/>
      <c r="Y56" s="27"/>
      <c r="Z56" s="27"/>
    </row>
    <row r="57" spans="1:26" ht="16.5" customHeight="1" x14ac:dyDescent="0.3">
      <c r="A57" s="27"/>
      <c r="B57" s="27"/>
      <c r="C57" s="37"/>
      <c r="D57" s="27"/>
      <c r="E57" s="27"/>
      <c r="F57" s="27"/>
      <c r="G57" s="27"/>
      <c r="H57" s="27"/>
      <c r="I57" s="27"/>
      <c r="J57" s="27"/>
      <c r="K57" s="27"/>
      <c r="L57" s="27"/>
      <c r="M57" s="27"/>
      <c r="N57" s="27"/>
      <c r="O57" s="27"/>
      <c r="P57" s="27"/>
      <c r="Q57" s="27"/>
      <c r="R57" s="27"/>
      <c r="S57" s="27"/>
      <c r="T57" s="27"/>
      <c r="U57" s="27"/>
      <c r="V57" s="27"/>
      <c r="W57" s="27"/>
      <c r="X57" s="27"/>
      <c r="Y57" s="27"/>
      <c r="Z57" s="27"/>
    </row>
    <row r="58" spans="1:26" ht="16.5" customHeight="1" x14ac:dyDescent="0.3">
      <c r="A58" s="27"/>
      <c r="B58" s="27"/>
      <c r="C58" s="37"/>
      <c r="D58" s="27"/>
      <c r="E58" s="27"/>
      <c r="F58" s="27"/>
      <c r="G58" s="27"/>
      <c r="H58" s="27"/>
      <c r="I58" s="27"/>
      <c r="J58" s="27"/>
      <c r="K58" s="27"/>
      <c r="L58" s="27"/>
      <c r="M58" s="27"/>
      <c r="N58" s="27"/>
      <c r="O58" s="27"/>
      <c r="P58" s="27"/>
      <c r="Q58" s="27"/>
      <c r="R58" s="27"/>
      <c r="S58" s="27"/>
      <c r="T58" s="27"/>
      <c r="U58" s="27"/>
      <c r="V58" s="27"/>
      <c r="W58" s="27"/>
      <c r="X58" s="27"/>
      <c r="Y58" s="27"/>
      <c r="Z58" s="27"/>
    </row>
    <row r="59" spans="1:26" ht="16.5" customHeight="1" x14ac:dyDescent="0.3">
      <c r="A59" s="27"/>
      <c r="B59" s="27"/>
      <c r="C59" s="37"/>
      <c r="D59" s="27"/>
      <c r="E59" s="27"/>
      <c r="F59" s="27"/>
      <c r="G59" s="27"/>
      <c r="H59" s="27"/>
      <c r="I59" s="27"/>
      <c r="J59" s="27"/>
      <c r="K59" s="27"/>
      <c r="L59" s="27"/>
      <c r="M59" s="27"/>
      <c r="N59" s="27"/>
      <c r="O59" s="27"/>
      <c r="P59" s="27"/>
      <c r="Q59" s="27"/>
      <c r="R59" s="27"/>
      <c r="S59" s="27"/>
      <c r="T59" s="27"/>
      <c r="U59" s="27"/>
      <c r="V59" s="27"/>
      <c r="W59" s="27"/>
      <c r="X59" s="27"/>
      <c r="Y59" s="27"/>
      <c r="Z59" s="27"/>
    </row>
    <row r="60" spans="1:26" ht="16.5" customHeight="1" x14ac:dyDescent="0.3">
      <c r="A60" s="27"/>
      <c r="B60" s="27"/>
      <c r="C60" s="37"/>
      <c r="D60" s="27"/>
      <c r="E60" s="27"/>
      <c r="F60" s="27"/>
      <c r="G60" s="27"/>
      <c r="H60" s="27"/>
      <c r="I60" s="27"/>
      <c r="J60" s="27"/>
      <c r="K60" s="27"/>
      <c r="L60" s="27"/>
      <c r="M60" s="27"/>
      <c r="N60" s="27"/>
      <c r="O60" s="27"/>
      <c r="P60" s="27"/>
      <c r="Q60" s="27"/>
      <c r="R60" s="27"/>
      <c r="S60" s="27"/>
      <c r="T60" s="27"/>
      <c r="U60" s="27"/>
      <c r="V60" s="27"/>
      <c r="W60" s="27"/>
      <c r="X60" s="27"/>
      <c r="Y60" s="27"/>
      <c r="Z60" s="27"/>
    </row>
    <row r="61" spans="1:26" ht="16.5" customHeight="1" x14ac:dyDescent="0.3">
      <c r="A61" s="27"/>
      <c r="B61" s="27"/>
      <c r="C61" s="37"/>
      <c r="D61" s="27"/>
      <c r="E61" s="27"/>
      <c r="F61" s="27"/>
      <c r="G61" s="27"/>
      <c r="H61" s="27"/>
      <c r="I61" s="27"/>
      <c r="J61" s="27"/>
      <c r="K61" s="27"/>
      <c r="L61" s="27"/>
      <c r="M61" s="27"/>
      <c r="N61" s="27"/>
      <c r="O61" s="27"/>
      <c r="P61" s="27"/>
      <c r="Q61" s="27"/>
      <c r="R61" s="27"/>
      <c r="S61" s="27"/>
      <c r="T61" s="27"/>
      <c r="U61" s="27"/>
      <c r="V61" s="27"/>
      <c r="W61" s="27"/>
      <c r="X61" s="27"/>
      <c r="Y61" s="27"/>
      <c r="Z61" s="27"/>
    </row>
    <row r="62" spans="1:26" ht="16.5" customHeight="1" x14ac:dyDescent="0.3">
      <c r="A62" s="27"/>
      <c r="B62" s="27"/>
      <c r="C62" s="37"/>
      <c r="D62" s="27"/>
      <c r="E62" s="27"/>
      <c r="F62" s="27"/>
      <c r="G62" s="27"/>
      <c r="H62" s="27"/>
      <c r="I62" s="27"/>
      <c r="J62" s="27"/>
      <c r="K62" s="27"/>
      <c r="L62" s="27"/>
      <c r="M62" s="27"/>
      <c r="N62" s="27"/>
      <c r="O62" s="27"/>
      <c r="P62" s="27"/>
      <c r="Q62" s="27"/>
      <c r="R62" s="27"/>
      <c r="S62" s="27"/>
      <c r="T62" s="27"/>
      <c r="U62" s="27"/>
      <c r="V62" s="27"/>
      <c r="W62" s="27"/>
      <c r="X62" s="27"/>
      <c r="Y62" s="27"/>
      <c r="Z62" s="27"/>
    </row>
    <row r="63" spans="1:26" ht="16.5" customHeight="1" x14ac:dyDescent="0.3">
      <c r="A63" s="27"/>
      <c r="B63" s="27"/>
      <c r="C63" s="37"/>
      <c r="D63" s="27"/>
      <c r="E63" s="27"/>
      <c r="F63" s="27"/>
      <c r="G63" s="27"/>
      <c r="H63" s="27"/>
      <c r="I63" s="27"/>
      <c r="J63" s="27"/>
      <c r="K63" s="27"/>
      <c r="L63" s="27"/>
      <c r="M63" s="27"/>
      <c r="N63" s="27"/>
      <c r="O63" s="27"/>
      <c r="P63" s="27"/>
      <c r="Q63" s="27"/>
      <c r="R63" s="27"/>
      <c r="S63" s="27"/>
      <c r="T63" s="27"/>
      <c r="U63" s="27"/>
      <c r="V63" s="27"/>
      <c r="W63" s="27"/>
      <c r="X63" s="27"/>
      <c r="Y63" s="27"/>
      <c r="Z63" s="27"/>
    </row>
    <row r="64" spans="1:26" ht="16.5" customHeight="1" x14ac:dyDescent="0.3">
      <c r="A64" s="27"/>
      <c r="B64" s="27"/>
      <c r="C64" s="37"/>
      <c r="D64" s="27"/>
      <c r="E64" s="27"/>
      <c r="F64" s="27"/>
      <c r="G64" s="27"/>
      <c r="H64" s="27"/>
      <c r="I64" s="27"/>
      <c r="J64" s="27"/>
      <c r="K64" s="27"/>
      <c r="L64" s="27"/>
      <c r="M64" s="27"/>
      <c r="N64" s="27"/>
      <c r="O64" s="27"/>
      <c r="P64" s="27"/>
      <c r="Q64" s="27"/>
      <c r="R64" s="27"/>
      <c r="S64" s="27"/>
      <c r="T64" s="27"/>
      <c r="U64" s="27"/>
      <c r="V64" s="27"/>
      <c r="W64" s="27"/>
      <c r="X64" s="27"/>
      <c r="Y64" s="27"/>
      <c r="Z64" s="27"/>
    </row>
    <row r="65" spans="1:26" ht="16.5" customHeight="1" x14ac:dyDescent="0.3">
      <c r="A65" s="27"/>
      <c r="B65" s="27"/>
      <c r="C65" s="37"/>
      <c r="D65" s="27"/>
      <c r="E65" s="27"/>
      <c r="F65" s="27"/>
      <c r="G65" s="27"/>
      <c r="H65" s="27"/>
      <c r="I65" s="27"/>
      <c r="J65" s="27"/>
      <c r="K65" s="27"/>
      <c r="L65" s="27"/>
      <c r="M65" s="27"/>
      <c r="N65" s="27"/>
      <c r="O65" s="27"/>
      <c r="P65" s="27"/>
      <c r="Q65" s="27"/>
      <c r="R65" s="27"/>
      <c r="S65" s="27"/>
      <c r="T65" s="27"/>
      <c r="U65" s="27"/>
      <c r="V65" s="27"/>
      <c r="W65" s="27"/>
      <c r="X65" s="27"/>
      <c r="Y65" s="27"/>
      <c r="Z65" s="27"/>
    </row>
    <row r="66" spans="1:26" ht="16.5" customHeight="1" x14ac:dyDescent="0.3">
      <c r="A66" s="27"/>
      <c r="B66" s="27"/>
      <c r="C66" s="37"/>
      <c r="D66" s="27"/>
      <c r="E66" s="27"/>
      <c r="F66" s="27"/>
      <c r="G66" s="27"/>
      <c r="H66" s="27"/>
      <c r="I66" s="27"/>
      <c r="J66" s="27"/>
      <c r="K66" s="27"/>
      <c r="L66" s="27"/>
      <c r="M66" s="27"/>
      <c r="N66" s="27"/>
      <c r="O66" s="27"/>
      <c r="P66" s="27"/>
      <c r="Q66" s="27"/>
      <c r="R66" s="27"/>
      <c r="S66" s="27"/>
      <c r="T66" s="27"/>
      <c r="U66" s="27"/>
      <c r="V66" s="27"/>
      <c r="W66" s="27"/>
      <c r="X66" s="27"/>
      <c r="Y66" s="27"/>
      <c r="Z66" s="27"/>
    </row>
    <row r="67" spans="1:26" ht="16.5" customHeight="1" x14ac:dyDescent="0.3">
      <c r="A67" s="27"/>
      <c r="B67" s="27"/>
      <c r="C67" s="37"/>
      <c r="D67" s="27"/>
      <c r="E67" s="27"/>
      <c r="F67" s="27"/>
      <c r="G67" s="27"/>
      <c r="H67" s="27"/>
      <c r="I67" s="27"/>
      <c r="J67" s="27"/>
      <c r="K67" s="27"/>
      <c r="L67" s="27"/>
      <c r="M67" s="27"/>
      <c r="N67" s="27"/>
      <c r="O67" s="27"/>
      <c r="P67" s="27"/>
      <c r="Q67" s="27"/>
      <c r="R67" s="27"/>
      <c r="S67" s="27"/>
      <c r="T67" s="27"/>
      <c r="U67" s="27"/>
      <c r="V67" s="27"/>
      <c r="W67" s="27"/>
      <c r="X67" s="27"/>
      <c r="Y67" s="27"/>
      <c r="Z67" s="27"/>
    </row>
    <row r="68" spans="1:26" ht="16.5" customHeight="1" x14ac:dyDescent="0.3">
      <c r="A68" s="27"/>
      <c r="B68" s="27"/>
      <c r="C68" s="37"/>
      <c r="D68" s="27"/>
      <c r="E68" s="27"/>
      <c r="F68" s="27"/>
      <c r="G68" s="27"/>
      <c r="H68" s="27"/>
      <c r="I68" s="27"/>
      <c r="J68" s="27"/>
      <c r="K68" s="27"/>
      <c r="L68" s="27"/>
      <c r="M68" s="27"/>
      <c r="N68" s="27"/>
      <c r="O68" s="27"/>
      <c r="P68" s="27"/>
      <c r="Q68" s="27"/>
      <c r="R68" s="27"/>
      <c r="S68" s="27"/>
      <c r="T68" s="27"/>
      <c r="U68" s="27"/>
      <c r="V68" s="27"/>
      <c r="W68" s="27"/>
      <c r="X68" s="27"/>
      <c r="Y68" s="27"/>
      <c r="Z68" s="27"/>
    </row>
    <row r="69" spans="1:26" ht="16.5" customHeight="1" x14ac:dyDescent="0.3">
      <c r="A69" s="27"/>
      <c r="B69" s="27"/>
      <c r="C69" s="37"/>
      <c r="D69" s="27"/>
      <c r="E69" s="27"/>
      <c r="F69" s="27"/>
      <c r="G69" s="27"/>
      <c r="H69" s="27"/>
      <c r="I69" s="27"/>
      <c r="J69" s="27"/>
      <c r="K69" s="27"/>
      <c r="L69" s="27"/>
      <c r="M69" s="27"/>
      <c r="N69" s="27"/>
      <c r="O69" s="27"/>
      <c r="P69" s="27"/>
      <c r="Q69" s="27"/>
      <c r="R69" s="27"/>
      <c r="S69" s="27"/>
      <c r="T69" s="27"/>
      <c r="U69" s="27"/>
      <c r="V69" s="27"/>
      <c r="W69" s="27"/>
      <c r="X69" s="27"/>
      <c r="Y69" s="27"/>
      <c r="Z69" s="27"/>
    </row>
    <row r="70" spans="1:26" ht="16.5" customHeight="1" x14ac:dyDescent="0.3">
      <c r="A70" s="27"/>
      <c r="B70" s="27"/>
      <c r="C70" s="37"/>
      <c r="D70" s="27"/>
      <c r="E70" s="27"/>
      <c r="F70" s="27"/>
      <c r="G70" s="27"/>
      <c r="H70" s="27"/>
      <c r="I70" s="27"/>
      <c r="J70" s="27"/>
      <c r="K70" s="27"/>
      <c r="L70" s="27"/>
      <c r="M70" s="27"/>
      <c r="N70" s="27"/>
      <c r="O70" s="27"/>
      <c r="P70" s="27"/>
      <c r="Q70" s="27"/>
      <c r="R70" s="27"/>
      <c r="S70" s="27"/>
      <c r="T70" s="27"/>
      <c r="U70" s="27"/>
      <c r="V70" s="27"/>
      <c r="W70" s="27"/>
      <c r="X70" s="27"/>
      <c r="Y70" s="27"/>
      <c r="Z70" s="27"/>
    </row>
    <row r="71" spans="1:26" ht="16.5" customHeight="1" x14ac:dyDescent="0.3">
      <c r="A71" s="27"/>
      <c r="B71" s="27"/>
      <c r="C71" s="37"/>
      <c r="D71" s="27"/>
      <c r="E71" s="27"/>
      <c r="F71" s="27"/>
      <c r="G71" s="27"/>
      <c r="H71" s="27"/>
      <c r="I71" s="27"/>
      <c r="J71" s="27"/>
      <c r="K71" s="27"/>
      <c r="L71" s="27"/>
      <c r="M71" s="27"/>
      <c r="N71" s="27"/>
      <c r="O71" s="27"/>
      <c r="P71" s="27"/>
      <c r="Q71" s="27"/>
      <c r="R71" s="27"/>
      <c r="S71" s="27"/>
      <c r="T71" s="27"/>
      <c r="U71" s="27"/>
      <c r="V71" s="27"/>
      <c r="W71" s="27"/>
      <c r="X71" s="27"/>
      <c r="Y71" s="27"/>
      <c r="Z71" s="27"/>
    </row>
    <row r="72" spans="1:26" ht="16.5" customHeight="1" x14ac:dyDescent="0.3">
      <c r="A72" s="27"/>
      <c r="B72" s="27"/>
      <c r="C72" s="37"/>
      <c r="D72" s="27"/>
      <c r="E72" s="27"/>
      <c r="F72" s="27"/>
      <c r="G72" s="27"/>
      <c r="H72" s="27"/>
      <c r="I72" s="27"/>
      <c r="J72" s="27"/>
      <c r="K72" s="27"/>
      <c r="L72" s="27"/>
      <c r="M72" s="27"/>
      <c r="N72" s="27"/>
      <c r="O72" s="27"/>
      <c r="P72" s="27"/>
      <c r="Q72" s="27"/>
      <c r="R72" s="27"/>
      <c r="S72" s="27"/>
      <c r="T72" s="27"/>
      <c r="U72" s="27"/>
      <c r="V72" s="27"/>
      <c r="W72" s="27"/>
      <c r="X72" s="27"/>
      <c r="Y72" s="27"/>
      <c r="Z72" s="27"/>
    </row>
    <row r="73" spans="1:26" ht="16.5" customHeight="1" x14ac:dyDescent="0.3">
      <c r="A73" s="27"/>
      <c r="B73" s="27"/>
      <c r="C73" s="37"/>
      <c r="D73" s="27"/>
      <c r="E73" s="27"/>
      <c r="F73" s="27"/>
      <c r="G73" s="27"/>
      <c r="H73" s="27"/>
      <c r="I73" s="27"/>
      <c r="J73" s="27"/>
      <c r="K73" s="27"/>
      <c r="L73" s="27"/>
      <c r="M73" s="27"/>
      <c r="N73" s="27"/>
      <c r="O73" s="27"/>
      <c r="P73" s="27"/>
      <c r="Q73" s="27"/>
      <c r="R73" s="27"/>
      <c r="S73" s="27"/>
      <c r="T73" s="27"/>
      <c r="U73" s="27"/>
      <c r="V73" s="27"/>
      <c r="W73" s="27"/>
      <c r="X73" s="27"/>
      <c r="Y73" s="27"/>
      <c r="Z73" s="27"/>
    </row>
    <row r="74" spans="1:26" ht="16.5" customHeight="1" x14ac:dyDescent="0.3">
      <c r="A74" s="27"/>
      <c r="B74" s="27"/>
      <c r="C74" s="37"/>
      <c r="D74" s="27"/>
      <c r="E74" s="27"/>
      <c r="F74" s="27"/>
      <c r="G74" s="27"/>
      <c r="H74" s="27"/>
      <c r="I74" s="27"/>
      <c r="J74" s="27"/>
      <c r="K74" s="27"/>
      <c r="L74" s="27"/>
      <c r="M74" s="27"/>
      <c r="N74" s="27"/>
      <c r="O74" s="27"/>
      <c r="P74" s="27"/>
      <c r="Q74" s="27"/>
      <c r="R74" s="27"/>
      <c r="S74" s="27"/>
      <c r="T74" s="27"/>
      <c r="U74" s="27"/>
      <c r="V74" s="27"/>
      <c r="W74" s="27"/>
      <c r="X74" s="27"/>
      <c r="Y74" s="27"/>
      <c r="Z74" s="27"/>
    </row>
    <row r="75" spans="1:26" ht="16.5" customHeight="1" x14ac:dyDescent="0.3">
      <c r="A75" s="27"/>
      <c r="B75" s="27"/>
      <c r="C75" s="37"/>
      <c r="D75" s="27"/>
      <c r="E75" s="27"/>
      <c r="F75" s="27"/>
      <c r="G75" s="27"/>
      <c r="H75" s="27"/>
      <c r="I75" s="27"/>
      <c r="J75" s="27"/>
      <c r="K75" s="27"/>
      <c r="L75" s="27"/>
      <c r="M75" s="27"/>
      <c r="N75" s="27"/>
      <c r="O75" s="27"/>
      <c r="P75" s="27"/>
      <c r="Q75" s="27"/>
      <c r="R75" s="27"/>
      <c r="S75" s="27"/>
      <c r="T75" s="27"/>
      <c r="U75" s="27"/>
      <c r="V75" s="27"/>
      <c r="W75" s="27"/>
      <c r="X75" s="27"/>
      <c r="Y75" s="27"/>
      <c r="Z75" s="27"/>
    </row>
    <row r="76" spans="1:26" ht="16.5" customHeight="1" x14ac:dyDescent="0.3">
      <c r="A76" s="27"/>
      <c r="B76" s="27"/>
      <c r="C76" s="37"/>
      <c r="D76" s="27"/>
      <c r="E76" s="27"/>
      <c r="F76" s="27"/>
      <c r="G76" s="27"/>
      <c r="H76" s="27"/>
      <c r="I76" s="27"/>
      <c r="J76" s="27"/>
      <c r="K76" s="27"/>
      <c r="L76" s="27"/>
      <c r="M76" s="27"/>
      <c r="N76" s="27"/>
      <c r="O76" s="27"/>
      <c r="P76" s="27"/>
      <c r="Q76" s="27"/>
      <c r="R76" s="27"/>
      <c r="S76" s="27"/>
      <c r="T76" s="27"/>
      <c r="U76" s="27"/>
      <c r="V76" s="27"/>
      <c r="W76" s="27"/>
      <c r="X76" s="27"/>
      <c r="Y76" s="27"/>
      <c r="Z76" s="27"/>
    </row>
    <row r="77" spans="1:26" ht="16.5" customHeight="1" x14ac:dyDescent="0.3">
      <c r="A77" s="27"/>
      <c r="B77" s="27"/>
      <c r="C77" s="37"/>
      <c r="D77" s="27"/>
      <c r="E77" s="27"/>
      <c r="F77" s="27"/>
      <c r="G77" s="27"/>
      <c r="H77" s="27"/>
      <c r="I77" s="27"/>
      <c r="J77" s="27"/>
      <c r="K77" s="27"/>
      <c r="L77" s="27"/>
      <c r="M77" s="27"/>
      <c r="N77" s="27"/>
      <c r="O77" s="27"/>
      <c r="P77" s="27"/>
      <c r="Q77" s="27"/>
      <c r="R77" s="27"/>
      <c r="S77" s="27"/>
      <c r="T77" s="27"/>
      <c r="U77" s="27"/>
      <c r="V77" s="27"/>
      <c r="W77" s="27"/>
      <c r="X77" s="27"/>
      <c r="Y77" s="27"/>
      <c r="Z77" s="27"/>
    </row>
    <row r="78" spans="1:26" ht="16.5" customHeight="1" x14ac:dyDescent="0.3">
      <c r="A78" s="27"/>
      <c r="B78" s="27"/>
      <c r="C78" s="37"/>
      <c r="D78" s="27"/>
      <c r="E78" s="27"/>
      <c r="F78" s="27"/>
      <c r="G78" s="27"/>
      <c r="H78" s="27"/>
      <c r="I78" s="27"/>
      <c r="J78" s="27"/>
      <c r="K78" s="27"/>
      <c r="L78" s="27"/>
      <c r="M78" s="27"/>
      <c r="N78" s="27"/>
      <c r="O78" s="27"/>
      <c r="P78" s="27"/>
      <c r="Q78" s="27"/>
      <c r="R78" s="27"/>
      <c r="S78" s="27"/>
      <c r="T78" s="27"/>
      <c r="U78" s="27"/>
      <c r="V78" s="27"/>
      <c r="W78" s="27"/>
      <c r="X78" s="27"/>
      <c r="Y78" s="27"/>
      <c r="Z78" s="27"/>
    </row>
    <row r="79" spans="1:26" ht="16.5" customHeight="1" x14ac:dyDescent="0.3">
      <c r="A79" s="27"/>
      <c r="B79" s="27"/>
      <c r="C79" s="37"/>
      <c r="D79" s="27"/>
      <c r="E79" s="27"/>
      <c r="F79" s="27"/>
      <c r="G79" s="27"/>
      <c r="H79" s="27"/>
      <c r="I79" s="27"/>
      <c r="J79" s="27"/>
      <c r="K79" s="27"/>
      <c r="L79" s="27"/>
      <c r="M79" s="27"/>
      <c r="N79" s="27"/>
      <c r="O79" s="27"/>
      <c r="P79" s="27"/>
      <c r="Q79" s="27"/>
      <c r="R79" s="27"/>
      <c r="S79" s="27"/>
      <c r="T79" s="27"/>
      <c r="U79" s="27"/>
      <c r="V79" s="27"/>
      <c r="W79" s="27"/>
      <c r="X79" s="27"/>
      <c r="Y79" s="27"/>
      <c r="Z79" s="27"/>
    </row>
    <row r="80" spans="1:26" ht="16.5" customHeight="1" x14ac:dyDescent="0.3">
      <c r="A80" s="27"/>
      <c r="B80" s="27"/>
      <c r="C80" s="37"/>
      <c r="D80" s="27"/>
      <c r="E80" s="27"/>
      <c r="F80" s="27"/>
      <c r="G80" s="27"/>
      <c r="H80" s="27"/>
      <c r="I80" s="27"/>
      <c r="J80" s="27"/>
      <c r="K80" s="27"/>
      <c r="L80" s="27"/>
      <c r="M80" s="27"/>
      <c r="N80" s="27"/>
      <c r="O80" s="27"/>
      <c r="P80" s="27"/>
      <c r="Q80" s="27"/>
      <c r="R80" s="27"/>
      <c r="S80" s="27"/>
      <c r="T80" s="27"/>
      <c r="U80" s="27"/>
      <c r="V80" s="27"/>
      <c r="W80" s="27"/>
      <c r="X80" s="27"/>
      <c r="Y80" s="27"/>
      <c r="Z80" s="27"/>
    </row>
    <row r="81" spans="1:26" ht="16.5" customHeight="1" x14ac:dyDescent="0.3">
      <c r="A81" s="27"/>
      <c r="B81" s="27"/>
      <c r="C81" s="37"/>
      <c r="D81" s="27"/>
      <c r="E81" s="27"/>
      <c r="F81" s="27"/>
      <c r="G81" s="27"/>
      <c r="H81" s="27"/>
      <c r="I81" s="27"/>
      <c r="J81" s="27"/>
      <c r="K81" s="27"/>
      <c r="L81" s="27"/>
      <c r="M81" s="27"/>
      <c r="N81" s="27"/>
      <c r="O81" s="27"/>
      <c r="P81" s="27"/>
      <c r="Q81" s="27"/>
      <c r="R81" s="27"/>
      <c r="S81" s="27"/>
      <c r="T81" s="27"/>
      <c r="U81" s="27"/>
      <c r="V81" s="27"/>
      <c r="W81" s="27"/>
      <c r="X81" s="27"/>
      <c r="Y81" s="27"/>
      <c r="Z81" s="27"/>
    </row>
    <row r="82" spans="1:26" ht="16.5" customHeight="1" x14ac:dyDescent="0.3">
      <c r="A82" s="27"/>
      <c r="B82" s="27"/>
      <c r="C82" s="37"/>
      <c r="D82" s="27"/>
      <c r="E82" s="27"/>
      <c r="F82" s="27"/>
      <c r="G82" s="27"/>
      <c r="H82" s="27"/>
      <c r="I82" s="27"/>
      <c r="J82" s="27"/>
      <c r="K82" s="27"/>
      <c r="L82" s="27"/>
      <c r="M82" s="27"/>
      <c r="N82" s="27"/>
      <c r="O82" s="27"/>
      <c r="P82" s="27"/>
      <c r="Q82" s="27"/>
      <c r="R82" s="27"/>
      <c r="S82" s="27"/>
      <c r="T82" s="27"/>
      <c r="U82" s="27"/>
      <c r="V82" s="27"/>
      <c r="W82" s="27"/>
      <c r="X82" s="27"/>
      <c r="Y82" s="27"/>
      <c r="Z82" s="27"/>
    </row>
    <row r="83" spans="1:26" ht="16.5" customHeight="1" x14ac:dyDescent="0.3">
      <c r="A83" s="27"/>
      <c r="B83" s="27"/>
      <c r="C83" s="37"/>
      <c r="D83" s="27"/>
      <c r="E83" s="27"/>
      <c r="F83" s="27"/>
      <c r="G83" s="27"/>
      <c r="H83" s="27"/>
      <c r="I83" s="27"/>
      <c r="J83" s="27"/>
      <c r="K83" s="27"/>
      <c r="L83" s="27"/>
      <c r="M83" s="27"/>
      <c r="N83" s="27"/>
      <c r="O83" s="27"/>
      <c r="P83" s="27"/>
      <c r="Q83" s="27"/>
      <c r="R83" s="27"/>
      <c r="S83" s="27"/>
      <c r="T83" s="27"/>
      <c r="U83" s="27"/>
      <c r="V83" s="27"/>
      <c r="W83" s="27"/>
      <c r="X83" s="27"/>
      <c r="Y83" s="27"/>
      <c r="Z83" s="27"/>
    </row>
    <row r="84" spans="1:26" ht="16.5" customHeight="1" x14ac:dyDescent="0.3">
      <c r="A84" s="27"/>
      <c r="B84" s="27"/>
      <c r="C84" s="37"/>
      <c r="D84" s="27"/>
      <c r="E84" s="27"/>
      <c r="F84" s="27"/>
      <c r="G84" s="27"/>
      <c r="H84" s="27"/>
      <c r="I84" s="27"/>
      <c r="J84" s="27"/>
      <c r="K84" s="27"/>
      <c r="L84" s="27"/>
      <c r="M84" s="27"/>
      <c r="N84" s="27"/>
      <c r="O84" s="27"/>
      <c r="P84" s="27"/>
      <c r="Q84" s="27"/>
      <c r="R84" s="27"/>
      <c r="S84" s="27"/>
      <c r="T84" s="27"/>
      <c r="U84" s="27"/>
      <c r="V84" s="27"/>
      <c r="W84" s="27"/>
      <c r="X84" s="27"/>
      <c r="Y84" s="27"/>
      <c r="Z84" s="27"/>
    </row>
    <row r="85" spans="1:26" ht="16.5" customHeight="1" x14ac:dyDescent="0.3">
      <c r="A85" s="27"/>
      <c r="B85" s="27"/>
      <c r="C85" s="37"/>
      <c r="D85" s="27"/>
      <c r="E85" s="27"/>
      <c r="F85" s="27"/>
      <c r="G85" s="27"/>
      <c r="H85" s="27"/>
      <c r="I85" s="27"/>
      <c r="J85" s="27"/>
      <c r="K85" s="27"/>
      <c r="L85" s="27"/>
      <c r="M85" s="27"/>
      <c r="N85" s="27"/>
      <c r="O85" s="27"/>
      <c r="P85" s="27"/>
      <c r="Q85" s="27"/>
      <c r="R85" s="27"/>
      <c r="S85" s="27"/>
      <c r="T85" s="27"/>
      <c r="U85" s="27"/>
      <c r="V85" s="27"/>
      <c r="W85" s="27"/>
      <c r="X85" s="27"/>
      <c r="Y85" s="27"/>
      <c r="Z85" s="27"/>
    </row>
    <row r="86" spans="1:26" ht="16.5" customHeight="1" x14ac:dyDescent="0.3">
      <c r="A86" s="27"/>
      <c r="B86" s="27"/>
      <c r="C86" s="37"/>
      <c r="D86" s="27"/>
      <c r="E86" s="27"/>
      <c r="F86" s="27"/>
      <c r="G86" s="27"/>
      <c r="H86" s="27"/>
      <c r="I86" s="27"/>
      <c r="J86" s="27"/>
      <c r="K86" s="27"/>
      <c r="L86" s="27"/>
      <c r="M86" s="27"/>
      <c r="N86" s="27"/>
      <c r="O86" s="27"/>
      <c r="P86" s="27"/>
      <c r="Q86" s="27"/>
      <c r="R86" s="27"/>
      <c r="S86" s="27"/>
      <c r="T86" s="27"/>
      <c r="U86" s="27"/>
      <c r="V86" s="27"/>
      <c r="W86" s="27"/>
      <c r="X86" s="27"/>
      <c r="Y86" s="27"/>
      <c r="Z86" s="27"/>
    </row>
    <row r="87" spans="1:26" ht="16.5" customHeight="1" x14ac:dyDescent="0.3">
      <c r="A87" s="27"/>
      <c r="B87" s="27"/>
      <c r="C87" s="37"/>
      <c r="D87" s="27"/>
      <c r="E87" s="27"/>
      <c r="F87" s="27"/>
      <c r="G87" s="27"/>
      <c r="H87" s="27"/>
      <c r="I87" s="27"/>
      <c r="J87" s="27"/>
      <c r="K87" s="27"/>
      <c r="L87" s="27"/>
      <c r="M87" s="27"/>
      <c r="N87" s="27"/>
      <c r="O87" s="27"/>
      <c r="P87" s="27"/>
      <c r="Q87" s="27"/>
      <c r="R87" s="27"/>
      <c r="S87" s="27"/>
      <c r="T87" s="27"/>
      <c r="U87" s="27"/>
      <c r="V87" s="27"/>
      <c r="W87" s="27"/>
      <c r="X87" s="27"/>
      <c r="Y87" s="27"/>
      <c r="Z87" s="27"/>
    </row>
    <row r="88" spans="1:26" ht="16.5" customHeight="1" x14ac:dyDescent="0.3">
      <c r="A88" s="27"/>
      <c r="B88" s="27"/>
      <c r="C88" s="37"/>
      <c r="D88" s="27"/>
      <c r="E88" s="27"/>
      <c r="F88" s="27"/>
      <c r="G88" s="27"/>
      <c r="H88" s="27"/>
      <c r="I88" s="27"/>
      <c r="J88" s="27"/>
      <c r="K88" s="27"/>
      <c r="L88" s="27"/>
      <c r="M88" s="27"/>
      <c r="N88" s="27"/>
      <c r="O88" s="27"/>
      <c r="P88" s="27"/>
      <c r="Q88" s="27"/>
      <c r="R88" s="27"/>
      <c r="S88" s="27"/>
      <c r="T88" s="27"/>
      <c r="U88" s="27"/>
      <c r="V88" s="27"/>
      <c r="W88" s="27"/>
      <c r="X88" s="27"/>
      <c r="Y88" s="27"/>
      <c r="Z88" s="27"/>
    </row>
    <row r="89" spans="1:26" ht="16.5" customHeight="1" x14ac:dyDescent="0.3">
      <c r="A89" s="27"/>
      <c r="B89" s="27"/>
      <c r="C89" s="37"/>
      <c r="D89" s="27"/>
      <c r="E89" s="27"/>
      <c r="F89" s="27"/>
      <c r="G89" s="27"/>
      <c r="H89" s="27"/>
      <c r="I89" s="27"/>
      <c r="J89" s="27"/>
      <c r="K89" s="27"/>
      <c r="L89" s="27"/>
      <c r="M89" s="27"/>
      <c r="N89" s="27"/>
      <c r="O89" s="27"/>
      <c r="P89" s="27"/>
      <c r="Q89" s="27"/>
      <c r="R89" s="27"/>
      <c r="S89" s="27"/>
      <c r="T89" s="27"/>
      <c r="U89" s="27"/>
      <c r="V89" s="27"/>
      <c r="W89" s="27"/>
      <c r="X89" s="27"/>
      <c r="Y89" s="27"/>
      <c r="Z89" s="27"/>
    </row>
    <row r="90" spans="1:26" ht="16.5" customHeight="1" x14ac:dyDescent="0.3">
      <c r="A90" s="27"/>
      <c r="B90" s="27"/>
      <c r="C90" s="37"/>
      <c r="D90" s="27"/>
      <c r="E90" s="27"/>
      <c r="F90" s="27"/>
      <c r="G90" s="27"/>
      <c r="H90" s="27"/>
      <c r="I90" s="27"/>
      <c r="J90" s="27"/>
      <c r="K90" s="27"/>
      <c r="L90" s="27"/>
      <c r="M90" s="27"/>
      <c r="N90" s="27"/>
      <c r="O90" s="27"/>
      <c r="P90" s="27"/>
      <c r="Q90" s="27"/>
      <c r="R90" s="27"/>
      <c r="S90" s="27"/>
      <c r="T90" s="27"/>
      <c r="U90" s="27"/>
      <c r="V90" s="27"/>
      <c r="W90" s="27"/>
      <c r="X90" s="27"/>
      <c r="Y90" s="27"/>
      <c r="Z90" s="27"/>
    </row>
    <row r="91" spans="1:26" ht="16.5" customHeight="1" x14ac:dyDescent="0.3">
      <c r="A91" s="27"/>
      <c r="B91" s="27"/>
      <c r="C91" s="37"/>
      <c r="D91" s="27"/>
      <c r="E91" s="27"/>
      <c r="F91" s="27"/>
      <c r="G91" s="27"/>
      <c r="H91" s="27"/>
      <c r="I91" s="27"/>
      <c r="J91" s="27"/>
      <c r="K91" s="27"/>
      <c r="L91" s="27"/>
      <c r="M91" s="27"/>
      <c r="N91" s="27"/>
      <c r="O91" s="27"/>
      <c r="P91" s="27"/>
      <c r="Q91" s="27"/>
      <c r="R91" s="27"/>
      <c r="S91" s="27"/>
      <c r="T91" s="27"/>
      <c r="U91" s="27"/>
      <c r="V91" s="27"/>
      <c r="W91" s="27"/>
      <c r="X91" s="27"/>
      <c r="Y91" s="27"/>
      <c r="Z91" s="27"/>
    </row>
    <row r="92" spans="1:26" ht="16.5" customHeight="1" x14ac:dyDescent="0.3">
      <c r="A92" s="27"/>
      <c r="B92" s="27"/>
      <c r="C92" s="37"/>
      <c r="D92" s="27"/>
      <c r="E92" s="27"/>
      <c r="F92" s="27"/>
      <c r="G92" s="27"/>
      <c r="H92" s="27"/>
      <c r="I92" s="27"/>
      <c r="J92" s="27"/>
      <c r="K92" s="27"/>
      <c r="L92" s="27"/>
      <c r="M92" s="27"/>
      <c r="N92" s="27"/>
      <c r="O92" s="27"/>
      <c r="P92" s="27"/>
      <c r="Q92" s="27"/>
      <c r="R92" s="27"/>
      <c r="S92" s="27"/>
      <c r="T92" s="27"/>
      <c r="U92" s="27"/>
      <c r="V92" s="27"/>
      <c r="W92" s="27"/>
      <c r="X92" s="27"/>
      <c r="Y92" s="27"/>
      <c r="Z92" s="27"/>
    </row>
    <row r="93" spans="1:26" ht="16.5" customHeight="1" x14ac:dyDescent="0.3">
      <c r="A93" s="27"/>
      <c r="B93" s="27"/>
      <c r="C93" s="37"/>
      <c r="D93" s="27"/>
      <c r="E93" s="27"/>
      <c r="F93" s="27"/>
      <c r="G93" s="27"/>
      <c r="H93" s="27"/>
      <c r="I93" s="27"/>
      <c r="J93" s="27"/>
      <c r="K93" s="27"/>
      <c r="L93" s="27"/>
      <c r="M93" s="27"/>
      <c r="N93" s="27"/>
      <c r="O93" s="27"/>
      <c r="P93" s="27"/>
      <c r="Q93" s="27"/>
      <c r="R93" s="27"/>
      <c r="S93" s="27"/>
      <c r="T93" s="27"/>
      <c r="U93" s="27"/>
      <c r="V93" s="27"/>
      <c r="W93" s="27"/>
      <c r="X93" s="27"/>
      <c r="Y93" s="27"/>
      <c r="Z93" s="27"/>
    </row>
    <row r="94" spans="1:26" ht="16.5" customHeight="1" x14ac:dyDescent="0.3">
      <c r="A94" s="27"/>
      <c r="B94" s="27"/>
      <c r="C94" s="37"/>
      <c r="D94" s="27"/>
      <c r="E94" s="27"/>
      <c r="F94" s="27"/>
      <c r="G94" s="27"/>
      <c r="H94" s="27"/>
      <c r="I94" s="27"/>
      <c r="J94" s="27"/>
      <c r="K94" s="27"/>
      <c r="L94" s="27"/>
      <c r="M94" s="27"/>
      <c r="N94" s="27"/>
      <c r="O94" s="27"/>
      <c r="P94" s="27"/>
      <c r="Q94" s="27"/>
      <c r="R94" s="27"/>
      <c r="S94" s="27"/>
      <c r="T94" s="27"/>
      <c r="U94" s="27"/>
      <c r="V94" s="27"/>
      <c r="W94" s="27"/>
      <c r="X94" s="27"/>
      <c r="Y94" s="27"/>
      <c r="Z94" s="27"/>
    </row>
    <row r="95" spans="1:26" ht="16.5" customHeight="1" x14ac:dyDescent="0.3">
      <c r="A95" s="27"/>
      <c r="B95" s="27"/>
      <c r="C95" s="37"/>
      <c r="D95" s="27"/>
      <c r="E95" s="27"/>
      <c r="F95" s="27"/>
      <c r="G95" s="27"/>
      <c r="H95" s="27"/>
      <c r="I95" s="27"/>
      <c r="J95" s="27"/>
      <c r="K95" s="27"/>
      <c r="L95" s="27"/>
      <c r="M95" s="27"/>
      <c r="N95" s="27"/>
      <c r="O95" s="27"/>
      <c r="P95" s="27"/>
      <c r="Q95" s="27"/>
      <c r="R95" s="27"/>
      <c r="S95" s="27"/>
      <c r="T95" s="27"/>
      <c r="U95" s="27"/>
      <c r="V95" s="27"/>
      <c r="W95" s="27"/>
      <c r="X95" s="27"/>
      <c r="Y95" s="27"/>
      <c r="Z95" s="27"/>
    </row>
    <row r="96" spans="1:26" ht="16.5" customHeight="1" x14ac:dyDescent="0.3">
      <c r="A96" s="27"/>
      <c r="B96" s="27"/>
      <c r="C96" s="37"/>
      <c r="D96" s="27"/>
      <c r="E96" s="27"/>
      <c r="F96" s="27"/>
      <c r="G96" s="27"/>
      <c r="H96" s="27"/>
      <c r="I96" s="27"/>
      <c r="J96" s="27"/>
      <c r="K96" s="27"/>
      <c r="L96" s="27"/>
      <c r="M96" s="27"/>
      <c r="N96" s="27"/>
      <c r="O96" s="27"/>
      <c r="P96" s="27"/>
      <c r="Q96" s="27"/>
      <c r="R96" s="27"/>
      <c r="S96" s="27"/>
      <c r="T96" s="27"/>
      <c r="U96" s="27"/>
      <c r="V96" s="27"/>
      <c r="W96" s="27"/>
      <c r="X96" s="27"/>
      <c r="Y96" s="27"/>
      <c r="Z96" s="27"/>
    </row>
    <row r="97" spans="1:26" ht="16.5" customHeight="1" x14ac:dyDescent="0.3">
      <c r="A97" s="27"/>
      <c r="B97" s="27"/>
      <c r="C97" s="37"/>
      <c r="D97" s="27"/>
      <c r="E97" s="27"/>
      <c r="F97" s="27"/>
      <c r="G97" s="27"/>
      <c r="H97" s="27"/>
      <c r="I97" s="27"/>
      <c r="J97" s="27"/>
      <c r="K97" s="27"/>
      <c r="L97" s="27"/>
      <c r="M97" s="27"/>
      <c r="N97" s="27"/>
      <c r="O97" s="27"/>
      <c r="P97" s="27"/>
      <c r="Q97" s="27"/>
      <c r="R97" s="27"/>
      <c r="S97" s="27"/>
      <c r="T97" s="27"/>
      <c r="U97" s="27"/>
      <c r="V97" s="27"/>
      <c r="W97" s="27"/>
      <c r="X97" s="27"/>
      <c r="Y97" s="27"/>
      <c r="Z97" s="27"/>
    </row>
    <row r="98" spans="1:26" ht="16.5" customHeight="1" x14ac:dyDescent="0.3">
      <c r="A98" s="27"/>
      <c r="B98" s="27"/>
      <c r="C98" s="37"/>
      <c r="D98" s="27"/>
      <c r="E98" s="27"/>
      <c r="F98" s="27"/>
      <c r="G98" s="27"/>
      <c r="H98" s="27"/>
      <c r="I98" s="27"/>
      <c r="J98" s="27"/>
      <c r="K98" s="27"/>
      <c r="L98" s="27"/>
      <c r="M98" s="27"/>
      <c r="N98" s="27"/>
      <c r="O98" s="27"/>
      <c r="P98" s="27"/>
      <c r="Q98" s="27"/>
      <c r="R98" s="27"/>
      <c r="S98" s="27"/>
      <c r="T98" s="27"/>
      <c r="U98" s="27"/>
      <c r="V98" s="27"/>
      <c r="W98" s="27"/>
      <c r="X98" s="27"/>
      <c r="Y98" s="27"/>
      <c r="Z98" s="27"/>
    </row>
    <row r="99" spans="1:26" ht="16.5" customHeight="1" x14ac:dyDescent="0.3">
      <c r="A99" s="27"/>
      <c r="B99" s="27"/>
      <c r="C99" s="3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6.5" customHeight="1" x14ac:dyDescent="0.3">
      <c r="A100" s="27"/>
      <c r="B100" s="27"/>
      <c r="C100" s="3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6.5" customHeight="1" x14ac:dyDescent="0.3">
      <c r="A101" s="27"/>
      <c r="B101" s="27"/>
      <c r="C101" s="3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6.5" customHeight="1" x14ac:dyDescent="0.3">
      <c r="A102" s="27"/>
      <c r="B102" s="27"/>
      <c r="C102" s="3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6.5" customHeight="1" x14ac:dyDescent="0.3">
      <c r="A103" s="27"/>
      <c r="B103" s="27"/>
      <c r="C103" s="3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6.5" customHeight="1" x14ac:dyDescent="0.3">
      <c r="A104" s="27"/>
      <c r="B104" s="27"/>
      <c r="C104" s="3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6.5" customHeight="1" x14ac:dyDescent="0.3">
      <c r="A105" s="27"/>
      <c r="B105" s="27"/>
      <c r="C105" s="3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6.5" customHeight="1" x14ac:dyDescent="0.3">
      <c r="A106" s="27"/>
      <c r="B106" s="27"/>
      <c r="C106" s="3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6.5" customHeight="1" x14ac:dyDescent="0.3">
      <c r="A107" s="27"/>
      <c r="B107" s="27"/>
      <c r="C107" s="3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6.5" customHeight="1" x14ac:dyDescent="0.3">
      <c r="A108" s="27"/>
      <c r="B108" s="27"/>
      <c r="C108" s="3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6.5" customHeight="1" x14ac:dyDescent="0.3">
      <c r="A109" s="27"/>
      <c r="B109" s="27"/>
      <c r="C109" s="3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6.5" customHeight="1" x14ac:dyDescent="0.3">
      <c r="A110" s="27"/>
      <c r="B110" s="27"/>
      <c r="C110" s="3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6.5" customHeight="1" x14ac:dyDescent="0.3">
      <c r="A111" s="27"/>
      <c r="B111" s="27"/>
      <c r="C111" s="3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6.5" customHeight="1" x14ac:dyDescent="0.3">
      <c r="A112" s="27"/>
      <c r="B112" s="27"/>
      <c r="C112" s="3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6.5" customHeight="1" x14ac:dyDescent="0.3">
      <c r="A113" s="27"/>
      <c r="B113" s="27"/>
      <c r="C113" s="3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6.5" customHeight="1" x14ac:dyDescent="0.3">
      <c r="A114" s="27"/>
      <c r="B114" s="27"/>
      <c r="C114" s="3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6.5" customHeight="1" x14ac:dyDescent="0.3">
      <c r="A115" s="27"/>
      <c r="B115" s="27"/>
      <c r="C115" s="3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6.5" customHeight="1" x14ac:dyDescent="0.3">
      <c r="A116" s="27"/>
      <c r="B116" s="27"/>
      <c r="C116" s="3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6.5" customHeight="1" x14ac:dyDescent="0.3">
      <c r="A117" s="27"/>
      <c r="B117" s="27"/>
      <c r="C117" s="3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6.5" customHeight="1" x14ac:dyDescent="0.3">
      <c r="A118" s="27"/>
      <c r="B118" s="27"/>
      <c r="C118" s="3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6.5" customHeight="1" x14ac:dyDescent="0.3">
      <c r="A119" s="27"/>
      <c r="B119" s="27"/>
      <c r="C119" s="3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6.5" customHeight="1" x14ac:dyDescent="0.3">
      <c r="A120" s="27"/>
      <c r="B120" s="27"/>
      <c r="C120" s="3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6.5" customHeight="1" x14ac:dyDescent="0.3">
      <c r="A121" s="27"/>
      <c r="B121" s="27"/>
      <c r="C121" s="3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6.5" customHeight="1" x14ac:dyDescent="0.3">
      <c r="A122" s="27"/>
      <c r="B122" s="27"/>
      <c r="C122" s="3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6.5" customHeight="1" x14ac:dyDescent="0.3">
      <c r="A123" s="27"/>
      <c r="B123" s="27"/>
      <c r="C123" s="3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6.5" customHeight="1" x14ac:dyDescent="0.3">
      <c r="A124" s="27"/>
      <c r="B124" s="27"/>
      <c r="C124" s="3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6.5" customHeight="1" x14ac:dyDescent="0.3">
      <c r="A125" s="27"/>
      <c r="B125" s="27"/>
      <c r="C125" s="3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6.5" customHeight="1" x14ac:dyDescent="0.3">
      <c r="A126" s="27"/>
      <c r="B126" s="27"/>
      <c r="C126" s="3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6.5" customHeight="1" x14ac:dyDescent="0.3">
      <c r="A127" s="27"/>
      <c r="B127" s="27"/>
      <c r="C127" s="3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6.5" customHeight="1" x14ac:dyDescent="0.3">
      <c r="A128" s="27"/>
      <c r="B128" s="27"/>
      <c r="C128" s="3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6.5" customHeight="1" x14ac:dyDescent="0.3">
      <c r="A129" s="27"/>
      <c r="B129" s="27"/>
      <c r="C129" s="3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6.5" customHeight="1" x14ac:dyDescent="0.3">
      <c r="A130" s="27"/>
      <c r="B130" s="27"/>
      <c r="C130" s="3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6.5" customHeight="1" x14ac:dyDescent="0.3">
      <c r="A131" s="27"/>
      <c r="B131" s="27"/>
      <c r="C131" s="3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6.5" customHeight="1" x14ac:dyDescent="0.3">
      <c r="A132" s="27"/>
      <c r="B132" s="27"/>
      <c r="C132" s="3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6.5" customHeight="1" x14ac:dyDescent="0.3">
      <c r="A133" s="27"/>
      <c r="B133" s="27"/>
      <c r="C133" s="3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6.5" customHeight="1" x14ac:dyDescent="0.3">
      <c r="A134" s="27"/>
      <c r="B134" s="27"/>
      <c r="C134" s="3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6.5" customHeight="1" x14ac:dyDescent="0.3">
      <c r="A135" s="27"/>
      <c r="B135" s="27"/>
      <c r="C135" s="3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6.5" customHeight="1" x14ac:dyDescent="0.3">
      <c r="A136" s="27"/>
      <c r="B136" s="27"/>
      <c r="C136" s="3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6.5" customHeight="1" x14ac:dyDescent="0.3">
      <c r="A137" s="27"/>
      <c r="B137" s="27"/>
      <c r="C137" s="3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6.5" customHeight="1" x14ac:dyDescent="0.3">
      <c r="A138" s="27"/>
      <c r="B138" s="27"/>
      <c r="C138" s="3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6.5" customHeight="1" x14ac:dyDescent="0.3">
      <c r="A139" s="27"/>
      <c r="B139" s="27"/>
      <c r="C139" s="3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6.5" customHeight="1" x14ac:dyDescent="0.3">
      <c r="A140" s="27"/>
      <c r="B140" s="27"/>
      <c r="C140" s="3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6.5" customHeight="1" x14ac:dyDescent="0.3">
      <c r="A141" s="27"/>
      <c r="B141" s="27"/>
      <c r="C141" s="3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6.5" customHeight="1" x14ac:dyDescent="0.3">
      <c r="A142" s="27"/>
      <c r="B142" s="27"/>
      <c r="C142" s="3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6.5" customHeight="1" x14ac:dyDescent="0.3">
      <c r="A143" s="27"/>
      <c r="B143" s="27"/>
      <c r="C143" s="3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6.5" customHeight="1" x14ac:dyDescent="0.3">
      <c r="A144" s="27"/>
      <c r="B144" s="27"/>
      <c r="C144" s="3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6.5" customHeight="1" x14ac:dyDescent="0.3">
      <c r="A145" s="27"/>
      <c r="B145" s="27"/>
      <c r="C145" s="3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6.5" customHeight="1" x14ac:dyDescent="0.3">
      <c r="A146" s="27"/>
      <c r="B146" s="27"/>
      <c r="C146" s="3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6.5" customHeight="1" x14ac:dyDescent="0.3">
      <c r="A147" s="27"/>
      <c r="B147" s="27"/>
      <c r="C147" s="3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6.5" customHeight="1" x14ac:dyDescent="0.3">
      <c r="A148" s="27"/>
      <c r="B148" s="27"/>
      <c r="C148" s="3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6.5" customHeight="1" x14ac:dyDescent="0.3">
      <c r="A149" s="27"/>
      <c r="B149" s="27"/>
      <c r="C149" s="3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6.5" customHeight="1" x14ac:dyDescent="0.3">
      <c r="A150" s="27"/>
      <c r="B150" s="27"/>
      <c r="C150" s="3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6.5" customHeight="1" x14ac:dyDescent="0.3">
      <c r="A151" s="27"/>
      <c r="B151" s="27"/>
      <c r="C151" s="3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6.5" customHeight="1" x14ac:dyDescent="0.3">
      <c r="A152" s="27"/>
      <c r="B152" s="27"/>
      <c r="C152" s="3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6.5" customHeight="1" x14ac:dyDescent="0.3">
      <c r="A153" s="27"/>
      <c r="B153" s="27"/>
      <c r="C153" s="3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6.5" customHeight="1" x14ac:dyDescent="0.3">
      <c r="A154" s="27"/>
      <c r="B154" s="27"/>
      <c r="C154" s="3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6.5" customHeight="1" x14ac:dyDescent="0.3">
      <c r="A155" s="27"/>
      <c r="B155" s="27"/>
      <c r="C155" s="3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6.5" customHeight="1" x14ac:dyDescent="0.3">
      <c r="A156" s="27"/>
      <c r="B156" s="27"/>
      <c r="C156" s="3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6.5" customHeight="1" x14ac:dyDescent="0.3">
      <c r="A157" s="27"/>
      <c r="B157" s="27"/>
      <c r="C157" s="3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6.5" customHeight="1" x14ac:dyDescent="0.3">
      <c r="A158" s="27"/>
      <c r="B158" s="27"/>
      <c r="C158" s="3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6.5" customHeight="1" x14ac:dyDescent="0.3">
      <c r="A159" s="27"/>
      <c r="B159" s="27"/>
      <c r="C159" s="3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6.5" customHeight="1" x14ac:dyDescent="0.3">
      <c r="A160" s="27"/>
      <c r="B160" s="27"/>
      <c r="C160" s="3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6.5" customHeight="1" x14ac:dyDescent="0.3">
      <c r="A161" s="27"/>
      <c r="B161" s="27"/>
      <c r="C161" s="3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6.5" customHeight="1" x14ac:dyDescent="0.3">
      <c r="A162" s="27"/>
      <c r="B162" s="27"/>
      <c r="C162" s="3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6.5" customHeight="1" x14ac:dyDescent="0.3">
      <c r="A163" s="27"/>
      <c r="B163" s="27"/>
      <c r="C163" s="3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6.5" customHeight="1" x14ac:dyDescent="0.3">
      <c r="A164" s="27"/>
      <c r="B164" s="27"/>
      <c r="C164" s="3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6.5" customHeight="1" x14ac:dyDescent="0.3">
      <c r="A165" s="27"/>
      <c r="B165" s="27"/>
      <c r="C165" s="3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6.5" customHeight="1" x14ac:dyDescent="0.3">
      <c r="A166" s="27"/>
      <c r="B166" s="27"/>
      <c r="C166" s="3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6.5" customHeight="1" x14ac:dyDescent="0.3">
      <c r="A167" s="27"/>
      <c r="B167" s="27"/>
      <c r="C167" s="3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6.5" customHeight="1" x14ac:dyDescent="0.3">
      <c r="A168" s="27"/>
      <c r="B168" s="27"/>
      <c r="C168" s="3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6.5" customHeight="1" x14ac:dyDescent="0.3">
      <c r="A169" s="27"/>
      <c r="B169" s="27"/>
      <c r="C169" s="3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6.5" customHeight="1" x14ac:dyDescent="0.3">
      <c r="A170" s="27"/>
      <c r="B170" s="27"/>
      <c r="C170" s="3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6.5" customHeight="1" x14ac:dyDescent="0.3">
      <c r="A171" s="27"/>
      <c r="B171" s="27"/>
      <c r="C171" s="3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6.5" customHeight="1" x14ac:dyDescent="0.3">
      <c r="A172" s="27"/>
      <c r="B172" s="27"/>
      <c r="C172" s="3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6.5" customHeight="1" x14ac:dyDescent="0.3">
      <c r="A173" s="27"/>
      <c r="B173" s="27"/>
      <c r="C173" s="3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6.5" customHeight="1" x14ac:dyDescent="0.3">
      <c r="A174" s="27"/>
      <c r="B174" s="27"/>
      <c r="C174" s="3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6.5" customHeight="1" x14ac:dyDescent="0.3">
      <c r="A175" s="27"/>
      <c r="B175" s="27"/>
      <c r="C175" s="3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6.5" customHeight="1" x14ac:dyDescent="0.3">
      <c r="A176" s="27"/>
      <c r="B176" s="27"/>
      <c r="C176" s="3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6.5" customHeight="1" x14ac:dyDescent="0.3">
      <c r="A177" s="27"/>
      <c r="B177" s="27"/>
      <c r="C177" s="3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6.5" customHeight="1" x14ac:dyDescent="0.3">
      <c r="A178" s="27"/>
      <c r="B178" s="27"/>
      <c r="C178" s="3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6.5" customHeight="1" x14ac:dyDescent="0.3">
      <c r="A179" s="27"/>
      <c r="B179" s="27"/>
      <c r="C179" s="3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6.5" customHeight="1" x14ac:dyDescent="0.3">
      <c r="A180" s="27"/>
      <c r="B180" s="27"/>
      <c r="C180" s="3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6.5" customHeight="1" x14ac:dyDescent="0.3">
      <c r="A181" s="27"/>
      <c r="B181" s="27"/>
      <c r="C181" s="3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6.5" customHeight="1" x14ac:dyDescent="0.3">
      <c r="A182" s="27"/>
      <c r="B182" s="27"/>
      <c r="C182" s="3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6.5" customHeight="1" x14ac:dyDescent="0.3">
      <c r="A183" s="27"/>
      <c r="B183" s="27"/>
      <c r="C183" s="3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6.5" customHeight="1" x14ac:dyDescent="0.3">
      <c r="A184" s="27"/>
      <c r="B184" s="27"/>
      <c r="C184" s="3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6.5" customHeight="1" x14ac:dyDescent="0.3">
      <c r="A185" s="27"/>
      <c r="B185" s="27"/>
      <c r="C185" s="3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6.5" customHeight="1" x14ac:dyDescent="0.3">
      <c r="A186" s="27"/>
      <c r="B186" s="27"/>
      <c r="C186" s="3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6.5" customHeight="1" x14ac:dyDescent="0.3">
      <c r="A187" s="27"/>
      <c r="B187" s="27"/>
      <c r="C187" s="3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6.5" customHeight="1" x14ac:dyDescent="0.3">
      <c r="A188" s="27"/>
      <c r="B188" s="27"/>
      <c r="C188" s="3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6.5" customHeight="1" x14ac:dyDescent="0.3">
      <c r="A189" s="27"/>
      <c r="B189" s="27"/>
      <c r="C189" s="3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6.5" customHeight="1" x14ac:dyDescent="0.3">
      <c r="A190" s="27"/>
      <c r="B190" s="27"/>
      <c r="C190" s="3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6.5" customHeight="1" x14ac:dyDescent="0.3">
      <c r="A191" s="27"/>
      <c r="B191" s="27"/>
      <c r="C191" s="3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6.5" customHeight="1" x14ac:dyDescent="0.3">
      <c r="A192" s="27"/>
      <c r="B192" s="27"/>
      <c r="C192" s="3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6.5" customHeight="1" x14ac:dyDescent="0.3">
      <c r="A193" s="27"/>
      <c r="B193" s="27"/>
      <c r="C193" s="3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6.5" customHeight="1" x14ac:dyDescent="0.3">
      <c r="A194" s="27"/>
      <c r="B194" s="27"/>
      <c r="C194" s="3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6.5" customHeight="1" x14ac:dyDescent="0.3">
      <c r="A195" s="27"/>
      <c r="B195" s="27"/>
      <c r="C195" s="3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6.5" customHeight="1" x14ac:dyDescent="0.3">
      <c r="A196" s="27"/>
      <c r="B196" s="27"/>
      <c r="C196" s="3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6.5" customHeight="1" x14ac:dyDescent="0.3">
      <c r="A197" s="27"/>
      <c r="B197" s="27"/>
      <c r="C197" s="3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6.5" customHeight="1" x14ac:dyDescent="0.3">
      <c r="A198" s="27"/>
      <c r="B198" s="27"/>
      <c r="C198" s="3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6.5" customHeight="1" x14ac:dyDescent="0.3">
      <c r="A199" s="27"/>
      <c r="B199" s="27"/>
      <c r="C199" s="3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6.5" customHeight="1" x14ac:dyDescent="0.3">
      <c r="A200" s="27"/>
      <c r="B200" s="27"/>
      <c r="C200" s="3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6.5" customHeight="1" x14ac:dyDescent="0.3">
      <c r="A201" s="27"/>
      <c r="B201" s="27"/>
      <c r="C201" s="3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6.5" customHeight="1" x14ac:dyDescent="0.3">
      <c r="A202" s="27"/>
      <c r="B202" s="27"/>
      <c r="C202" s="3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6.5" customHeight="1" x14ac:dyDescent="0.3">
      <c r="A203" s="27"/>
      <c r="B203" s="27"/>
      <c r="C203" s="3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6.5" customHeight="1" x14ac:dyDescent="0.3">
      <c r="A204" s="27"/>
      <c r="B204" s="27"/>
      <c r="C204" s="3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6.5" customHeight="1" x14ac:dyDescent="0.3">
      <c r="A205" s="27"/>
      <c r="B205" s="27"/>
      <c r="C205" s="3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6.5" customHeight="1" x14ac:dyDescent="0.3">
      <c r="A206" s="27"/>
      <c r="B206" s="27"/>
      <c r="C206" s="3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6.5" customHeight="1" x14ac:dyDescent="0.3">
      <c r="A207" s="27"/>
      <c r="B207" s="27"/>
      <c r="C207" s="3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6.5" customHeight="1" x14ac:dyDescent="0.3">
      <c r="A208" s="27"/>
      <c r="B208" s="27"/>
      <c r="C208" s="3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6.5" customHeight="1" x14ac:dyDescent="0.3">
      <c r="A209" s="27"/>
      <c r="B209" s="27"/>
      <c r="C209" s="3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6.5" customHeight="1" x14ac:dyDescent="0.3">
      <c r="A210" s="27"/>
      <c r="B210" s="27"/>
      <c r="C210" s="3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6.5" customHeight="1" x14ac:dyDescent="0.3">
      <c r="A211" s="27"/>
      <c r="B211" s="27"/>
      <c r="C211" s="3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6.5" customHeight="1" x14ac:dyDescent="0.3">
      <c r="A212" s="27"/>
      <c r="B212" s="27"/>
      <c r="C212" s="3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6.5" customHeight="1" x14ac:dyDescent="0.3">
      <c r="A213" s="27"/>
      <c r="B213" s="27"/>
      <c r="C213" s="3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6.5" customHeight="1" x14ac:dyDescent="0.3">
      <c r="A214" s="27"/>
      <c r="B214" s="27"/>
      <c r="C214" s="3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6.5" customHeight="1" x14ac:dyDescent="0.3">
      <c r="A215" s="27"/>
      <c r="B215" s="27"/>
      <c r="C215" s="3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6.5" customHeight="1" x14ac:dyDescent="0.3">
      <c r="A216" s="27"/>
      <c r="B216" s="27"/>
      <c r="C216" s="3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6.5" customHeight="1" x14ac:dyDescent="0.3">
      <c r="A217" s="27"/>
      <c r="B217" s="27"/>
      <c r="C217" s="3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6.5" customHeight="1" x14ac:dyDescent="0.3">
      <c r="A218" s="27"/>
      <c r="B218" s="27"/>
      <c r="C218" s="3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6.5" customHeight="1" x14ac:dyDescent="0.3">
      <c r="A219" s="27"/>
      <c r="B219" s="27"/>
      <c r="C219" s="3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6.5" customHeight="1" x14ac:dyDescent="0.3">
      <c r="A220" s="27"/>
      <c r="B220" s="27"/>
      <c r="C220" s="3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6.5" customHeight="1" x14ac:dyDescent="0.3">
      <c r="A221" s="27"/>
      <c r="B221" s="27"/>
      <c r="C221" s="3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6.5" customHeight="1" x14ac:dyDescent="0.3">
      <c r="A222" s="27"/>
      <c r="B222" s="27"/>
      <c r="C222" s="3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6.5" customHeight="1" x14ac:dyDescent="0.3">
      <c r="A223" s="27"/>
      <c r="B223" s="27"/>
      <c r="C223" s="3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6.5" customHeight="1" x14ac:dyDescent="0.3">
      <c r="A224" s="27"/>
      <c r="B224" s="27"/>
      <c r="C224" s="3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6.5" customHeight="1" x14ac:dyDescent="0.3">
      <c r="A225" s="27"/>
      <c r="B225" s="27"/>
      <c r="C225" s="3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6.5" customHeight="1" x14ac:dyDescent="0.3">
      <c r="A226" s="27"/>
      <c r="B226" s="27"/>
      <c r="C226" s="3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6.5" customHeight="1" x14ac:dyDescent="0.3">
      <c r="A227" s="27"/>
      <c r="B227" s="27"/>
      <c r="C227" s="3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6.5" customHeight="1" x14ac:dyDescent="0.3">
      <c r="A228" s="27"/>
      <c r="B228" s="27"/>
      <c r="C228" s="3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6.5" customHeight="1" x14ac:dyDescent="0.3">
      <c r="A229" s="27"/>
      <c r="B229" s="27"/>
      <c r="C229" s="3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6.5" customHeight="1" x14ac:dyDescent="0.3">
      <c r="A230" s="27"/>
      <c r="B230" s="27"/>
      <c r="C230" s="3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6.5" customHeight="1" x14ac:dyDescent="0.3">
      <c r="A231" s="27"/>
      <c r="B231" s="27"/>
      <c r="C231" s="3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6.5" customHeight="1" x14ac:dyDescent="0.3">
      <c r="A232" s="27"/>
      <c r="B232" s="27"/>
      <c r="C232" s="3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6.5" customHeight="1" x14ac:dyDescent="0.3">
      <c r="A233" s="27"/>
      <c r="B233" s="27"/>
      <c r="C233" s="3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6.5" customHeight="1" x14ac:dyDescent="0.3">
      <c r="A234" s="27"/>
      <c r="B234" s="27"/>
      <c r="C234" s="3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6.5" customHeight="1" x14ac:dyDescent="0.3">
      <c r="A235" s="27"/>
      <c r="B235" s="27"/>
      <c r="C235" s="3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6.5" customHeight="1" x14ac:dyDescent="0.3">
      <c r="A236" s="27"/>
      <c r="B236" s="27"/>
      <c r="C236" s="3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6.5" customHeight="1" x14ac:dyDescent="0.3">
      <c r="A237" s="27"/>
      <c r="B237" s="27"/>
      <c r="C237" s="3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6.5" customHeight="1" x14ac:dyDescent="0.3">
      <c r="A238" s="27"/>
      <c r="B238" s="27"/>
      <c r="C238" s="3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6.5" customHeight="1" x14ac:dyDescent="0.3">
      <c r="A239" s="27"/>
      <c r="B239" s="27"/>
      <c r="C239" s="3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B1:C1"/>
    <mergeCell ref="B2:C2"/>
    <mergeCell ref="B3:C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Y998"/>
  <sheetViews>
    <sheetView zoomScale="80" zoomScaleNormal="80" workbookViewId="0">
      <selection activeCell="I24" sqref="I24"/>
    </sheetView>
  </sheetViews>
  <sheetFormatPr baseColWidth="10" defaultColWidth="12.5703125" defaultRowHeight="15" customHeight="1" x14ac:dyDescent="0.2"/>
  <cols>
    <col min="1" max="1" width="4.5703125" style="113" customWidth="1"/>
    <col min="2" max="2" width="4.140625" style="113" customWidth="1"/>
    <col min="3" max="3" width="30.85546875" style="113" customWidth="1"/>
    <col min="4" max="4" width="23.85546875" style="113" customWidth="1"/>
    <col min="5" max="5" width="41.140625" style="113" customWidth="1"/>
    <col min="6" max="6" width="18.85546875" style="113" customWidth="1"/>
    <col min="7" max="7" width="8.140625" style="113" customWidth="1"/>
    <col min="8" max="8" width="3.5703125" style="113" customWidth="1"/>
    <col min="9" max="9" width="39.85546875" style="113" customWidth="1"/>
    <col min="10" max="10" width="31.140625" style="113" customWidth="1"/>
    <col min="11" max="11" width="44.140625" style="116" customWidth="1"/>
    <col min="12" max="12" width="7.42578125" style="113" customWidth="1"/>
    <col min="13" max="13" width="23.42578125" style="113" customWidth="1"/>
    <col min="14" max="14" width="11.42578125" style="113" customWidth="1"/>
    <col min="15" max="25" width="3.140625" style="113" customWidth="1"/>
    <col min="26" max="16384" width="12.5703125" style="113"/>
  </cols>
  <sheetData>
    <row r="1" spans="1:25" ht="12.75" x14ac:dyDescent="0.2">
      <c r="A1" s="144"/>
      <c r="B1" s="119"/>
      <c r="C1" s="119"/>
      <c r="D1" s="118"/>
      <c r="E1" s="118"/>
      <c r="F1" s="127"/>
      <c r="G1" s="118"/>
      <c r="H1" s="144"/>
      <c r="I1" s="118"/>
      <c r="J1" s="118"/>
      <c r="K1" s="119"/>
      <c r="L1" s="118"/>
      <c r="M1" s="118"/>
      <c r="N1" s="145"/>
      <c r="O1" s="118"/>
      <c r="P1" s="118"/>
      <c r="Q1" s="118"/>
      <c r="R1" s="118"/>
      <c r="S1" s="118"/>
      <c r="T1" s="118"/>
      <c r="U1" s="118"/>
      <c r="V1" s="118"/>
      <c r="W1" s="118"/>
      <c r="X1" s="118"/>
      <c r="Y1" s="118"/>
    </row>
    <row r="2" spans="1:25" ht="12.75" x14ac:dyDescent="0.2">
      <c r="A2" s="118"/>
      <c r="B2" s="119"/>
      <c r="C2" s="119"/>
      <c r="D2" s="118"/>
      <c r="E2" s="118"/>
      <c r="F2" s="127"/>
      <c r="G2" s="118"/>
      <c r="H2" s="144"/>
      <c r="I2" s="118"/>
      <c r="J2" s="118"/>
      <c r="K2" s="119"/>
      <c r="L2" s="118"/>
      <c r="M2" s="118"/>
      <c r="N2" s="145"/>
      <c r="O2" s="118"/>
      <c r="P2" s="118"/>
      <c r="Q2" s="118"/>
      <c r="R2" s="118"/>
      <c r="S2" s="118"/>
      <c r="T2" s="118"/>
      <c r="U2" s="118"/>
      <c r="V2" s="118"/>
      <c r="W2" s="118"/>
      <c r="X2" s="118"/>
      <c r="Y2" s="118"/>
    </row>
    <row r="3" spans="1:25" ht="12.75" x14ac:dyDescent="0.2">
      <c r="A3" s="118"/>
      <c r="B3" s="119"/>
      <c r="C3" s="119"/>
      <c r="D3" s="118"/>
      <c r="E3" s="118"/>
      <c r="F3" s="127"/>
      <c r="G3" s="118"/>
      <c r="H3" s="144"/>
      <c r="I3" s="118"/>
      <c r="J3" s="118"/>
      <c r="K3" s="119"/>
      <c r="L3" s="118"/>
      <c r="M3" s="118"/>
      <c r="N3" s="145"/>
      <c r="O3" s="118"/>
      <c r="P3" s="118"/>
      <c r="Q3" s="118"/>
      <c r="R3" s="118"/>
      <c r="S3" s="118"/>
      <c r="T3" s="118"/>
      <c r="U3" s="118"/>
      <c r="V3" s="118"/>
      <c r="W3" s="118"/>
      <c r="X3" s="118"/>
      <c r="Y3" s="118"/>
    </row>
    <row r="4" spans="1:25" ht="9.75" customHeight="1" x14ac:dyDescent="0.2">
      <c r="A4" s="118"/>
      <c r="B4" s="119"/>
      <c r="C4" s="119"/>
      <c r="D4" s="118"/>
      <c r="E4" s="118"/>
      <c r="F4" s="127"/>
      <c r="G4" s="118"/>
      <c r="H4" s="144"/>
      <c r="I4" s="118"/>
      <c r="J4" s="118"/>
      <c r="K4" s="119"/>
      <c r="L4" s="118"/>
      <c r="M4" s="118"/>
      <c r="N4" s="145"/>
      <c r="O4" s="118"/>
      <c r="P4" s="118"/>
      <c r="Q4" s="118"/>
      <c r="R4" s="118"/>
      <c r="S4" s="118"/>
      <c r="T4" s="118"/>
      <c r="U4" s="118"/>
      <c r="V4" s="118"/>
      <c r="W4" s="118"/>
      <c r="X4" s="118"/>
      <c r="Y4" s="118"/>
    </row>
    <row r="5" spans="1:25" ht="9.75" customHeight="1" x14ac:dyDescent="0.2">
      <c r="A5" s="118"/>
      <c r="B5" s="119"/>
      <c r="C5" s="119"/>
      <c r="D5" s="118"/>
      <c r="E5" s="118"/>
      <c r="F5" s="127"/>
      <c r="G5" s="118"/>
      <c r="H5" s="144"/>
      <c r="I5" s="118"/>
      <c r="J5" s="118"/>
      <c r="K5" s="119"/>
      <c r="L5" s="118"/>
      <c r="M5" s="118"/>
      <c r="N5" s="145"/>
      <c r="O5" s="118"/>
      <c r="P5" s="118"/>
      <c r="Q5" s="118"/>
      <c r="R5" s="118"/>
      <c r="S5" s="118"/>
      <c r="T5" s="118"/>
      <c r="U5" s="118"/>
      <c r="V5" s="118"/>
      <c r="W5" s="118"/>
      <c r="X5" s="118"/>
      <c r="Y5" s="118"/>
    </row>
    <row r="6" spans="1:25" ht="9.75" customHeight="1" x14ac:dyDescent="0.2">
      <c r="A6" s="118"/>
      <c r="B6" s="119"/>
      <c r="C6" s="119"/>
      <c r="D6" s="118"/>
      <c r="E6" s="118"/>
      <c r="F6" s="127"/>
      <c r="G6" s="118"/>
      <c r="H6" s="144"/>
      <c r="I6" s="118"/>
      <c r="J6" s="118"/>
      <c r="K6" s="119"/>
      <c r="L6" s="118"/>
      <c r="M6" s="118"/>
      <c r="N6" s="145"/>
      <c r="O6" s="118"/>
      <c r="P6" s="118"/>
      <c r="Q6" s="118"/>
      <c r="R6" s="118"/>
      <c r="S6" s="118"/>
      <c r="T6" s="118"/>
      <c r="U6" s="118"/>
      <c r="V6" s="118"/>
      <c r="W6" s="118"/>
      <c r="X6" s="118"/>
      <c r="Y6" s="118"/>
    </row>
    <row r="7" spans="1:25" ht="9.75" customHeight="1" x14ac:dyDescent="0.2">
      <c r="A7" s="118"/>
      <c r="B7" s="119"/>
      <c r="C7" s="119"/>
      <c r="D7" s="118"/>
      <c r="E7" s="118"/>
      <c r="F7" s="127"/>
      <c r="G7" s="118"/>
      <c r="H7" s="144"/>
      <c r="I7" s="118"/>
      <c r="J7" s="118"/>
      <c r="K7" s="119"/>
      <c r="L7" s="118"/>
      <c r="M7" s="118"/>
      <c r="N7" s="145"/>
      <c r="O7" s="118"/>
      <c r="P7" s="118"/>
      <c r="Q7" s="118"/>
      <c r="R7" s="118"/>
      <c r="S7" s="118"/>
      <c r="T7" s="118"/>
      <c r="U7" s="118"/>
      <c r="V7" s="118"/>
      <c r="W7" s="118"/>
      <c r="X7" s="118"/>
      <c r="Y7" s="118"/>
    </row>
    <row r="8" spans="1:25" ht="9.75" customHeight="1" x14ac:dyDescent="0.2">
      <c r="A8" s="118"/>
      <c r="B8" s="119"/>
      <c r="C8" s="119"/>
      <c r="D8" s="118"/>
      <c r="E8" s="118"/>
      <c r="F8" s="127"/>
      <c r="G8" s="118"/>
      <c r="H8" s="144"/>
      <c r="I8" s="118"/>
      <c r="J8" s="118"/>
      <c r="K8" s="119"/>
      <c r="L8" s="118"/>
      <c r="M8" s="118"/>
      <c r="N8" s="145"/>
      <c r="O8" s="118"/>
      <c r="P8" s="118"/>
      <c r="Q8" s="118"/>
      <c r="R8" s="118"/>
      <c r="S8" s="118"/>
      <c r="T8" s="118"/>
      <c r="U8" s="118"/>
      <c r="V8" s="118"/>
      <c r="W8" s="118"/>
      <c r="X8" s="118"/>
      <c r="Y8" s="118"/>
    </row>
    <row r="9" spans="1:25" ht="9.75" customHeight="1" x14ac:dyDescent="0.2">
      <c r="A9" s="118"/>
      <c r="B9" s="119"/>
      <c r="C9" s="119"/>
      <c r="D9" s="118"/>
      <c r="E9" s="118"/>
      <c r="F9" s="127"/>
      <c r="G9" s="118"/>
      <c r="H9" s="144"/>
      <c r="I9" s="118"/>
      <c r="J9" s="118"/>
      <c r="K9" s="119"/>
      <c r="L9" s="118"/>
      <c r="M9" s="118"/>
      <c r="N9" s="145"/>
      <c r="O9" s="118"/>
      <c r="P9" s="118"/>
      <c r="Q9" s="118"/>
      <c r="R9" s="118"/>
      <c r="S9" s="118"/>
      <c r="T9" s="118"/>
      <c r="U9" s="118"/>
      <c r="V9" s="118"/>
      <c r="W9" s="118"/>
      <c r="X9" s="118"/>
      <c r="Y9" s="118"/>
    </row>
    <row r="10" spans="1:25" ht="9.75" customHeight="1" x14ac:dyDescent="0.2">
      <c r="A10" s="118"/>
      <c r="B10" s="119"/>
      <c r="C10" s="119"/>
      <c r="D10" s="118"/>
      <c r="E10" s="118"/>
      <c r="F10" s="127"/>
      <c r="G10" s="118"/>
      <c r="H10" s="144"/>
      <c r="I10" s="118"/>
      <c r="J10" s="118"/>
      <c r="K10" s="119"/>
      <c r="L10" s="118"/>
      <c r="M10" s="118"/>
      <c r="N10" s="145"/>
      <c r="O10" s="118"/>
      <c r="P10" s="118"/>
      <c r="Q10" s="118"/>
      <c r="R10" s="118"/>
      <c r="S10" s="118"/>
      <c r="T10" s="118"/>
      <c r="U10" s="118"/>
      <c r="V10" s="118"/>
      <c r="W10" s="118"/>
      <c r="X10" s="118"/>
      <c r="Y10" s="118"/>
    </row>
    <row r="11" spans="1:25" ht="9.75" customHeight="1" x14ac:dyDescent="0.2">
      <c r="A11" s="118"/>
      <c r="B11" s="119"/>
      <c r="C11" s="119"/>
      <c r="D11" s="118"/>
      <c r="E11" s="118"/>
      <c r="F11" s="127"/>
      <c r="G11" s="118"/>
      <c r="H11" s="144"/>
      <c r="I11" s="118"/>
      <c r="J11" s="118"/>
      <c r="K11" s="119"/>
      <c r="L11" s="118"/>
      <c r="M11" s="118"/>
      <c r="N11" s="145"/>
      <c r="O11" s="118"/>
      <c r="P11" s="118"/>
      <c r="Q11" s="118"/>
      <c r="R11" s="118"/>
      <c r="S11" s="118"/>
      <c r="T11" s="118"/>
      <c r="U11" s="118"/>
      <c r="V11" s="118"/>
      <c r="W11" s="118"/>
      <c r="X11" s="118"/>
      <c r="Y11" s="118"/>
    </row>
    <row r="12" spans="1:25" ht="9.75" customHeight="1" x14ac:dyDescent="0.2">
      <c r="A12" s="118"/>
      <c r="B12" s="119"/>
      <c r="C12" s="119"/>
      <c r="D12" s="118"/>
      <c r="E12" s="118"/>
      <c r="F12" s="127"/>
      <c r="G12" s="118"/>
      <c r="H12" s="144"/>
      <c r="I12" s="118"/>
      <c r="J12" s="118"/>
      <c r="K12" s="119"/>
      <c r="L12" s="118"/>
      <c r="M12" s="118"/>
      <c r="N12" s="145"/>
      <c r="O12" s="118"/>
      <c r="P12" s="118"/>
      <c r="Q12" s="118"/>
      <c r="R12" s="118"/>
      <c r="S12" s="118"/>
      <c r="T12" s="118"/>
      <c r="U12" s="118"/>
      <c r="V12" s="118"/>
      <c r="W12" s="118"/>
      <c r="X12" s="118"/>
      <c r="Y12" s="118"/>
    </row>
    <row r="13" spans="1:25" ht="9.75" customHeight="1" x14ac:dyDescent="0.2">
      <c r="A13" s="118"/>
      <c r="B13" s="119"/>
      <c r="C13" s="119"/>
      <c r="D13" s="118"/>
      <c r="E13" s="437"/>
      <c r="F13" s="127"/>
      <c r="G13" s="438"/>
      <c r="H13" s="439"/>
      <c r="I13" s="439"/>
      <c r="J13" s="439"/>
      <c r="K13" s="439"/>
      <c r="L13" s="440"/>
      <c r="M13" s="118"/>
      <c r="N13" s="145"/>
      <c r="O13" s="118"/>
      <c r="P13" s="118"/>
      <c r="Q13" s="118"/>
      <c r="R13" s="118"/>
      <c r="S13" s="118"/>
      <c r="T13" s="118"/>
      <c r="U13" s="118"/>
      <c r="V13" s="118"/>
      <c r="W13" s="118"/>
      <c r="X13" s="118"/>
      <c r="Y13" s="118"/>
    </row>
    <row r="14" spans="1:25" ht="31.5" customHeight="1" x14ac:dyDescent="0.2">
      <c r="A14" s="118"/>
      <c r="B14" s="119"/>
      <c r="C14" s="119"/>
      <c r="D14" s="118"/>
      <c r="E14" s="414"/>
      <c r="F14" s="127"/>
      <c r="G14" s="441"/>
      <c r="H14" s="442"/>
      <c r="I14" s="442"/>
      <c r="J14" s="442"/>
      <c r="K14" s="442"/>
      <c r="L14" s="443"/>
      <c r="M14" s="118"/>
      <c r="N14" s="145"/>
      <c r="O14" s="118"/>
      <c r="P14" s="118"/>
      <c r="Q14" s="118"/>
      <c r="R14" s="118"/>
      <c r="S14" s="118"/>
      <c r="T14" s="118"/>
      <c r="U14" s="118"/>
      <c r="V14" s="118"/>
      <c r="W14" s="118"/>
      <c r="X14" s="118"/>
      <c r="Y14" s="118"/>
    </row>
    <row r="15" spans="1:25" ht="24.75" customHeight="1" x14ac:dyDescent="0.2">
      <c r="A15" s="118"/>
      <c r="B15" s="119"/>
      <c r="C15" s="119"/>
      <c r="D15" s="118"/>
      <c r="E15" s="146"/>
      <c r="F15" s="127"/>
      <c r="G15" s="444"/>
      <c r="H15" s="445"/>
      <c r="I15" s="445"/>
      <c r="J15" s="445"/>
      <c r="K15" s="445"/>
      <c r="L15" s="446"/>
      <c r="M15" s="118"/>
      <c r="N15" s="145"/>
      <c r="O15" s="118"/>
      <c r="P15" s="118"/>
      <c r="Q15" s="118"/>
      <c r="R15" s="118"/>
      <c r="S15" s="118"/>
      <c r="T15" s="118"/>
      <c r="U15" s="118"/>
      <c r="V15" s="118"/>
      <c r="W15" s="118"/>
      <c r="X15" s="118"/>
      <c r="Y15" s="118"/>
    </row>
    <row r="16" spans="1:25" ht="20.25" customHeight="1" x14ac:dyDescent="0.2">
      <c r="A16" s="118"/>
      <c r="B16" s="119"/>
      <c r="C16" s="119"/>
      <c r="D16" s="118"/>
      <c r="E16" s="118"/>
      <c r="F16" s="127"/>
      <c r="G16" s="118"/>
      <c r="H16" s="144"/>
      <c r="I16" s="118"/>
      <c r="J16" s="118"/>
      <c r="K16" s="119"/>
      <c r="L16" s="118"/>
      <c r="M16" s="118"/>
      <c r="N16" s="145"/>
      <c r="O16" s="118"/>
      <c r="P16" s="118"/>
      <c r="Q16" s="118"/>
      <c r="R16" s="118"/>
      <c r="S16" s="118"/>
      <c r="T16" s="118"/>
      <c r="U16" s="118"/>
      <c r="V16" s="118"/>
      <c r="W16" s="118"/>
      <c r="X16" s="118"/>
      <c r="Y16" s="118"/>
    </row>
    <row r="17" spans="1:25" ht="9.75" customHeight="1" x14ac:dyDescent="0.2">
      <c r="A17" s="118"/>
      <c r="B17" s="119"/>
      <c r="C17" s="119"/>
      <c r="D17" s="118"/>
      <c r="E17" s="118"/>
      <c r="F17" s="127"/>
      <c r="G17" s="118"/>
      <c r="H17" s="144"/>
      <c r="I17" s="118"/>
      <c r="J17" s="118"/>
      <c r="K17" s="119"/>
      <c r="L17" s="118"/>
      <c r="M17" s="118"/>
      <c r="N17" s="145"/>
      <c r="O17" s="118"/>
      <c r="P17" s="118"/>
      <c r="Q17" s="118"/>
      <c r="R17" s="118"/>
      <c r="S17" s="118"/>
      <c r="T17" s="118"/>
      <c r="U17" s="118"/>
      <c r="V17" s="118"/>
      <c r="W17" s="118"/>
      <c r="X17" s="118"/>
      <c r="Y17" s="118"/>
    </row>
    <row r="18" spans="1:25" ht="19.5" customHeight="1" x14ac:dyDescent="0.2">
      <c r="A18" s="118"/>
      <c r="B18" s="119"/>
      <c r="C18" s="447" t="s">
        <v>109</v>
      </c>
      <c r="D18" s="448"/>
      <c r="E18" s="448"/>
      <c r="F18" s="448"/>
      <c r="G18" s="448"/>
      <c r="H18" s="448"/>
      <c r="I18" s="448"/>
      <c r="J18" s="448"/>
      <c r="K18" s="448"/>
      <c r="L18" s="448"/>
      <c r="M18" s="449"/>
      <c r="N18" s="145"/>
      <c r="O18" s="118"/>
      <c r="P18" s="118"/>
      <c r="Q18" s="118"/>
      <c r="R18" s="118"/>
      <c r="S18" s="118"/>
      <c r="T18" s="118"/>
      <c r="U18" s="118"/>
      <c r="V18" s="118"/>
      <c r="W18" s="118"/>
      <c r="X18" s="118"/>
      <c r="Y18" s="118"/>
    </row>
    <row r="19" spans="1:25" ht="60" customHeight="1" x14ac:dyDescent="0.2">
      <c r="A19" s="118"/>
      <c r="B19" s="119"/>
      <c r="C19" s="450" t="s">
        <v>110</v>
      </c>
      <c r="D19" s="445"/>
      <c r="E19" s="445"/>
      <c r="F19" s="445"/>
      <c r="G19" s="445"/>
      <c r="H19" s="445"/>
      <c r="I19" s="445"/>
      <c r="J19" s="445"/>
      <c r="K19" s="445"/>
      <c r="L19" s="445"/>
      <c r="M19" s="446"/>
      <c r="N19" s="145"/>
      <c r="O19" s="118"/>
      <c r="P19" s="118"/>
      <c r="Q19" s="118"/>
      <c r="R19" s="118"/>
      <c r="S19" s="118"/>
      <c r="T19" s="118"/>
      <c r="U19" s="118"/>
      <c r="V19" s="118"/>
      <c r="W19" s="118"/>
      <c r="X19" s="118"/>
      <c r="Y19" s="118"/>
    </row>
    <row r="20" spans="1:25" ht="9.75" customHeight="1" thickBot="1" x14ac:dyDescent="0.25">
      <c r="A20" s="118"/>
      <c r="B20" s="126"/>
      <c r="C20" s="126"/>
      <c r="D20" s="126"/>
      <c r="E20" s="118"/>
      <c r="F20" s="127"/>
      <c r="G20" s="147"/>
      <c r="H20" s="144"/>
      <c r="I20" s="118"/>
      <c r="J20" s="118"/>
      <c r="K20" s="119"/>
      <c r="L20" s="118"/>
      <c r="M20" s="118"/>
      <c r="N20" s="145"/>
      <c r="O20" s="118"/>
      <c r="P20" s="118"/>
      <c r="Q20" s="118"/>
      <c r="R20" s="118"/>
      <c r="S20" s="118"/>
      <c r="T20" s="118"/>
      <c r="U20" s="118"/>
      <c r="V20" s="118"/>
      <c r="W20" s="118"/>
      <c r="X20" s="118"/>
      <c r="Y20" s="118"/>
    </row>
    <row r="21" spans="1:25" ht="28.5" customHeight="1" x14ac:dyDescent="0.2">
      <c r="A21" s="118"/>
      <c r="B21" s="426" t="s">
        <v>111</v>
      </c>
      <c r="C21" s="430" t="s">
        <v>112</v>
      </c>
      <c r="D21" s="430" t="s">
        <v>8</v>
      </c>
      <c r="E21" s="432" t="s">
        <v>113</v>
      </c>
      <c r="F21" s="430" t="s">
        <v>114</v>
      </c>
      <c r="G21" s="431" t="s">
        <v>115</v>
      </c>
      <c r="H21" s="434" t="s">
        <v>116</v>
      </c>
      <c r="I21" s="435"/>
      <c r="J21" s="435"/>
      <c r="K21" s="435"/>
      <c r="L21" s="431" t="s">
        <v>117</v>
      </c>
      <c r="M21" s="433" t="s">
        <v>118</v>
      </c>
      <c r="N21" s="425"/>
      <c r="O21" s="118"/>
      <c r="P21" s="118"/>
      <c r="Q21" s="118"/>
      <c r="R21" s="118"/>
      <c r="S21" s="118"/>
      <c r="T21" s="118"/>
      <c r="U21" s="118"/>
      <c r="V21" s="118"/>
      <c r="W21" s="118"/>
      <c r="X21" s="118"/>
      <c r="Y21" s="118"/>
    </row>
    <row r="22" spans="1:25" ht="29.25" customHeight="1" x14ac:dyDescent="0.2">
      <c r="A22" s="118"/>
      <c r="B22" s="400"/>
      <c r="C22" s="402"/>
      <c r="D22" s="402"/>
      <c r="E22" s="402"/>
      <c r="F22" s="402"/>
      <c r="G22" s="402"/>
      <c r="H22" s="417" t="s">
        <v>13</v>
      </c>
      <c r="I22" s="404" t="s">
        <v>15</v>
      </c>
      <c r="J22" s="404" t="s">
        <v>119</v>
      </c>
      <c r="K22" s="404" t="s">
        <v>120</v>
      </c>
      <c r="L22" s="402"/>
      <c r="M22" s="411"/>
      <c r="N22" s="413"/>
      <c r="O22" s="118"/>
      <c r="P22" s="118"/>
      <c r="Q22" s="118"/>
      <c r="R22" s="118"/>
      <c r="S22" s="118"/>
      <c r="T22" s="118"/>
      <c r="U22" s="118"/>
      <c r="V22" s="118"/>
      <c r="W22" s="118"/>
      <c r="X22" s="118"/>
      <c r="Y22" s="118"/>
    </row>
    <row r="23" spans="1:25" ht="27" customHeight="1" x14ac:dyDescent="0.2">
      <c r="A23" s="118"/>
      <c r="B23" s="400"/>
      <c r="C23" s="402"/>
      <c r="D23" s="402"/>
      <c r="E23" s="402"/>
      <c r="F23" s="402"/>
      <c r="G23" s="402"/>
      <c r="H23" s="402"/>
      <c r="I23" s="402"/>
      <c r="J23" s="402"/>
      <c r="K23" s="416"/>
      <c r="L23" s="402"/>
      <c r="M23" s="411"/>
      <c r="N23" s="414"/>
      <c r="O23" s="118"/>
      <c r="P23" s="118"/>
      <c r="Q23" s="118"/>
      <c r="R23" s="118"/>
      <c r="S23" s="118"/>
      <c r="T23" s="118"/>
      <c r="U23" s="118"/>
      <c r="V23" s="118"/>
      <c r="W23" s="118"/>
      <c r="X23" s="118"/>
      <c r="Y23" s="118"/>
    </row>
    <row r="24" spans="1:25" ht="76.5" x14ac:dyDescent="0.2">
      <c r="A24" s="118"/>
      <c r="B24" s="399" t="str">
        <f>+LEFT(C24,3)</f>
        <v>1.1</v>
      </c>
      <c r="C24" s="401" t="s">
        <v>121</v>
      </c>
      <c r="D24" s="403" t="s">
        <v>122</v>
      </c>
      <c r="E24" s="401" t="s">
        <v>123</v>
      </c>
      <c r="F24" s="401" t="s">
        <v>124</v>
      </c>
      <c r="G24" s="407">
        <v>3</v>
      </c>
      <c r="H24" s="230">
        <v>1</v>
      </c>
      <c r="I24" s="240" t="s">
        <v>125</v>
      </c>
      <c r="J24" s="240"/>
      <c r="K24" s="401" t="s">
        <v>1056</v>
      </c>
      <c r="L24" s="407">
        <v>2</v>
      </c>
      <c r="M24" s="410" t="str">
        <f>+IF(OR(ISBLANK(G24),ISBLANK(L24)),"",IF(OR(AND(G24=1,L24=1),AND(G24=1,L24=2),AND(G24=1,L24=3)),"Deficiencia de control mayor (diseño y ejecución)",IF(OR(AND(G24=2,L24=2),AND(G24=3,L16=1),AND(G24=3,L24=2),AND(G24=2,L24=1)),"Deficiencia de control (diseño o ejecución)",IF(AND(G16=2,L16=3),"Oportunidad de mejora","Mantenimiento del control"))))</f>
        <v>Deficiencia de control (diseño o ejecución)</v>
      </c>
      <c r="N24" s="412" t="e">
        <f>+#REF!+#REF!</f>
        <v>#REF!</v>
      </c>
      <c r="O24" s="118"/>
      <c r="P24" s="118"/>
      <c r="Q24" s="118"/>
      <c r="R24" s="118"/>
      <c r="S24" s="118"/>
      <c r="T24" s="118"/>
      <c r="U24" s="118"/>
      <c r="V24" s="118"/>
      <c r="W24" s="118"/>
      <c r="X24" s="118"/>
      <c r="Y24" s="118"/>
    </row>
    <row r="25" spans="1:25" ht="102" x14ac:dyDescent="0.2">
      <c r="A25" s="118"/>
      <c r="B25" s="400"/>
      <c r="C25" s="402"/>
      <c r="D25" s="402"/>
      <c r="E25" s="402"/>
      <c r="F25" s="402"/>
      <c r="G25" s="402"/>
      <c r="H25" s="230">
        <v>2</v>
      </c>
      <c r="I25" s="234" t="s">
        <v>126</v>
      </c>
      <c r="J25" s="234"/>
      <c r="K25" s="416"/>
      <c r="L25" s="402"/>
      <c r="M25" s="411"/>
      <c r="N25" s="413"/>
      <c r="O25" s="118"/>
      <c r="P25" s="118"/>
      <c r="Q25" s="118"/>
      <c r="R25" s="118"/>
      <c r="S25" s="118"/>
      <c r="T25" s="118"/>
      <c r="U25" s="118"/>
      <c r="V25" s="118"/>
      <c r="W25" s="118"/>
      <c r="X25" s="118"/>
      <c r="Y25" s="118"/>
    </row>
    <row r="26" spans="1:25" ht="51" customHeight="1" x14ac:dyDescent="0.2">
      <c r="A26" s="118"/>
      <c r="B26" s="400"/>
      <c r="C26" s="402"/>
      <c r="D26" s="402"/>
      <c r="E26" s="402"/>
      <c r="F26" s="402"/>
      <c r="G26" s="402"/>
      <c r="H26" s="230">
        <v>3</v>
      </c>
      <c r="I26" s="234" t="s">
        <v>127</v>
      </c>
      <c r="J26" s="234"/>
      <c r="K26" s="416"/>
      <c r="L26" s="402"/>
      <c r="M26" s="411"/>
      <c r="N26" s="413"/>
      <c r="O26" s="118"/>
      <c r="P26" s="118"/>
      <c r="Q26" s="118"/>
      <c r="R26" s="118"/>
      <c r="S26" s="118"/>
      <c r="T26" s="118"/>
      <c r="U26" s="118"/>
      <c r="V26" s="118"/>
      <c r="W26" s="118"/>
      <c r="X26" s="118"/>
      <c r="Y26" s="118"/>
    </row>
    <row r="27" spans="1:25" ht="51" x14ac:dyDescent="0.2">
      <c r="A27" s="118"/>
      <c r="B27" s="400"/>
      <c r="C27" s="402"/>
      <c r="D27" s="402"/>
      <c r="E27" s="402"/>
      <c r="F27" s="402"/>
      <c r="G27" s="402"/>
      <c r="H27" s="230">
        <v>4</v>
      </c>
      <c r="I27" s="234" t="s">
        <v>128</v>
      </c>
      <c r="J27" s="234"/>
      <c r="K27" s="416"/>
      <c r="L27" s="402"/>
      <c r="M27" s="411"/>
      <c r="N27" s="413"/>
      <c r="O27" s="118"/>
      <c r="P27" s="118"/>
      <c r="Q27" s="118"/>
      <c r="R27" s="118"/>
      <c r="S27" s="118"/>
      <c r="T27" s="118"/>
      <c r="U27" s="118"/>
      <c r="V27" s="118"/>
      <c r="W27" s="118"/>
      <c r="X27" s="118"/>
      <c r="Y27" s="118"/>
    </row>
    <row r="28" spans="1:25" ht="63.75" x14ac:dyDescent="0.2">
      <c r="A28" s="118"/>
      <c r="B28" s="400"/>
      <c r="C28" s="402"/>
      <c r="D28" s="402"/>
      <c r="E28" s="402"/>
      <c r="F28" s="402"/>
      <c r="G28" s="402"/>
      <c r="H28" s="230">
        <v>5</v>
      </c>
      <c r="I28" s="234" t="s">
        <v>129</v>
      </c>
      <c r="J28" s="234"/>
      <c r="K28" s="416"/>
      <c r="L28" s="402"/>
      <c r="M28" s="411"/>
      <c r="N28" s="413"/>
      <c r="O28" s="118"/>
      <c r="P28" s="118"/>
      <c r="Q28" s="118"/>
      <c r="R28" s="118"/>
      <c r="S28" s="118"/>
      <c r="T28" s="118"/>
      <c r="U28" s="118"/>
      <c r="V28" s="118"/>
      <c r="W28" s="118"/>
      <c r="X28" s="118"/>
      <c r="Y28" s="118"/>
    </row>
    <row r="29" spans="1:25" ht="102" x14ac:dyDescent="0.2">
      <c r="A29" s="118"/>
      <c r="B29" s="400"/>
      <c r="C29" s="402"/>
      <c r="D29" s="402"/>
      <c r="E29" s="402"/>
      <c r="F29" s="402"/>
      <c r="G29" s="402"/>
      <c r="H29" s="230">
        <v>6</v>
      </c>
      <c r="I29" s="234" t="s">
        <v>130</v>
      </c>
      <c r="J29" s="234"/>
      <c r="K29" s="416"/>
      <c r="L29" s="402"/>
      <c r="M29" s="411"/>
      <c r="N29" s="413"/>
      <c r="O29" s="118"/>
      <c r="P29" s="118"/>
      <c r="Q29" s="118"/>
      <c r="R29" s="118"/>
      <c r="S29" s="118"/>
      <c r="T29" s="118"/>
      <c r="U29" s="118"/>
      <c r="V29" s="118"/>
      <c r="W29" s="118"/>
      <c r="X29" s="118"/>
      <c r="Y29" s="118"/>
    </row>
    <row r="30" spans="1:25" ht="85.5" customHeight="1" x14ac:dyDescent="0.2">
      <c r="A30" s="118"/>
      <c r="B30" s="400"/>
      <c r="C30" s="402"/>
      <c r="D30" s="402"/>
      <c r="E30" s="402"/>
      <c r="F30" s="402"/>
      <c r="G30" s="402"/>
      <c r="H30" s="230">
        <v>7</v>
      </c>
      <c r="I30" s="233" t="s">
        <v>131</v>
      </c>
      <c r="J30" s="233"/>
      <c r="K30" s="416"/>
      <c r="L30" s="402"/>
      <c r="M30" s="411"/>
      <c r="N30" s="413"/>
      <c r="O30" s="118"/>
      <c r="P30" s="118"/>
      <c r="Q30" s="118"/>
      <c r="R30" s="118"/>
      <c r="S30" s="118"/>
      <c r="T30" s="118"/>
      <c r="U30" s="118"/>
      <c r="V30" s="118"/>
      <c r="W30" s="118"/>
      <c r="X30" s="118"/>
      <c r="Y30" s="118"/>
    </row>
    <row r="31" spans="1:25" ht="98.25" customHeight="1" x14ac:dyDescent="0.2">
      <c r="A31" s="118"/>
      <c r="B31" s="399" t="str">
        <f>+LEFT(C31,3)</f>
        <v>1.2</v>
      </c>
      <c r="C31" s="401" t="s">
        <v>132</v>
      </c>
      <c r="D31" s="403" t="s">
        <v>122</v>
      </c>
      <c r="E31" s="401" t="s">
        <v>133</v>
      </c>
      <c r="F31" s="401" t="s">
        <v>124</v>
      </c>
      <c r="G31" s="407">
        <v>3</v>
      </c>
      <c r="H31" s="230">
        <v>1</v>
      </c>
      <c r="I31" s="234" t="s">
        <v>134</v>
      </c>
      <c r="J31" s="234"/>
      <c r="K31" s="401" t="s">
        <v>1058</v>
      </c>
      <c r="L31" s="407">
        <v>2</v>
      </c>
      <c r="M31" s="410" t="str">
        <f>+IF(OR(ISBLANK(G31),ISBLANK(L31)),"",IF(OR(AND(G31=1,L31=1),AND(G31=1,L31=2),AND(G31=1,L31=3)),"Deficiencia de control mayor (diseño y ejecución)",IF(OR(AND(G31=2,L31=2),AND(G31=3,L16=1),AND(G31=3,L31=2),AND(G31=2,L31=1)),"Deficiencia de control (diseño o ejecución)",IF(AND(G16=2,L16=3),"Oportunidad de mejora","Mantenimiento del control"))))</f>
        <v>Deficiencia de control (diseño o ejecución)</v>
      </c>
      <c r="N31" s="412" t="e">
        <f>+#REF!+#REF!</f>
        <v>#REF!</v>
      </c>
      <c r="O31" s="118"/>
      <c r="P31" s="118"/>
      <c r="Q31" s="118"/>
      <c r="R31" s="118"/>
      <c r="S31" s="118"/>
      <c r="T31" s="118"/>
      <c r="U31" s="118"/>
      <c r="V31" s="118"/>
      <c r="W31" s="118"/>
      <c r="X31" s="118"/>
      <c r="Y31" s="118"/>
    </row>
    <row r="32" spans="1:25" ht="132" customHeight="1" x14ac:dyDescent="0.2">
      <c r="A32" s="118"/>
      <c r="B32" s="400"/>
      <c r="C32" s="402"/>
      <c r="D32" s="402"/>
      <c r="E32" s="402"/>
      <c r="F32" s="402"/>
      <c r="G32" s="402"/>
      <c r="H32" s="230">
        <v>2</v>
      </c>
      <c r="I32" s="234" t="s">
        <v>135</v>
      </c>
      <c r="J32" s="234"/>
      <c r="K32" s="416"/>
      <c r="L32" s="402"/>
      <c r="M32" s="411"/>
      <c r="N32" s="413"/>
      <c r="O32" s="118"/>
      <c r="P32" s="118"/>
      <c r="Q32" s="118"/>
      <c r="R32" s="118"/>
      <c r="S32" s="118"/>
      <c r="T32" s="118"/>
      <c r="U32" s="118"/>
      <c r="V32" s="118"/>
      <c r="W32" s="118"/>
      <c r="X32" s="118"/>
      <c r="Y32" s="118"/>
    </row>
    <row r="33" spans="1:25" ht="113.25" customHeight="1" x14ac:dyDescent="0.2">
      <c r="A33" s="118"/>
      <c r="B33" s="400"/>
      <c r="C33" s="402"/>
      <c r="D33" s="402"/>
      <c r="E33" s="402"/>
      <c r="F33" s="402"/>
      <c r="G33" s="402"/>
      <c r="H33" s="230">
        <v>3</v>
      </c>
      <c r="I33" s="234" t="s">
        <v>136</v>
      </c>
      <c r="J33" s="234"/>
      <c r="K33" s="416"/>
      <c r="L33" s="402"/>
      <c r="M33" s="411"/>
      <c r="N33" s="413"/>
      <c r="O33" s="118"/>
      <c r="P33" s="118"/>
      <c r="Q33" s="118"/>
      <c r="R33" s="118"/>
      <c r="S33" s="118"/>
      <c r="T33" s="118"/>
      <c r="U33" s="118"/>
      <c r="V33" s="118"/>
      <c r="W33" s="118"/>
      <c r="X33" s="118"/>
      <c r="Y33" s="118"/>
    </row>
    <row r="34" spans="1:25" ht="87.75" customHeight="1" x14ac:dyDescent="0.2">
      <c r="A34" s="118"/>
      <c r="B34" s="400"/>
      <c r="C34" s="402"/>
      <c r="D34" s="402"/>
      <c r="E34" s="402"/>
      <c r="F34" s="402"/>
      <c r="G34" s="402"/>
      <c r="H34" s="230">
        <v>4</v>
      </c>
      <c r="I34" s="234" t="s">
        <v>137</v>
      </c>
      <c r="J34" s="234"/>
      <c r="K34" s="416"/>
      <c r="L34" s="402"/>
      <c r="M34" s="411"/>
      <c r="N34" s="413"/>
      <c r="O34" s="118"/>
      <c r="P34" s="118"/>
      <c r="Q34" s="118"/>
      <c r="R34" s="118"/>
      <c r="S34" s="118"/>
      <c r="T34" s="118"/>
      <c r="U34" s="118"/>
      <c r="V34" s="118"/>
      <c r="W34" s="118"/>
      <c r="X34" s="118"/>
      <c r="Y34" s="118"/>
    </row>
    <row r="35" spans="1:25" ht="68.25" customHeight="1" x14ac:dyDescent="0.2">
      <c r="A35" s="118"/>
      <c r="B35" s="400"/>
      <c r="C35" s="402"/>
      <c r="D35" s="402"/>
      <c r="E35" s="402"/>
      <c r="F35" s="402"/>
      <c r="G35" s="402"/>
      <c r="H35" s="230">
        <v>5</v>
      </c>
      <c r="I35" s="234" t="s">
        <v>138</v>
      </c>
      <c r="J35" s="234"/>
      <c r="K35" s="416"/>
      <c r="L35" s="402"/>
      <c r="M35" s="411"/>
      <c r="N35" s="413"/>
      <c r="O35" s="118"/>
      <c r="P35" s="118"/>
      <c r="Q35" s="118"/>
      <c r="R35" s="118"/>
      <c r="S35" s="118"/>
      <c r="T35" s="118"/>
      <c r="U35" s="118"/>
      <c r="V35" s="118"/>
      <c r="W35" s="118"/>
      <c r="X35" s="118"/>
      <c r="Y35" s="118"/>
    </row>
    <row r="36" spans="1:25" ht="15.75" customHeight="1" x14ac:dyDescent="0.2">
      <c r="A36" s="118"/>
      <c r="B36" s="400"/>
      <c r="C36" s="402"/>
      <c r="D36" s="402"/>
      <c r="E36" s="402"/>
      <c r="F36" s="402"/>
      <c r="G36" s="402"/>
      <c r="H36" s="230"/>
      <c r="I36" s="238"/>
      <c r="J36" s="238"/>
      <c r="K36" s="416"/>
      <c r="L36" s="402"/>
      <c r="M36" s="411"/>
      <c r="N36" s="414"/>
      <c r="O36" s="118"/>
      <c r="P36" s="118"/>
      <c r="Q36" s="118"/>
      <c r="R36" s="118"/>
      <c r="S36" s="118"/>
      <c r="T36" s="118"/>
      <c r="U36" s="118"/>
      <c r="V36" s="118"/>
      <c r="W36" s="118"/>
      <c r="X36" s="118"/>
      <c r="Y36" s="118"/>
    </row>
    <row r="37" spans="1:25" ht="114.75" x14ac:dyDescent="0.2">
      <c r="A37" s="118"/>
      <c r="B37" s="399" t="str">
        <f>+LEFT(C37,3)</f>
        <v>1.3</v>
      </c>
      <c r="C37" s="401" t="s">
        <v>139</v>
      </c>
      <c r="D37" s="403" t="s">
        <v>140</v>
      </c>
      <c r="E37" s="401" t="s">
        <v>141</v>
      </c>
      <c r="F37" s="401" t="s">
        <v>142</v>
      </c>
      <c r="G37" s="407">
        <v>3</v>
      </c>
      <c r="H37" s="230">
        <v>1</v>
      </c>
      <c r="I37" s="234" t="s">
        <v>143</v>
      </c>
      <c r="J37" s="234"/>
      <c r="K37" s="401" t="s">
        <v>1024</v>
      </c>
      <c r="L37" s="407">
        <v>3</v>
      </c>
      <c r="M37" s="410" t="str">
        <f>+IF(OR(ISBLANK(G37),ISBLANK(L37)),"",IF(OR(AND(G40=1,L37=1),AND(G37=1,L37=2),AND(G37=1,L37=3)),"Deficiencia de control mayor (diseño y ejecución)",IF(OR(AND(G37=2,L37=2),AND(G37=3,L19=1),AND(G37=3,L37=2),AND(G37=2,L37=1)),"Deficiencia de control (diseño o ejecución)",IF(AND(G37=2,L37=3),"Oportunidad de mejora","Mantenimiento del control"))))</f>
        <v>Mantenimiento del control</v>
      </c>
      <c r="N37" s="427" t="e">
        <f>+#REF!+#REF!</f>
        <v>#REF!</v>
      </c>
      <c r="O37" s="118"/>
      <c r="P37" s="118"/>
      <c r="Q37" s="118"/>
      <c r="R37" s="118"/>
      <c r="S37" s="118"/>
      <c r="T37" s="118"/>
      <c r="U37" s="118"/>
      <c r="V37" s="118"/>
      <c r="W37" s="118"/>
      <c r="X37" s="118"/>
      <c r="Y37" s="118"/>
    </row>
    <row r="38" spans="1:25" ht="102" x14ac:dyDescent="0.2">
      <c r="A38" s="118"/>
      <c r="B38" s="400"/>
      <c r="C38" s="402"/>
      <c r="D38" s="402"/>
      <c r="E38" s="402"/>
      <c r="F38" s="402"/>
      <c r="G38" s="402"/>
      <c r="H38" s="230">
        <v>2</v>
      </c>
      <c r="I38" s="234" t="s">
        <v>144</v>
      </c>
      <c r="J38" s="243"/>
      <c r="K38" s="436"/>
      <c r="L38" s="402"/>
      <c r="M38" s="411"/>
      <c r="N38" s="413"/>
      <c r="O38" s="118"/>
      <c r="P38" s="118"/>
      <c r="Q38" s="118"/>
      <c r="R38" s="118"/>
      <c r="S38" s="118"/>
      <c r="T38" s="118"/>
      <c r="U38" s="118"/>
      <c r="V38" s="118"/>
      <c r="W38" s="118"/>
      <c r="X38" s="118"/>
      <c r="Y38" s="118"/>
    </row>
    <row r="39" spans="1:25" ht="76.5" x14ac:dyDescent="0.2">
      <c r="A39" s="118"/>
      <c r="B39" s="400"/>
      <c r="C39" s="402"/>
      <c r="D39" s="402"/>
      <c r="E39" s="402"/>
      <c r="F39" s="402"/>
      <c r="G39" s="402"/>
      <c r="H39" s="230">
        <v>3</v>
      </c>
      <c r="I39" s="234" t="s">
        <v>145</v>
      </c>
      <c r="J39" s="245"/>
      <c r="K39" s="436"/>
      <c r="L39" s="402"/>
      <c r="M39" s="411"/>
      <c r="N39" s="413"/>
      <c r="O39" s="118"/>
      <c r="P39" s="118"/>
      <c r="Q39" s="118"/>
      <c r="R39" s="118"/>
      <c r="S39" s="118"/>
      <c r="T39" s="118"/>
      <c r="U39" s="118"/>
      <c r="V39" s="118"/>
      <c r="W39" s="118"/>
      <c r="X39" s="118"/>
      <c r="Y39" s="118"/>
    </row>
    <row r="40" spans="1:25" ht="63.75" x14ac:dyDescent="0.2">
      <c r="A40" s="118"/>
      <c r="B40" s="400"/>
      <c r="C40" s="402"/>
      <c r="D40" s="402"/>
      <c r="E40" s="402"/>
      <c r="F40" s="402"/>
      <c r="G40" s="402"/>
      <c r="H40" s="230">
        <v>4</v>
      </c>
      <c r="I40" s="234" t="s">
        <v>146</v>
      </c>
      <c r="J40" s="246"/>
      <c r="K40" s="436"/>
      <c r="L40" s="402"/>
      <c r="M40" s="411"/>
      <c r="N40" s="413"/>
      <c r="O40" s="118"/>
      <c r="P40" s="118"/>
      <c r="Q40" s="118"/>
      <c r="R40" s="118"/>
      <c r="S40" s="118"/>
      <c r="T40" s="118"/>
      <c r="U40" s="118"/>
      <c r="V40" s="118"/>
      <c r="W40" s="118"/>
      <c r="X40" s="118"/>
      <c r="Y40" s="118"/>
    </row>
    <row r="41" spans="1:25" ht="51" x14ac:dyDescent="0.2">
      <c r="A41" s="118"/>
      <c r="B41" s="400"/>
      <c r="C41" s="402"/>
      <c r="D41" s="402"/>
      <c r="E41" s="402"/>
      <c r="F41" s="402"/>
      <c r="G41" s="402"/>
      <c r="H41" s="230">
        <v>5</v>
      </c>
      <c r="I41" s="234" t="s">
        <v>147</v>
      </c>
      <c r="J41" s="245"/>
      <c r="K41" s="436"/>
      <c r="L41" s="402"/>
      <c r="M41" s="411"/>
      <c r="N41" s="414"/>
      <c r="O41" s="118"/>
      <c r="P41" s="118"/>
      <c r="Q41" s="118"/>
      <c r="R41" s="118"/>
      <c r="S41" s="118"/>
      <c r="T41" s="118"/>
      <c r="U41" s="118"/>
      <c r="V41" s="118"/>
      <c r="W41" s="118"/>
      <c r="X41" s="118"/>
      <c r="Y41" s="118"/>
    </row>
    <row r="42" spans="1:25" ht="81.75" customHeight="1" x14ac:dyDescent="0.2">
      <c r="A42" s="118"/>
      <c r="B42" s="399" t="str">
        <f>+LEFT(C42,3)</f>
        <v>1.4</v>
      </c>
      <c r="C42" s="401" t="s">
        <v>148</v>
      </c>
      <c r="D42" s="403" t="s">
        <v>998</v>
      </c>
      <c r="E42" s="401" t="s">
        <v>149</v>
      </c>
      <c r="F42" s="401" t="s">
        <v>124</v>
      </c>
      <c r="G42" s="407">
        <v>3</v>
      </c>
      <c r="H42" s="230">
        <v>1</v>
      </c>
      <c r="I42" s="233" t="s">
        <v>150</v>
      </c>
      <c r="J42" s="233"/>
      <c r="K42" s="234" t="s">
        <v>894</v>
      </c>
      <c r="L42" s="407">
        <v>2</v>
      </c>
      <c r="M42" s="410" t="str">
        <f>+IF(OR(ISBLANK(G42),ISBLANK(L42)),"",IF(OR(AND(G40=1,L42=1),AND(G42=1,L42=2),AND(G42=1,L42=3)),"Deficiencia de control mayor (diseño y ejecución)",IF(OR(AND(G42=2,L42=2),AND(G42=3,L19=1),AND(G42=3,L42=2),AND(G42=2,L42=1)),"Deficiencia de control (diseño o ejecución)",IF(AND(G45=2,L42=3),"Oportunidad de mejora","Mantenimiento del control"))))</f>
        <v>Deficiencia de control (diseño o ejecución)</v>
      </c>
      <c r="N42" s="423" t="e">
        <f>+#REF!+#REF!</f>
        <v>#REF!</v>
      </c>
      <c r="O42" s="118"/>
      <c r="P42" s="118"/>
      <c r="Q42" s="118"/>
      <c r="R42" s="118"/>
      <c r="S42" s="118"/>
      <c r="T42" s="118"/>
      <c r="U42" s="118"/>
      <c r="V42" s="118"/>
      <c r="W42" s="118"/>
      <c r="X42" s="118"/>
      <c r="Y42" s="118"/>
    </row>
    <row r="43" spans="1:25" ht="102" x14ac:dyDescent="0.2">
      <c r="A43" s="118"/>
      <c r="B43" s="400"/>
      <c r="C43" s="402"/>
      <c r="D43" s="402"/>
      <c r="E43" s="402"/>
      <c r="F43" s="402"/>
      <c r="G43" s="402"/>
      <c r="H43" s="230">
        <v>2</v>
      </c>
      <c r="I43" s="233" t="s">
        <v>151</v>
      </c>
      <c r="J43" s="233" t="s">
        <v>877</v>
      </c>
      <c r="K43" s="234" t="s">
        <v>895</v>
      </c>
      <c r="L43" s="402"/>
      <c r="M43" s="411"/>
      <c r="N43" s="413"/>
      <c r="O43" s="118"/>
      <c r="P43" s="118"/>
      <c r="Q43" s="118"/>
      <c r="R43" s="118"/>
      <c r="S43" s="118"/>
      <c r="T43" s="118"/>
      <c r="U43" s="118"/>
      <c r="V43" s="118"/>
      <c r="W43" s="118"/>
      <c r="X43" s="118"/>
      <c r="Y43" s="118"/>
    </row>
    <row r="44" spans="1:25" ht="63.75" x14ac:dyDescent="0.2">
      <c r="A44" s="118"/>
      <c r="B44" s="400"/>
      <c r="C44" s="402"/>
      <c r="D44" s="402"/>
      <c r="E44" s="402"/>
      <c r="F44" s="402"/>
      <c r="G44" s="402"/>
      <c r="H44" s="230">
        <v>3</v>
      </c>
      <c r="I44" s="233" t="s">
        <v>152</v>
      </c>
      <c r="J44" s="233"/>
      <c r="K44" s="234" t="s">
        <v>896</v>
      </c>
      <c r="L44" s="402"/>
      <c r="M44" s="411"/>
      <c r="N44" s="413"/>
      <c r="O44" s="118"/>
      <c r="P44" s="118"/>
      <c r="Q44" s="118"/>
      <c r="R44" s="118"/>
      <c r="S44" s="118"/>
      <c r="T44" s="118"/>
      <c r="U44" s="118"/>
      <c r="V44" s="118"/>
      <c r="W44" s="118"/>
      <c r="X44" s="118"/>
      <c r="Y44" s="118"/>
    </row>
    <row r="45" spans="1:25" ht="102" x14ac:dyDescent="0.2">
      <c r="A45" s="118"/>
      <c r="B45" s="400"/>
      <c r="C45" s="402"/>
      <c r="D45" s="402"/>
      <c r="E45" s="402"/>
      <c r="F45" s="402"/>
      <c r="G45" s="402"/>
      <c r="H45" s="230">
        <v>4</v>
      </c>
      <c r="I45" s="234" t="s">
        <v>153</v>
      </c>
      <c r="J45" s="234"/>
      <c r="K45" s="234" t="s">
        <v>1060</v>
      </c>
      <c r="L45" s="402"/>
      <c r="M45" s="411"/>
      <c r="N45" s="414"/>
      <c r="O45" s="118"/>
      <c r="P45" s="118"/>
      <c r="Q45" s="118"/>
      <c r="R45" s="118"/>
      <c r="S45" s="118"/>
      <c r="T45" s="118"/>
      <c r="U45" s="118"/>
      <c r="V45" s="118"/>
      <c r="W45" s="118"/>
      <c r="X45" s="118"/>
      <c r="Y45" s="118"/>
    </row>
    <row r="46" spans="1:25" ht="107.25" customHeight="1" x14ac:dyDescent="0.2">
      <c r="A46" s="118"/>
      <c r="B46" s="399" t="s">
        <v>711</v>
      </c>
      <c r="C46" s="401" t="s">
        <v>999</v>
      </c>
      <c r="D46" s="403" t="s">
        <v>154</v>
      </c>
      <c r="E46" s="401" t="s">
        <v>155</v>
      </c>
      <c r="F46" s="234" t="s">
        <v>156</v>
      </c>
      <c r="G46" s="407">
        <v>3</v>
      </c>
      <c r="H46" s="230">
        <v>1</v>
      </c>
      <c r="I46" s="233" t="s">
        <v>157</v>
      </c>
      <c r="J46" s="247" t="s">
        <v>885</v>
      </c>
      <c r="K46" s="424" t="s">
        <v>1000</v>
      </c>
      <c r="L46" s="407">
        <v>2</v>
      </c>
      <c r="M46" s="410" t="str">
        <f>+IF(OR(ISBLANK(G46),ISBLANK(L46)),"",IF(OR(AND(G46=1,L46=1),AND(G46=1,L46=2),AND(G46=1,L46=3)),"Deficiencia de control mayor (diseño y ejecución)",IF(OR(AND(G46=2,L46=2),AND(G46=3,L46=1),AND(G46=3,L46=2),AND(G46=2,L46=1)),"Deficiencia de control (diseño o ejecución)",IF(AND(G46=2,L46=3),"Oportunidad de mejora","Mantenimiento del control"))))</f>
        <v>Deficiencia de control (diseño o ejecución)</v>
      </c>
      <c r="N46" s="412" t="e">
        <f>+#REF!+#REF!</f>
        <v>#REF!</v>
      </c>
      <c r="O46" s="118"/>
      <c r="P46" s="118"/>
      <c r="Q46" s="118"/>
      <c r="R46" s="118"/>
      <c r="S46" s="118"/>
      <c r="T46" s="118"/>
      <c r="U46" s="118"/>
      <c r="V46" s="118"/>
      <c r="W46" s="118"/>
      <c r="X46" s="118"/>
      <c r="Y46" s="118"/>
    </row>
    <row r="47" spans="1:25" ht="273" customHeight="1" x14ac:dyDescent="0.2">
      <c r="A47" s="118"/>
      <c r="B47" s="400"/>
      <c r="C47" s="402"/>
      <c r="D47" s="402"/>
      <c r="E47" s="402"/>
      <c r="F47" s="248" t="s">
        <v>156</v>
      </c>
      <c r="G47" s="402"/>
      <c r="H47" s="230">
        <v>2</v>
      </c>
      <c r="I47" s="233" t="s">
        <v>158</v>
      </c>
      <c r="J47" s="397" t="s">
        <v>1001</v>
      </c>
      <c r="K47" s="424"/>
      <c r="L47" s="402"/>
      <c r="M47" s="411"/>
      <c r="N47" s="413"/>
      <c r="O47" s="118"/>
      <c r="P47" s="118"/>
      <c r="Q47" s="118"/>
      <c r="R47" s="118"/>
      <c r="S47" s="118"/>
      <c r="T47" s="118"/>
      <c r="U47" s="118"/>
      <c r="V47" s="118"/>
      <c r="W47" s="118"/>
      <c r="X47" s="118"/>
      <c r="Y47" s="118"/>
    </row>
    <row r="48" spans="1:25" ht="76.5" x14ac:dyDescent="0.2">
      <c r="A48" s="118"/>
      <c r="B48" s="400"/>
      <c r="C48" s="402"/>
      <c r="D48" s="402"/>
      <c r="E48" s="402"/>
      <c r="F48" s="248" t="s">
        <v>159</v>
      </c>
      <c r="G48" s="402"/>
      <c r="H48" s="230">
        <v>3</v>
      </c>
      <c r="I48" s="233" t="s">
        <v>160</v>
      </c>
      <c r="J48" s="398"/>
      <c r="K48" s="424"/>
      <c r="L48" s="402"/>
      <c r="M48" s="411"/>
      <c r="N48" s="413"/>
      <c r="O48" s="118"/>
      <c r="P48" s="118"/>
      <c r="Q48" s="118"/>
      <c r="R48" s="118"/>
      <c r="S48" s="118"/>
      <c r="T48" s="118"/>
      <c r="U48" s="118"/>
      <c r="V48" s="118"/>
      <c r="W48" s="118"/>
      <c r="X48" s="118"/>
      <c r="Y48" s="118"/>
    </row>
    <row r="49" spans="1:25" ht="248.25" customHeight="1" x14ac:dyDescent="0.2">
      <c r="A49" s="118"/>
      <c r="B49" s="400"/>
      <c r="C49" s="402"/>
      <c r="D49" s="402"/>
      <c r="E49" s="402"/>
      <c r="F49" s="248" t="s">
        <v>156</v>
      </c>
      <c r="G49" s="402"/>
      <c r="H49" s="230">
        <v>4</v>
      </c>
      <c r="I49" s="233" t="s">
        <v>161</v>
      </c>
      <c r="J49" s="233" t="s">
        <v>1002</v>
      </c>
      <c r="K49" s="424"/>
      <c r="L49" s="402"/>
      <c r="M49" s="411"/>
      <c r="N49" s="413"/>
      <c r="O49" s="118"/>
      <c r="P49" s="118"/>
      <c r="Q49" s="118"/>
      <c r="R49" s="118"/>
      <c r="S49" s="118"/>
      <c r="T49" s="118"/>
      <c r="U49" s="118"/>
      <c r="V49" s="118"/>
      <c r="W49" s="118"/>
      <c r="X49" s="118"/>
      <c r="Y49" s="118"/>
    </row>
    <row r="50" spans="1:25" ht="114" customHeight="1" x14ac:dyDescent="0.2">
      <c r="A50" s="118"/>
      <c r="B50" s="400"/>
      <c r="C50" s="402"/>
      <c r="D50" s="402"/>
      <c r="E50" s="402"/>
      <c r="F50" s="248" t="s">
        <v>159</v>
      </c>
      <c r="G50" s="402"/>
      <c r="H50" s="230">
        <v>5</v>
      </c>
      <c r="I50" s="233" t="s">
        <v>162</v>
      </c>
      <c r="J50" s="249"/>
      <c r="K50" s="424"/>
      <c r="L50" s="402"/>
      <c r="M50" s="411"/>
      <c r="N50" s="414"/>
      <c r="O50" s="118"/>
      <c r="P50" s="118"/>
      <c r="Q50" s="118"/>
      <c r="R50" s="118"/>
      <c r="S50" s="118"/>
      <c r="T50" s="118"/>
      <c r="U50" s="118"/>
      <c r="V50" s="118"/>
      <c r="W50" s="118"/>
      <c r="X50" s="118"/>
      <c r="Y50" s="118"/>
    </row>
    <row r="51" spans="1:25" ht="36.75" customHeight="1" x14ac:dyDescent="0.2">
      <c r="A51" s="144"/>
      <c r="B51" s="418"/>
      <c r="C51" s="404" t="s">
        <v>933</v>
      </c>
      <c r="D51" s="404" t="s">
        <v>8</v>
      </c>
      <c r="E51" s="405" t="s">
        <v>934</v>
      </c>
      <c r="F51" s="406" t="s">
        <v>114</v>
      </c>
      <c r="G51" s="419" t="s">
        <v>935</v>
      </c>
      <c r="H51" s="417" t="s">
        <v>116</v>
      </c>
      <c r="I51" s="402"/>
      <c r="J51" s="402"/>
      <c r="K51" s="402"/>
      <c r="L51" s="419" t="s">
        <v>936</v>
      </c>
      <c r="M51" s="422" t="s">
        <v>163</v>
      </c>
      <c r="N51" s="425"/>
      <c r="O51" s="144"/>
      <c r="P51" s="144"/>
      <c r="Q51" s="144"/>
      <c r="R51" s="144"/>
      <c r="S51" s="144"/>
      <c r="T51" s="144"/>
      <c r="U51" s="144"/>
      <c r="V51" s="144"/>
      <c r="W51" s="144"/>
      <c r="X51" s="144"/>
      <c r="Y51" s="144"/>
    </row>
    <row r="52" spans="1:25" ht="29.25" customHeight="1" x14ac:dyDescent="0.2">
      <c r="A52" s="144"/>
      <c r="B52" s="400"/>
      <c r="C52" s="402"/>
      <c r="D52" s="402"/>
      <c r="E52" s="402"/>
      <c r="F52" s="402"/>
      <c r="G52" s="402"/>
      <c r="H52" s="417" t="s">
        <v>13</v>
      </c>
      <c r="I52" s="404" t="s">
        <v>15</v>
      </c>
      <c r="J52" s="404" t="s">
        <v>119</v>
      </c>
      <c r="K52" s="404" t="s">
        <v>1003</v>
      </c>
      <c r="L52" s="402"/>
      <c r="M52" s="411"/>
      <c r="N52" s="413"/>
      <c r="O52" s="144"/>
      <c r="P52" s="144"/>
      <c r="Q52" s="144"/>
      <c r="R52" s="144"/>
      <c r="S52" s="144"/>
      <c r="T52" s="144"/>
      <c r="U52" s="144"/>
      <c r="V52" s="144"/>
      <c r="W52" s="144"/>
      <c r="X52" s="144"/>
      <c r="Y52" s="144"/>
    </row>
    <row r="53" spans="1:25" ht="45.75" customHeight="1" x14ac:dyDescent="0.2">
      <c r="A53" s="144"/>
      <c r="B53" s="400"/>
      <c r="C53" s="402"/>
      <c r="D53" s="402"/>
      <c r="E53" s="402"/>
      <c r="F53" s="402"/>
      <c r="G53" s="402"/>
      <c r="H53" s="402"/>
      <c r="I53" s="402"/>
      <c r="J53" s="402"/>
      <c r="K53" s="416"/>
      <c r="L53" s="402"/>
      <c r="M53" s="411"/>
      <c r="N53" s="414"/>
      <c r="O53" s="144"/>
      <c r="P53" s="144"/>
      <c r="Q53" s="144"/>
      <c r="R53" s="144"/>
      <c r="S53" s="144"/>
      <c r="T53" s="144"/>
      <c r="U53" s="144"/>
      <c r="V53" s="144"/>
      <c r="W53" s="144"/>
      <c r="X53" s="144"/>
      <c r="Y53" s="144"/>
    </row>
    <row r="54" spans="1:25" ht="51.75" customHeight="1" x14ac:dyDescent="0.2">
      <c r="A54" s="118"/>
      <c r="B54" s="399" t="str">
        <f>+LEFT(C54,3)</f>
        <v>2.1</v>
      </c>
      <c r="C54" s="401" t="s">
        <v>1004</v>
      </c>
      <c r="D54" s="420" t="s">
        <v>1005</v>
      </c>
      <c r="E54" s="421" t="s">
        <v>164</v>
      </c>
      <c r="F54" s="401" t="s">
        <v>165</v>
      </c>
      <c r="G54" s="407">
        <v>3</v>
      </c>
      <c r="H54" s="230">
        <v>1</v>
      </c>
      <c r="I54" s="233" t="s">
        <v>166</v>
      </c>
      <c r="J54" s="429" t="s">
        <v>1084</v>
      </c>
      <c r="K54" s="401" t="s">
        <v>1061</v>
      </c>
      <c r="L54" s="407">
        <v>2</v>
      </c>
      <c r="M54" s="410" t="str">
        <f>+IF(OR(ISBLANK(G54),ISBLANK(L54)),"",IF(OR(AND(G54=1,L54=1),AND(G54=1,L54=2),AND(G54=1,L54=3)),"Deficiencia de control mayor (diseño y ejecución)",IF(OR(AND(G54=2,L54=2),AND(G54=3,L54=1),AND(G54=3,L54=2),AND(G54=2,L54=1)),"Deficiencia de control (diseño o ejecución)",IF(AND(G54=2,L54=3),"Oportunidad de mejora","Mantenimiento del control"))))</f>
        <v>Deficiencia de control (diseño o ejecución)</v>
      </c>
      <c r="N54" s="412" t="e">
        <f>+#REF!+#REF!</f>
        <v>#REF!</v>
      </c>
      <c r="O54" s="118"/>
      <c r="P54" s="118"/>
      <c r="Q54" s="118"/>
      <c r="R54" s="118"/>
      <c r="S54" s="118"/>
      <c r="T54" s="118"/>
      <c r="U54" s="118"/>
      <c r="V54" s="118"/>
      <c r="W54" s="118"/>
      <c r="X54" s="118"/>
      <c r="Y54" s="118"/>
    </row>
    <row r="55" spans="1:25" ht="89.25" customHeight="1" x14ac:dyDescent="0.2">
      <c r="A55" s="118"/>
      <c r="B55" s="400"/>
      <c r="C55" s="402"/>
      <c r="D55" s="402"/>
      <c r="E55" s="402"/>
      <c r="F55" s="402"/>
      <c r="G55" s="402"/>
      <c r="H55" s="230">
        <v>2</v>
      </c>
      <c r="I55" s="233" t="s">
        <v>167</v>
      </c>
      <c r="J55" s="402"/>
      <c r="K55" s="416"/>
      <c r="L55" s="402"/>
      <c r="M55" s="411"/>
      <c r="N55" s="413"/>
      <c r="O55" s="118"/>
      <c r="P55" s="118"/>
      <c r="Q55" s="118"/>
      <c r="R55" s="118"/>
      <c r="S55" s="118"/>
      <c r="T55" s="118"/>
      <c r="U55" s="118"/>
      <c r="V55" s="118"/>
      <c r="W55" s="118"/>
      <c r="X55" s="118"/>
      <c r="Y55" s="118"/>
    </row>
    <row r="56" spans="1:25" ht="68.25" customHeight="1" x14ac:dyDescent="0.2">
      <c r="A56" s="118"/>
      <c r="B56" s="400"/>
      <c r="C56" s="402"/>
      <c r="D56" s="402"/>
      <c r="E56" s="402"/>
      <c r="F56" s="402"/>
      <c r="G56" s="402"/>
      <c r="H56" s="230">
        <v>3</v>
      </c>
      <c r="I56" s="233" t="s">
        <v>168</v>
      </c>
      <c r="J56" s="402"/>
      <c r="K56" s="416"/>
      <c r="L56" s="402"/>
      <c r="M56" s="411"/>
      <c r="N56" s="413"/>
      <c r="O56" s="118"/>
      <c r="P56" s="118"/>
      <c r="Q56" s="118"/>
      <c r="R56" s="118"/>
      <c r="S56" s="118"/>
      <c r="T56" s="118"/>
      <c r="U56" s="118"/>
      <c r="V56" s="118"/>
      <c r="W56" s="118"/>
      <c r="X56" s="118"/>
      <c r="Y56" s="118"/>
    </row>
    <row r="57" spans="1:25" ht="52.5" customHeight="1" x14ac:dyDescent="0.2">
      <c r="A57" s="118"/>
      <c r="B57" s="400"/>
      <c r="C57" s="402"/>
      <c r="D57" s="402"/>
      <c r="E57" s="402"/>
      <c r="F57" s="402"/>
      <c r="G57" s="402"/>
      <c r="H57" s="230">
        <v>4</v>
      </c>
      <c r="I57" s="233" t="s">
        <v>169</v>
      </c>
      <c r="J57" s="402"/>
      <c r="K57" s="416"/>
      <c r="L57" s="402"/>
      <c r="M57" s="411"/>
      <c r="N57" s="414"/>
      <c r="O57" s="118"/>
      <c r="P57" s="118"/>
      <c r="Q57" s="118"/>
      <c r="R57" s="118"/>
      <c r="S57" s="118"/>
      <c r="T57" s="118"/>
      <c r="U57" s="118"/>
      <c r="V57" s="118"/>
      <c r="W57" s="118"/>
      <c r="X57" s="118"/>
      <c r="Y57" s="118"/>
    </row>
    <row r="58" spans="1:25" ht="82.5" customHeight="1" x14ac:dyDescent="0.2">
      <c r="A58" s="118"/>
      <c r="B58" s="399" t="str">
        <f>+LEFT(C58,3)</f>
        <v>2.2</v>
      </c>
      <c r="C58" s="401" t="s">
        <v>170</v>
      </c>
      <c r="D58" s="403" t="s">
        <v>1006</v>
      </c>
      <c r="E58" s="429" t="s">
        <v>171</v>
      </c>
      <c r="F58" s="401" t="s">
        <v>165</v>
      </c>
      <c r="G58" s="407">
        <v>3</v>
      </c>
      <c r="H58" s="230">
        <v>1</v>
      </c>
      <c r="I58" s="233" t="s">
        <v>172</v>
      </c>
      <c r="J58" s="429" t="s">
        <v>1086</v>
      </c>
      <c r="K58" s="401" t="s">
        <v>1007</v>
      </c>
      <c r="L58" s="407">
        <v>3</v>
      </c>
      <c r="M58" s="410" t="str">
        <f>+IF(OR(ISBLANK(G58),ISBLANK(L58)),"",IF(OR(AND(G58=1,L58=1),AND(G58=1,L58=2),AND(G58=1,L58=3)),"Deficiencia de control mayor (diseño y ejecución)",IF(OR(AND(G58=2,L58=2),AND(G58=3,L58=1),AND(G58=3,L58=2),AND(G58=2,L58=1)),"Deficiencia de control (diseño o ejecución)",IF(AND(G58=2,L58=3),"Oportunidad de mejora","Mantenimiento del control"))))</f>
        <v>Mantenimiento del control</v>
      </c>
      <c r="N58" s="412" t="e">
        <f>+#REF!+#REF!</f>
        <v>#REF!</v>
      </c>
      <c r="O58" s="118"/>
      <c r="P58" s="118"/>
      <c r="Q58" s="118"/>
      <c r="R58" s="118"/>
      <c r="S58" s="118"/>
      <c r="T58" s="118"/>
      <c r="U58" s="118"/>
      <c r="V58" s="118"/>
      <c r="W58" s="118"/>
      <c r="X58" s="118"/>
      <c r="Y58" s="118"/>
    </row>
    <row r="59" spans="1:25" ht="76.5" customHeight="1" x14ac:dyDescent="0.2">
      <c r="A59" s="118"/>
      <c r="B59" s="400"/>
      <c r="C59" s="402"/>
      <c r="D59" s="402"/>
      <c r="E59" s="402"/>
      <c r="F59" s="402"/>
      <c r="G59" s="402"/>
      <c r="H59" s="230">
        <v>2</v>
      </c>
      <c r="I59" s="233" t="s">
        <v>173</v>
      </c>
      <c r="J59" s="402"/>
      <c r="K59" s="416"/>
      <c r="L59" s="402"/>
      <c r="M59" s="411"/>
      <c r="N59" s="413"/>
      <c r="O59" s="118"/>
      <c r="P59" s="118"/>
      <c r="Q59" s="118"/>
      <c r="R59" s="118"/>
      <c r="S59" s="118"/>
      <c r="T59" s="118"/>
      <c r="U59" s="118"/>
      <c r="V59" s="118"/>
      <c r="W59" s="118"/>
      <c r="X59" s="118"/>
      <c r="Y59" s="118"/>
    </row>
    <row r="60" spans="1:25" ht="97.5" customHeight="1" x14ac:dyDescent="0.2">
      <c r="A60" s="118"/>
      <c r="B60" s="400"/>
      <c r="C60" s="402"/>
      <c r="D60" s="402"/>
      <c r="E60" s="402"/>
      <c r="F60" s="402"/>
      <c r="G60" s="402"/>
      <c r="H60" s="230">
        <v>3</v>
      </c>
      <c r="I60" s="233" t="s">
        <v>174</v>
      </c>
      <c r="J60" s="402"/>
      <c r="K60" s="416"/>
      <c r="L60" s="402"/>
      <c r="M60" s="411"/>
      <c r="N60" s="413"/>
      <c r="O60" s="118"/>
      <c r="P60" s="118"/>
      <c r="Q60" s="118"/>
      <c r="R60" s="118"/>
      <c r="S60" s="118"/>
      <c r="T60" s="118"/>
      <c r="U60" s="118"/>
      <c r="V60" s="118"/>
      <c r="W60" s="118"/>
      <c r="X60" s="118"/>
      <c r="Y60" s="118"/>
    </row>
    <row r="61" spans="1:25" ht="144.75" customHeight="1" x14ac:dyDescent="0.2">
      <c r="A61" s="118"/>
      <c r="B61" s="400"/>
      <c r="C61" s="402"/>
      <c r="D61" s="402"/>
      <c r="E61" s="402"/>
      <c r="F61" s="402"/>
      <c r="G61" s="402"/>
      <c r="H61" s="230">
        <v>4</v>
      </c>
      <c r="I61" s="233" t="s">
        <v>175</v>
      </c>
      <c r="J61" s="402"/>
      <c r="K61" s="416"/>
      <c r="L61" s="402"/>
      <c r="M61" s="411"/>
      <c r="N61" s="414"/>
      <c r="O61" s="118"/>
      <c r="P61" s="118"/>
      <c r="Q61" s="118"/>
      <c r="R61" s="118"/>
      <c r="S61" s="118"/>
      <c r="T61" s="118"/>
      <c r="U61" s="118"/>
      <c r="V61" s="118"/>
      <c r="W61" s="118"/>
      <c r="X61" s="118"/>
      <c r="Y61" s="118"/>
    </row>
    <row r="62" spans="1:25" ht="92.25" customHeight="1" x14ac:dyDescent="0.2">
      <c r="A62" s="118"/>
      <c r="B62" s="399" t="str">
        <f>+LEFT(C62,3)</f>
        <v>2.3</v>
      </c>
      <c r="C62" s="401" t="s">
        <v>176</v>
      </c>
      <c r="D62" s="403" t="s">
        <v>1008</v>
      </c>
      <c r="E62" s="429" t="s">
        <v>177</v>
      </c>
      <c r="F62" s="401" t="s">
        <v>165</v>
      </c>
      <c r="G62" s="407">
        <v>3</v>
      </c>
      <c r="H62" s="230">
        <v>1</v>
      </c>
      <c r="I62" s="233" t="s">
        <v>178</v>
      </c>
      <c r="J62" s="428" t="s">
        <v>1085</v>
      </c>
      <c r="K62" s="401" t="s">
        <v>1009</v>
      </c>
      <c r="L62" s="407">
        <v>2</v>
      </c>
      <c r="M62" s="410" t="str">
        <f>+IF(OR(ISBLANK(G62),ISBLANK(L62)),"",IF(OR(AND(G62=1,L62=1),AND(G62=1,L62=2),AND(G62=1,L62=3)),"Deficiencia de control mayor (diseño y ejecución)",IF(OR(AND(G62=2,L62=2),AND(G62=3,L62=1),AND(G62=3,L62=2),AND(G62=2,L62=1)),"Deficiencia de control (diseño o ejecución)",IF(AND(G62=2,L62=3),"Oportunidad de mejora","Mantenimiento del control"))))</f>
        <v>Deficiencia de control (diseño o ejecución)</v>
      </c>
      <c r="N62" s="412" t="e">
        <f>+#REF!+#REF!</f>
        <v>#REF!</v>
      </c>
      <c r="O62" s="118"/>
      <c r="P62" s="118"/>
      <c r="Q62" s="118"/>
      <c r="R62" s="118"/>
      <c r="S62" s="118"/>
      <c r="T62" s="118"/>
      <c r="U62" s="118"/>
      <c r="V62" s="118"/>
      <c r="W62" s="118"/>
      <c r="X62" s="118"/>
      <c r="Y62" s="118"/>
    </row>
    <row r="63" spans="1:25" ht="78.75" customHeight="1" x14ac:dyDescent="0.2">
      <c r="A63" s="118"/>
      <c r="B63" s="400"/>
      <c r="C63" s="402"/>
      <c r="D63" s="402"/>
      <c r="E63" s="402"/>
      <c r="F63" s="402"/>
      <c r="G63" s="402"/>
      <c r="H63" s="230">
        <v>2</v>
      </c>
      <c r="I63" s="233" t="s">
        <v>179</v>
      </c>
      <c r="J63" s="402"/>
      <c r="K63" s="416"/>
      <c r="L63" s="402"/>
      <c r="M63" s="411"/>
      <c r="N63" s="413"/>
      <c r="O63" s="118"/>
      <c r="P63" s="118"/>
      <c r="Q63" s="118"/>
      <c r="R63" s="118"/>
      <c r="S63" s="118"/>
      <c r="T63" s="118"/>
      <c r="U63" s="118"/>
      <c r="V63" s="118"/>
      <c r="W63" s="118"/>
      <c r="X63" s="118"/>
      <c r="Y63" s="118"/>
    </row>
    <row r="64" spans="1:25" ht="75.75" customHeight="1" x14ac:dyDescent="0.2">
      <c r="A64" s="118"/>
      <c r="B64" s="400"/>
      <c r="C64" s="402"/>
      <c r="D64" s="402"/>
      <c r="E64" s="402"/>
      <c r="F64" s="402"/>
      <c r="G64" s="402"/>
      <c r="H64" s="230">
        <v>3</v>
      </c>
      <c r="I64" s="233" t="s">
        <v>180</v>
      </c>
      <c r="J64" s="402"/>
      <c r="K64" s="416"/>
      <c r="L64" s="402"/>
      <c r="M64" s="411"/>
      <c r="N64" s="413"/>
      <c r="O64" s="118"/>
      <c r="P64" s="118"/>
      <c r="Q64" s="118"/>
      <c r="R64" s="118"/>
      <c r="S64" s="118"/>
      <c r="T64" s="118"/>
      <c r="U64" s="118"/>
      <c r="V64" s="118"/>
      <c r="W64" s="118"/>
      <c r="X64" s="118"/>
      <c r="Y64" s="118"/>
    </row>
    <row r="65" spans="1:25" ht="122.25" customHeight="1" x14ac:dyDescent="0.2">
      <c r="A65" s="118"/>
      <c r="B65" s="400"/>
      <c r="C65" s="402"/>
      <c r="D65" s="402"/>
      <c r="E65" s="402"/>
      <c r="F65" s="402"/>
      <c r="G65" s="402"/>
      <c r="H65" s="230">
        <v>4</v>
      </c>
      <c r="I65" s="233" t="s">
        <v>181</v>
      </c>
      <c r="J65" s="402"/>
      <c r="K65" s="416"/>
      <c r="L65" s="402"/>
      <c r="M65" s="411"/>
      <c r="N65" s="413"/>
      <c r="O65" s="118"/>
      <c r="P65" s="118"/>
      <c r="Q65" s="118"/>
      <c r="R65" s="118"/>
      <c r="S65" s="118"/>
      <c r="T65" s="118"/>
      <c r="U65" s="118"/>
      <c r="V65" s="118"/>
      <c r="W65" s="118"/>
      <c r="X65" s="118"/>
      <c r="Y65" s="118"/>
    </row>
    <row r="66" spans="1:25" ht="53.25" customHeight="1" x14ac:dyDescent="0.2">
      <c r="A66" s="118"/>
      <c r="B66" s="400"/>
      <c r="C66" s="402"/>
      <c r="D66" s="402"/>
      <c r="E66" s="402"/>
      <c r="F66" s="402"/>
      <c r="G66" s="402"/>
      <c r="H66" s="230">
        <v>5</v>
      </c>
      <c r="I66" s="233" t="s">
        <v>182</v>
      </c>
      <c r="J66" s="402"/>
      <c r="K66" s="416"/>
      <c r="L66" s="402"/>
      <c r="M66" s="411"/>
      <c r="N66" s="414"/>
      <c r="O66" s="118"/>
      <c r="P66" s="118"/>
      <c r="Q66" s="118"/>
      <c r="R66" s="118"/>
      <c r="S66" s="118"/>
      <c r="T66" s="118"/>
      <c r="U66" s="118"/>
      <c r="V66" s="118"/>
      <c r="W66" s="118"/>
      <c r="X66" s="118"/>
      <c r="Y66" s="118"/>
    </row>
    <row r="67" spans="1:25" ht="24" customHeight="1" x14ac:dyDescent="0.2">
      <c r="A67" s="144"/>
      <c r="B67" s="418"/>
      <c r="C67" s="404" t="s">
        <v>937</v>
      </c>
      <c r="D67" s="404" t="s">
        <v>8</v>
      </c>
      <c r="E67" s="405" t="s">
        <v>938</v>
      </c>
      <c r="F67" s="406" t="s">
        <v>114</v>
      </c>
      <c r="G67" s="419" t="s">
        <v>935</v>
      </c>
      <c r="H67" s="417" t="s">
        <v>116</v>
      </c>
      <c r="I67" s="402"/>
      <c r="J67" s="402"/>
      <c r="K67" s="402"/>
      <c r="L67" s="419" t="s">
        <v>936</v>
      </c>
      <c r="M67" s="422" t="s">
        <v>163</v>
      </c>
      <c r="N67" s="425"/>
      <c r="O67" s="144"/>
      <c r="P67" s="144"/>
      <c r="Q67" s="144"/>
      <c r="R67" s="144"/>
      <c r="S67" s="144"/>
      <c r="T67" s="144"/>
      <c r="U67" s="144"/>
      <c r="V67" s="144"/>
      <c r="W67" s="144"/>
      <c r="X67" s="144"/>
      <c r="Y67" s="144"/>
    </row>
    <row r="68" spans="1:25" ht="42" customHeight="1" x14ac:dyDescent="0.2">
      <c r="A68" s="144"/>
      <c r="B68" s="400"/>
      <c r="C68" s="402"/>
      <c r="D68" s="402"/>
      <c r="E68" s="402"/>
      <c r="F68" s="402"/>
      <c r="G68" s="402"/>
      <c r="H68" s="417" t="s">
        <v>13</v>
      </c>
      <c r="I68" s="404" t="s">
        <v>15</v>
      </c>
      <c r="J68" s="404" t="s">
        <v>119</v>
      </c>
      <c r="K68" s="404" t="s">
        <v>1003</v>
      </c>
      <c r="L68" s="402"/>
      <c r="M68" s="411"/>
      <c r="N68" s="413"/>
      <c r="O68" s="144"/>
      <c r="P68" s="144"/>
      <c r="Q68" s="144"/>
      <c r="R68" s="144"/>
      <c r="S68" s="144"/>
      <c r="T68" s="144"/>
      <c r="U68" s="144"/>
      <c r="V68" s="144"/>
      <c r="W68" s="144"/>
      <c r="X68" s="144"/>
      <c r="Y68" s="144"/>
    </row>
    <row r="69" spans="1:25" ht="156" customHeight="1" x14ac:dyDescent="0.2">
      <c r="A69" s="144"/>
      <c r="B69" s="400"/>
      <c r="C69" s="402"/>
      <c r="D69" s="402"/>
      <c r="E69" s="402"/>
      <c r="F69" s="402"/>
      <c r="G69" s="402"/>
      <c r="H69" s="402"/>
      <c r="I69" s="402"/>
      <c r="J69" s="402"/>
      <c r="K69" s="416"/>
      <c r="L69" s="402"/>
      <c r="M69" s="411"/>
      <c r="N69" s="414"/>
      <c r="O69" s="144"/>
      <c r="P69" s="144"/>
      <c r="Q69" s="144"/>
      <c r="R69" s="144"/>
      <c r="S69" s="144"/>
      <c r="T69" s="144"/>
      <c r="U69" s="144"/>
      <c r="V69" s="144"/>
      <c r="W69" s="144"/>
      <c r="X69" s="144"/>
      <c r="Y69" s="144"/>
    </row>
    <row r="70" spans="1:25" ht="120.75" customHeight="1" x14ac:dyDescent="0.2">
      <c r="A70" s="118"/>
      <c r="B70" s="399" t="str">
        <f>+LEFT(C70,3)</f>
        <v>3.1</v>
      </c>
      <c r="C70" s="401" t="s">
        <v>1010</v>
      </c>
      <c r="D70" s="403" t="s">
        <v>1011</v>
      </c>
      <c r="E70" s="401" t="s">
        <v>183</v>
      </c>
      <c r="F70" s="401" t="s">
        <v>159</v>
      </c>
      <c r="G70" s="407">
        <v>3</v>
      </c>
      <c r="H70" s="230">
        <v>1</v>
      </c>
      <c r="I70" s="233" t="s">
        <v>184</v>
      </c>
      <c r="J70" s="397" t="s">
        <v>1084</v>
      </c>
      <c r="K70" s="401" t="s">
        <v>1062</v>
      </c>
      <c r="L70" s="407">
        <v>2</v>
      </c>
      <c r="M70" s="410" t="str">
        <f>+IF(OR(ISBLANK(G70),ISBLANK(L70)),"",IF(OR(AND(G70=1,L70=1),AND(G70=1,L70=2),AND(G70=1,L70=3)),"Deficiencia de control mayor (diseño y ejecución)",IF(OR(AND(G70=2,L70=2),AND(G70=3,L70=1),AND(G70=3,L70=2),AND(G70=2,L70=1)),"Deficiencia de control (diseño o ejecución)",IF(AND(G70=2,L70=3),"Oportunidad de mejora","Mantenimiento del control"))))</f>
        <v>Deficiencia de control (diseño o ejecución)</v>
      </c>
      <c r="N70" s="412" t="e">
        <f>+#REF!+#REF!</f>
        <v>#REF!</v>
      </c>
      <c r="O70" s="118"/>
      <c r="P70" s="118"/>
      <c r="Q70" s="118"/>
      <c r="R70" s="118"/>
      <c r="S70" s="118"/>
      <c r="T70" s="118"/>
      <c r="U70" s="118"/>
      <c r="V70" s="118"/>
      <c r="W70" s="118"/>
      <c r="X70" s="118"/>
      <c r="Y70" s="118"/>
    </row>
    <row r="71" spans="1:25" ht="68.25" customHeight="1" x14ac:dyDescent="0.2">
      <c r="A71" s="118"/>
      <c r="B71" s="400"/>
      <c r="C71" s="402"/>
      <c r="D71" s="402"/>
      <c r="E71" s="402"/>
      <c r="F71" s="402"/>
      <c r="G71" s="402"/>
      <c r="H71" s="230">
        <v>2</v>
      </c>
      <c r="I71" s="231" t="s">
        <v>185</v>
      </c>
      <c r="J71" s="451"/>
      <c r="K71" s="416"/>
      <c r="L71" s="402"/>
      <c r="M71" s="411"/>
      <c r="N71" s="413"/>
      <c r="O71" s="118"/>
      <c r="P71" s="118"/>
      <c r="Q71" s="118"/>
      <c r="R71" s="118"/>
      <c r="S71" s="118"/>
      <c r="T71" s="118"/>
      <c r="U71" s="118"/>
      <c r="V71" s="118"/>
      <c r="W71" s="118"/>
      <c r="X71" s="118"/>
      <c r="Y71" s="118"/>
    </row>
    <row r="72" spans="1:25" ht="51" x14ac:dyDescent="0.2">
      <c r="A72" s="118"/>
      <c r="B72" s="400"/>
      <c r="C72" s="402"/>
      <c r="D72" s="402"/>
      <c r="E72" s="402"/>
      <c r="F72" s="402"/>
      <c r="G72" s="402"/>
      <c r="H72" s="230">
        <v>3</v>
      </c>
      <c r="I72" s="233" t="s">
        <v>186</v>
      </c>
      <c r="J72" s="451"/>
      <c r="K72" s="416"/>
      <c r="L72" s="402"/>
      <c r="M72" s="411"/>
      <c r="N72" s="413"/>
      <c r="O72" s="118"/>
      <c r="P72" s="118"/>
      <c r="Q72" s="118"/>
      <c r="R72" s="118"/>
      <c r="S72" s="118"/>
      <c r="T72" s="118"/>
      <c r="U72" s="118"/>
      <c r="V72" s="118"/>
      <c r="W72" s="118"/>
      <c r="X72" s="118"/>
      <c r="Y72" s="118"/>
    </row>
    <row r="73" spans="1:25" ht="72" customHeight="1" x14ac:dyDescent="0.2">
      <c r="A73" s="118"/>
      <c r="B73" s="400"/>
      <c r="C73" s="402"/>
      <c r="D73" s="402"/>
      <c r="E73" s="402"/>
      <c r="F73" s="402"/>
      <c r="G73" s="402"/>
      <c r="H73" s="230">
        <v>4</v>
      </c>
      <c r="I73" s="231" t="s">
        <v>187</v>
      </c>
      <c r="J73" s="451"/>
      <c r="K73" s="416"/>
      <c r="L73" s="402"/>
      <c r="M73" s="411"/>
      <c r="N73" s="413"/>
      <c r="O73" s="118"/>
      <c r="P73" s="118"/>
      <c r="Q73" s="118"/>
      <c r="R73" s="118"/>
      <c r="S73" s="118"/>
      <c r="T73" s="118"/>
      <c r="U73" s="118"/>
      <c r="V73" s="118"/>
      <c r="W73" s="118"/>
      <c r="X73" s="118"/>
      <c r="Y73" s="118"/>
    </row>
    <row r="74" spans="1:25" ht="168.75" customHeight="1" x14ac:dyDescent="0.2">
      <c r="A74" s="118"/>
      <c r="B74" s="400"/>
      <c r="C74" s="402"/>
      <c r="D74" s="402"/>
      <c r="E74" s="402"/>
      <c r="F74" s="402"/>
      <c r="G74" s="402"/>
      <c r="H74" s="230">
        <v>5</v>
      </c>
      <c r="I74" s="234" t="s">
        <v>188</v>
      </c>
      <c r="J74" s="398"/>
      <c r="K74" s="416"/>
      <c r="L74" s="402"/>
      <c r="M74" s="411"/>
      <c r="N74" s="414"/>
      <c r="O74" s="118"/>
      <c r="P74" s="118"/>
      <c r="Q74" s="118"/>
      <c r="R74" s="118"/>
      <c r="S74" s="118"/>
      <c r="T74" s="118"/>
      <c r="U74" s="118"/>
      <c r="V74" s="118"/>
      <c r="W74" s="118"/>
      <c r="X74" s="118"/>
      <c r="Y74" s="118"/>
    </row>
    <row r="75" spans="1:25" ht="58.5" customHeight="1" x14ac:dyDescent="0.2">
      <c r="A75" s="118"/>
      <c r="B75" s="399" t="str">
        <f>+LEFT(C75,3)</f>
        <v>3.2</v>
      </c>
      <c r="C75" s="401" t="s">
        <v>189</v>
      </c>
      <c r="D75" s="403" t="s">
        <v>1012</v>
      </c>
      <c r="E75" s="429" t="s">
        <v>190</v>
      </c>
      <c r="F75" s="234" t="s">
        <v>159</v>
      </c>
      <c r="G75" s="407">
        <v>3</v>
      </c>
      <c r="H75" s="230">
        <v>1</v>
      </c>
      <c r="I75" s="231" t="s">
        <v>191</v>
      </c>
      <c r="J75" s="452" t="s">
        <v>1086</v>
      </c>
      <c r="K75" s="401" t="s">
        <v>1013</v>
      </c>
      <c r="L75" s="407">
        <v>3</v>
      </c>
      <c r="M75" s="410" t="str">
        <f>+IF(OR(ISBLANK(G75),ISBLANK(L75)),"",IF(OR(AND(G75=1,L75=1),AND(G75=1,L75=2),AND(G75=1,L75=3)),"Deficiencia de control mayor (diseño y ejecución)",IF(OR(AND(G75=2,L75=2),AND(G75=3,L75=1),AND(G75=3,L75=2),AND(G75=2,L75=1)),"Deficiencia de control (diseño o ejecución)",IF(AND(G75=2,L75=3),"Oportunidad de mejora","Mantenimiento del control"))))</f>
        <v>Mantenimiento del control</v>
      </c>
      <c r="N75" s="412" t="e">
        <f>+#REF!+#REF!</f>
        <v>#REF!</v>
      </c>
      <c r="O75" s="118"/>
      <c r="P75" s="118"/>
      <c r="Q75" s="118"/>
      <c r="R75" s="118"/>
      <c r="S75" s="118"/>
      <c r="T75" s="118"/>
      <c r="U75" s="118"/>
      <c r="V75" s="118"/>
      <c r="W75" s="118"/>
      <c r="X75" s="118"/>
      <c r="Y75" s="118"/>
    </row>
    <row r="76" spans="1:25" ht="40.5" customHeight="1" x14ac:dyDescent="0.2">
      <c r="A76" s="118"/>
      <c r="B76" s="400"/>
      <c r="C76" s="402"/>
      <c r="D76" s="402"/>
      <c r="E76" s="402"/>
      <c r="F76" s="248" t="s">
        <v>159</v>
      </c>
      <c r="G76" s="402"/>
      <c r="H76" s="230">
        <v>2</v>
      </c>
      <c r="I76" s="233" t="s">
        <v>192</v>
      </c>
      <c r="J76" s="453"/>
      <c r="K76" s="416"/>
      <c r="L76" s="402"/>
      <c r="M76" s="411"/>
      <c r="N76" s="413"/>
      <c r="O76" s="118"/>
      <c r="P76" s="118"/>
      <c r="Q76" s="118"/>
      <c r="R76" s="118"/>
      <c r="S76" s="118"/>
      <c r="T76" s="118"/>
      <c r="U76" s="118"/>
      <c r="V76" s="118"/>
      <c r="W76" s="118"/>
      <c r="X76" s="118"/>
      <c r="Y76" s="118"/>
    </row>
    <row r="77" spans="1:25" ht="54.75" customHeight="1" x14ac:dyDescent="0.2">
      <c r="A77" s="118"/>
      <c r="B77" s="400"/>
      <c r="C77" s="402"/>
      <c r="D77" s="402"/>
      <c r="E77" s="402"/>
      <c r="F77" s="248" t="s">
        <v>159</v>
      </c>
      <c r="G77" s="402"/>
      <c r="H77" s="230">
        <v>3</v>
      </c>
      <c r="I77" s="233" t="s">
        <v>193</v>
      </c>
      <c r="J77" s="453"/>
      <c r="K77" s="416"/>
      <c r="L77" s="402"/>
      <c r="M77" s="411"/>
      <c r="N77" s="413"/>
      <c r="O77" s="118"/>
      <c r="P77" s="118"/>
      <c r="Q77" s="118"/>
      <c r="R77" s="118"/>
      <c r="S77" s="118"/>
      <c r="T77" s="118"/>
      <c r="U77" s="118"/>
      <c r="V77" s="118"/>
      <c r="W77" s="118"/>
      <c r="X77" s="118"/>
      <c r="Y77" s="118"/>
    </row>
    <row r="78" spans="1:25" ht="42" customHeight="1" x14ac:dyDescent="0.2">
      <c r="A78" s="118"/>
      <c r="B78" s="400"/>
      <c r="C78" s="402"/>
      <c r="D78" s="402"/>
      <c r="E78" s="402"/>
      <c r="F78" s="248" t="s">
        <v>165</v>
      </c>
      <c r="G78" s="402"/>
      <c r="H78" s="230">
        <v>4</v>
      </c>
      <c r="I78" s="233" t="s">
        <v>194</v>
      </c>
      <c r="J78" s="454"/>
      <c r="K78" s="416"/>
      <c r="L78" s="402"/>
      <c r="M78" s="411"/>
      <c r="N78" s="414"/>
      <c r="O78" s="118"/>
      <c r="P78" s="118"/>
      <c r="Q78" s="118"/>
      <c r="R78" s="118"/>
      <c r="S78" s="118"/>
      <c r="T78" s="118"/>
      <c r="U78" s="118"/>
      <c r="V78" s="118"/>
      <c r="W78" s="118"/>
      <c r="X78" s="118"/>
      <c r="Y78" s="118"/>
    </row>
    <row r="79" spans="1:25" ht="88.5" customHeight="1" x14ac:dyDescent="0.2">
      <c r="A79" s="118"/>
      <c r="B79" s="399" t="str">
        <f>+LEFT(C79,3)</f>
        <v>3.3</v>
      </c>
      <c r="C79" s="401" t="s">
        <v>195</v>
      </c>
      <c r="D79" s="403" t="s">
        <v>1014</v>
      </c>
      <c r="E79" s="424" t="s">
        <v>196</v>
      </c>
      <c r="F79" s="401" t="s">
        <v>159</v>
      </c>
      <c r="G79" s="407">
        <v>3</v>
      </c>
      <c r="H79" s="230">
        <v>1</v>
      </c>
      <c r="I79" s="233" t="s">
        <v>197</v>
      </c>
      <c r="J79" s="397" t="s">
        <v>1087</v>
      </c>
      <c r="K79" s="401" t="s">
        <v>1015</v>
      </c>
      <c r="L79" s="407">
        <v>3</v>
      </c>
      <c r="M79" s="410" t="str">
        <f>+IF(OR(ISBLANK(G79),ISBLANK(L79)),"",IF(OR(AND(G79=1,L79=1),AND(G79=1,L79=2),AND(G79=1,L79=3)),"Deficiencia de control mayor (diseño y ejecución)",IF(OR(AND(G79=2,L79=2),AND(G79=3,L79=1),AND(G79=3,L79=2),AND(G79=2,L79=1)),"Deficiencia de control (diseño o ejecución)",IF(AND(G79=2,L79=3),"Oportunidad de mejora","Mantenimiento del control"))))</f>
        <v>Mantenimiento del control</v>
      </c>
      <c r="N79" s="412" t="e">
        <f>+#REF!+#REF!</f>
        <v>#REF!</v>
      </c>
      <c r="O79" s="118"/>
      <c r="P79" s="118"/>
      <c r="Q79" s="118"/>
      <c r="R79" s="118"/>
      <c r="S79" s="118"/>
      <c r="T79" s="118"/>
      <c r="U79" s="118"/>
      <c r="V79" s="118"/>
      <c r="W79" s="118"/>
      <c r="X79" s="118"/>
      <c r="Y79" s="118"/>
    </row>
    <row r="80" spans="1:25" ht="84" customHeight="1" x14ac:dyDescent="0.2">
      <c r="A80" s="118"/>
      <c r="B80" s="400"/>
      <c r="C80" s="402"/>
      <c r="D80" s="402"/>
      <c r="E80" s="402"/>
      <c r="F80" s="402"/>
      <c r="G80" s="402"/>
      <c r="H80" s="230">
        <v>2</v>
      </c>
      <c r="I80" s="233" t="s">
        <v>198</v>
      </c>
      <c r="J80" s="451"/>
      <c r="K80" s="416"/>
      <c r="L80" s="402"/>
      <c r="M80" s="411"/>
      <c r="N80" s="413"/>
      <c r="O80" s="118"/>
      <c r="P80" s="118"/>
      <c r="Q80" s="118"/>
      <c r="R80" s="118"/>
      <c r="S80" s="118"/>
      <c r="T80" s="118"/>
      <c r="U80" s="118"/>
      <c r="V80" s="118"/>
      <c r="W80" s="118"/>
      <c r="X80" s="118"/>
      <c r="Y80" s="118"/>
    </row>
    <row r="81" spans="1:25" ht="185.25" customHeight="1" x14ac:dyDescent="0.2">
      <c r="A81" s="118"/>
      <c r="B81" s="400"/>
      <c r="C81" s="402"/>
      <c r="D81" s="402"/>
      <c r="E81" s="402"/>
      <c r="F81" s="402"/>
      <c r="G81" s="402"/>
      <c r="H81" s="230">
        <v>3</v>
      </c>
      <c r="I81" s="233" t="s">
        <v>199</v>
      </c>
      <c r="J81" s="398"/>
      <c r="K81" s="416"/>
      <c r="L81" s="402"/>
      <c r="M81" s="411"/>
      <c r="N81" s="414"/>
      <c r="O81" s="118"/>
      <c r="P81" s="118"/>
      <c r="Q81" s="118"/>
      <c r="R81" s="118"/>
      <c r="S81" s="118"/>
      <c r="T81" s="118"/>
      <c r="U81" s="118"/>
      <c r="V81" s="118"/>
      <c r="W81" s="118"/>
      <c r="X81" s="118"/>
      <c r="Y81" s="118"/>
    </row>
    <row r="82" spans="1:25" ht="27.75" customHeight="1" x14ac:dyDescent="0.2">
      <c r="A82" s="118"/>
      <c r="B82" s="418"/>
      <c r="C82" s="404" t="s">
        <v>939</v>
      </c>
      <c r="D82" s="404" t="s">
        <v>8</v>
      </c>
      <c r="E82" s="405" t="s">
        <v>940</v>
      </c>
      <c r="F82" s="406" t="s">
        <v>114</v>
      </c>
      <c r="G82" s="419" t="s">
        <v>941</v>
      </c>
      <c r="H82" s="417" t="s">
        <v>116</v>
      </c>
      <c r="I82" s="402"/>
      <c r="J82" s="402"/>
      <c r="K82" s="402"/>
      <c r="L82" s="419" t="s">
        <v>942</v>
      </c>
      <c r="M82" s="422" t="s">
        <v>163</v>
      </c>
      <c r="N82" s="425"/>
      <c r="O82" s="118"/>
      <c r="P82" s="118"/>
      <c r="Q82" s="118"/>
      <c r="R82" s="118"/>
      <c r="S82" s="118"/>
      <c r="T82" s="118"/>
      <c r="U82" s="118"/>
      <c r="V82" s="118"/>
      <c r="W82" s="118"/>
      <c r="X82" s="118"/>
      <c r="Y82" s="118"/>
    </row>
    <row r="83" spans="1:25" ht="66" customHeight="1" x14ac:dyDescent="0.2">
      <c r="A83" s="118"/>
      <c r="B83" s="400"/>
      <c r="C83" s="402"/>
      <c r="D83" s="402"/>
      <c r="E83" s="402"/>
      <c r="F83" s="402"/>
      <c r="G83" s="402"/>
      <c r="H83" s="417" t="s">
        <v>13</v>
      </c>
      <c r="I83" s="404" t="s">
        <v>15</v>
      </c>
      <c r="J83" s="404" t="s">
        <v>119</v>
      </c>
      <c r="K83" s="404" t="s">
        <v>1003</v>
      </c>
      <c r="L83" s="402"/>
      <c r="M83" s="411"/>
      <c r="N83" s="413"/>
      <c r="O83" s="118"/>
      <c r="P83" s="118"/>
      <c r="Q83" s="118"/>
      <c r="R83" s="118"/>
      <c r="S83" s="118"/>
      <c r="T83" s="118"/>
      <c r="U83" s="118"/>
      <c r="V83" s="118"/>
      <c r="W83" s="118"/>
      <c r="X83" s="118"/>
      <c r="Y83" s="118"/>
    </row>
    <row r="84" spans="1:25" ht="46.5" customHeight="1" x14ac:dyDescent="0.2">
      <c r="A84" s="118"/>
      <c r="B84" s="400"/>
      <c r="C84" s="402"/>
      <c r="D84" s="402"/>
      <c r="E84" s="402"/>
      <c r="F84" s="402"/>
      <c r="G84" s="402"/>
      <c r="H84" s="402"/>
      <c r="I84" s="402"/>
      <c r="J84" s="402"/>
      <c r="K84" s="416"/>
      <c r="L84" s="402"/>
      <c r="M84" s="411"/>
      <c r="N84" s="414"/>
      <c r="O84" s="118"/>
      <c r="P84" s="118"/>
      <c r="Q84" s="118"/>
      <c r="R84" s="118"/>
      <c r="S84" s="118"/>
      <c r="T84" s="118"/>
      <c r="U84" s="118"/>
      <c r="V84" s="118"/>
      <c r="W84" s="118"/>
      <c r="X84" s="118"/>
      <c r="Y84" s="118"/>
    </row>
    <row r="85" spans="1:25" ht="96.75" customHeight="1" x14ac:dyDescent="0.2">
      <c r="A85" s="118"/>
      <c r="B85" s="399" t="str">
        <f>+LEFT(C85,3)</f>
        <v>4.1</v>
      </c>
      <c r="C85" s="401" t="s">
        <v>200</v>
      </c>
      <c r="D85" s="403" t="s">
        <v>1016</v>
      </c>
      <c r="E85" s="401" t="s">
        <v>201</v>
      </c>
      <c r="F85" s="401" t="s">
        <v>124</v>
      </c>
      <c r="G85" s="407">
        <v>3</v>
      </c>
      <c r="H85" s="230">
        <v>1</v>
      </c>
      <c r="I85" s="231" t="s">
        <v>202</v>
      </c>
      <c r="J85" s="401" t="s">
        <v>878</v>
      </c>
      <c r="K85" s="401" t="s">
        <v>892</v>
      </c>
      <c r="L85" s="407">
        <v>3</v>
      </c>
      <c r="M85" s="410" t="str">
        <f>+IF(OR(ISBLANK(G85),ISBLANK(L85)),"",IF(OR(AND(G85=1,L85=1),AND(G85=1,L85=2),AND(G85=1,L85=3)),"Deficiencia de control mayor (diseño y ejecución)",IF(OR(AND(G85=2,L85=2),AND(G85=3,L85=1),AND(G85=3,L85=2),AND(G85=2,L85=1)),"Deficiencia de control (diseño o ejecución)",IF(AND(G85=2,L85=3),"Oportunidad de mejora","Mantenimiento del control"))))</f>
        <v>Mantenimiento del control</v>
      </c>
      <c r="N85" s="412" t="e">
        <f>+#REF!+#REF!</f>
        <v>#REF!</v>
      </c>
      <c r="O85" s="118"/>
      <c r="P85" s="118"/>
      <c r="Q85" s="118"/>
      <c r="R85" s="118"/>
      <c r="S85" s="118"/>
      <c r="T85" s="118"/>
      <c r="U85" s="118"/>
      <c r="V85" s="118"/>
      <c r="W85" s="118"/>
      <c r="X85" s="118"/>
      <c r="Y85" s="118"/>
    </row>
    <row r="86" spans="1:25" ht="98.25" customHeight="1" x14ac:dyDescent="0.2">
      <c r="A86" s="118"/>
      <c r="B86" s="400"/>
      <c r="C86" s="402"/>
      <c r="D86" s="402"/>
      <c r="E86" s="402"/>
      <c r="F86" s="402"/>
      <c r="G86" s="402"/>
      <c r="H86" s="230">
        <v>2</v>
      </c>
      <c r="I86" s="233" t="s">
        <v>203</v>
      </c>
      <c r="J86" s="402"/>
      <c r="K86" s="401"/>
      <c r="L86" s="402"/>
      <c r="M86" s="411"/>
      <c r="N86" s="413"/>
      <c r="O86" s="118"/>
      <c r="P86" s="118"/>
      <c r="Q86" s="118"/>
      <c r="R86" s="118"/>
      <c r="S86" s="118"/>
      <c r="T86" s="118"/>
      <c r="U86" s="118"/>
      <c r="V86" s="118"/>
      <c r="W86" s="118"/>
      <c r="X86" s="118"/>
      <c r="Y86" s="118"/>
    </row>
    <row r="87" spans="1:25" ht="111" customHeight="1" x14ac:dyDescent="0.2">
      <c r="A87" s="118"/>
      <c r="B87" s="400"/>
      <c r="C87" s="402"/>
      <c r="D87" s="402"/>
      <c r="E87" s="402"/>
      <c r="F87" s="402"/>
      <c r="G87" s="402"/>
      <c r="H87" s="230">
        <v>3</v>
      </c>
      <c r="I87" s="231" t="s">
        <v>204</v>
      </c>
      <c r="J87" s="402"/>
      <c r="K87" s="401"/>
      <c r="L87" s="402"/>
      <c r="M87" s="411"/>
      <c r="N87" s="413"/>
      <c r="O87" s="118"/>
      <c r="P87" s="118"/>
      <c r="Q87" s="118"/>
      <c r="R87" s="118"/>
      <c r="S87" s="118"/>
      <c r="T87" s="118"/>
      <c r="U87" s="118"/>
      <c r="V87" s="118"/>
      <c r="W87" s="118"/>
      <c r="X87" s="118"/>
      <c r="Y87" s="118"/>
    </row>
    <row r="88" spans="1:25" ht="129.75" customHeight="1" x14ac:dyDescent="0.2">
      <c r="A88" s="118"/>
      <c r="B88" s="400"/>
      <c r="C88" s="402"/>
      <c r="D88" s="402"/>
      <c r="E88" s="402"/>
      <c r="F88" s="402"/>
      <c r="G88" s="402"/>
      <c r="H88" s="230">
        <v>4</v>
      </c>
      <c r="I88" s="231" t="s">
        <v>205</v>
      </c>
      <c r="J88" s="231"/>
      <c r="K88" s="401"/>
      <c r="L88" s="402"/>
      <c r="M88" s="411"/>
      <c r="N88" s="414"/>
      <c r="O88" s="118"/>
      <c r="P88" s="118"/>
      <c r="Q88" s="118"/>
      <c r="R88" s="118"/>
      <c r="S88" s="118"/>
      <c r="T88" s="118"/>
      <c r="U88" s="118"/>
      <c r="V88" s="118"/>
      <c r="W88" s="118"/>
      <c r="X88" s="118"/>
      <c r="Y88" s="118"/>
    </row>
    <row r="89" spans="1:25" ht="76.5" x14ac:dyDescent="0.2">
      <c r="A89" s="118"/>
      <c r="B89" s="399" t="str">
        <f>+LEFT(C89,3)</f>
        <v>4.2</v>
      </c>
      <c r="C89" s="401" t="s">
        <v>206</v>
      </c>
      <c r="D89" s="403" t="s">
        <v>1016</v>
      </c>
      <c r="E89" s="429" t="s">
        <v>207</v>
      </c>
      <c r="F89" s="401" t="s">
        <v>124</v>
      </c>
      <c r="G89" s="407">
        <v>3</v>
      </c>
      <c r="H89" s="230">
        <v>1</v>
      </c>
      <c r="I89" s="233" t="s">
        <v>208</v>
      </c>
      <c r="J89" s="233"/>
      <c r="K89" s="401" t="s">
        <v>1017</v>
      </c>
      <c r="L89" s="407">
        <v>3</v>
      </c>
      <c r="M89" s="410" t="str">
        <f>+IF(OR(ISBLANK(G89),ISBLANK(L89)),"",IF(OR(AND(G89=1,L89=1),AND(G89=1,L89=2),AND(G89=1,L89=3)),"Deficiencia de control mayor (diseño y ejecución)",IF(OR(AND(G89=2,L89=2),AND(G89=3,L89=1),AND(G89=3,L89=2),AND(G89=2,L89=1)),"Deficiencia de control (diseño o ejecución)",IF(AND(G89=2,L89=3),"Oportunidad de mejora","Mantenimiento del control"))))</f>
        <v>Mantenimiento del control</v>
      </c>
      <c r="N89" s="412" t="e">
        <f>+#REF!+#REF!</f>
        <v>#REF!</v>
      </c>
      <c r="O89" s="118"/>
      <c r="P89" s="118"/>
      <c r="Q89" s="118"/>
      <c r="R89" s="118"/>
      <c r="S89" s="118"/>
      <c r="T89" s="118"/>
      <c r="U89" s="118"/>
      <c r="V89" s="118"/>
      <c r="W89" s="118"/>
      <c r="X89" s="118"/>
      <c r="Y89" s="118"/>
    </row>
    <row r="90" spans="1:25" ht="63.75" x14ac:dyDescent="0.2">
      <c r="A90" s="118"/>
      <c r="B90" s="400"/>
      <c r="C90" s="402"/>
      <c r="D90" s="402"/>
      <c r="E90" s="402"/>
      <c r="F90" s="402"/>
      <c r="G90" s="402"/>
      <c r="H90" s="230">
        <v>2</v>
      </c>
      <c r="I90" s="231" t="s">
        <v>209</v>
      </c>
      <c r="J90" s="231"/>
      <c r="K90" s="416"/>
      <c r="L90" s="402"/>
      <c r="M90" s="411"/>
      <c r="N90" s="413"/>
      <c r="O90" s="118"/>
      <c r="P90" s="118"/>
      <c r="Q90" s="118"/>
      <c r="R90" s="118"/>
      <c r="S90" s="118"/>
      <c r="T90" s="118"/>
      <c r="U90" s="118"/>
      <c r="V90" s="118"/>
      <c r="W90" s="118"/>
      <c r="X90" s="118"/>
      <c r="Y90" s="118"/>
    </row>
    <row r="91" spans="1:25" ht="38.25" x14ac:dyDescent="0.2">
      <c r="A91" s="118"/>
      <c r="B91" s="400"/>
      <c r="C91" s="402"/>
      <c r="D91" s="402"/>
      <c r="E91" s="402"/>
      <c r="F91" s="402"/>
      <c r="G91" s="402"/>
      <c r="H91" s="230">
        <v>3</v>
      </c>
      <c r="I91" s="233" t="s">
        <v>210</v>
      </c>
      <c r="J91" s="233"/>
      <c r="K91" s="416"/>
      <c r="L91" s="402"/>
      <c r="M91" s="411"/>
      <c r="N91" s="413"/>
      <c r="O91" s="118"/>
      <c r="P91" s="118"/>
      <c r="Q91" s="118"/>
      <c r="R91" s="118"/>
      <c r="S91" s="118"/>
      <c r="T91" s="118"/>
      <c r="U91" s="118"/>
      <c r="V91" s="118"/>
      <c r="W91" s="118"/>
      <c r="X91" s="118"/>
      <c r="Y91" s="118"/>
    </row>
    <row r="92" spans="1:25" ht="51" x14ac:dyDescent="0.2">
      <c r="A92" s="118"/>
      <c r="B92" s="400"/>
      <c r="C92" s="402"/>
      <c r="D92" s="402"/>
      <c r="E92" s="402"/>
      <c r="F92" s="402"/>
      <c r="G92" s="402"/>
      <c r="H92" s="230">
        <v>4</v>
      </c>
      <c r="I92" s="233" t="s">
        <v>211</v>
      </c>
      <c r="J92" s="233"/>
      <c r="K92" s="416"/>
      <c r="L92" s="402"/>
      <c r="M92" s="411"/>
      <c r="N92" s="414"/>
      <c r="O92" s="118"/>
      <c r="P92" s="118"/>
      <c r="Q92" s="118"/>
      <c r="R92" s="118"/>
      <c r="S92" s="118"/>
      <c r="T92" s="118"/>
      <c r="U92" s="118"/>
      <c r="V92" s="118"/>
      <c r="W92" s="118"/>
      <c r="X92" s="118"/>
      <c r="Y92" s="118"/>
    </row>
    <row r="93" spans="1:25" ht="68.25" customHeight="1" x14ac:dyDescent="0.2">
      <c r="A93" s="118"/>
      <c r="B93" s="399" t="str">
        <f>+LEFT(C93,3)</f>
        <v>4.3</v>
      </c>
      <c r="C93" s="401" t="s">
        <v>212</v>
      </c>
      <c r="D93" s="403" t="s">
        <v>1016</v>
      </c>
      <c r="E93" s="401" t="s">
        <v>213</v>
      </c>
      <c r="F93" s="401" t="s">
        <v>124</v>
      </c>
      <c r="G93" s="407">
        <v>3</v>
      </c>
      <c r="H93" s="230">
        <v>1</v>
      </c>
      <c r="I93" s="233" t="s">
        <v>214</v>
      </c>
      <c r="J93" s="233"/>
      <c r="K93" s="401" t="s">
        <v>1018</v>
      </c>
      <c r="L93" s="407">
        <v>3</v>
      </c>
      <c r="M93" s="410" t="str">
        <f>+IF(OR(ISBLANK(G93),ISBLANK(L93)),"",IF(OR(AND(G93=1,L93=1),AND(G93=1,L93=2),AND(G93=1,L93=3)),"Deficiencia de control mayor (diseño y ejecución)",IF(OR(AND(G93=2,L93=2),AND(G93=3,L93=1),AND(G93=3,L93=2),AND(G93=2,L93=1)),"Deficiencia de control (diseño o ejecución)",IF(AND(G93=2,L93=3),"Oportunidad de mejora","Mantenimiento del control"))))</f>
        <v>Mantenimiento del control</v>
      </c>
      <c r="N93" s="412" t="e">
        <f>+#REF!+#REF!</f>
        <v>#REF!</v>
      </c>
      <c r="O93" s="118"/>
      <c r="P93" s="118"/>
      <c r="Q93" s="118"/>
      <c r="R93" s="118"/>
      <c r="S93" s="118"/>
      <c r="T93" s="118"/>
      <c r="U93" s="118"/>
      <c r="V93" s="118"/>
      <c r="W93" s="118"/>
      <c r="X93" s="118"/>
      <c r="Y93" s="118"/>
    </row>
    <row r="94" spans="1:25" ht="108" customHeight="1" x14ac:dyDescent="0.2">
      <c r="A94" s="118"/>
      <c r="B94" s="400"/>
      <c r="C94" s="402"/>
      <c r="D94" s="402"/>
      <c r="E94" s="402"/>
      <c r="F94" s="402"/>
      <c r="G94" s="402"/>
      <c r="H94" s="230">
        <v>2</v>
      </c>
      <c r="I94" s="233" t="s">
        <v>215</v>
      </c>
      <c r="J94" s="233"/>
      <c r="K94" s="401"/>
      <c r="L94" s="402"/>
      <c r="M94" s="411"/>
      <c r="N94" s="413"/>
      <c r="O94" s="118"/>
      <c r="P94" s="118"/>
      <c r="Q94" s="118"/>
      <c r="R94" s="118"/>
      <c r="S94" s="118"/>
      <c r="T94" s="118"/>
      <c r="U94" s="118"/>
      <c r="V94" s="118"/>
      <c r="W94" s="118"/>
      <c r="X94" s="118"/>
      <c r="Y94" s="118"/>
    </row>
    <row r="95" spans="1:25" ht="132" customHeight="1" x14ac:dyDescent="0.2">
      <c r="A95" s="118"/>
      <c r="B95" s="400"/>
      <c r="C95" s="402"/>
      <c r="D95" s="402"/>
      <c r="E95" s="402"/>
      <c r="F95" s="402"/>
      <c r="G95" s="402"/>
      <c r="H95" s="230">
        <v>3</v>
      </c>
      <c r="I95" s="233" t="s">
        <v>216</v>
      </c>
      <c r="J95" s="233"/>
      <c r="K95" s="401"/>
      <c r="L95" s="402"/>
      <c r="M95" s="411"/>
      <c r="N95" s="413"/>
      <c r="O95" s="118"/>
      <c r="P95" s="118"/>
      <c r="Q95" s="118"/>
      <c r="R95" s="118"/>
      <c r="S95" s="118"/>
      <c r="T95" s="118"/>
      <c r="U95" s="118"/>
      <c r="V95" s="118"/>
      <c r="W95" s="118"/>
      <c r="X95" s="118"/>
      <c r="Y95" s="118"/>
    </row>
    <row r="96" spans="1:25" ht="84.75" customHeight="1" x14ac:dyDescent="0.2">
      <c r="A96" s="118"/>
      <c r="B96" s="399" t="str">
        <f>+LEFT(C96,3)</f>
        <v>4.4</v>
      </c>
      <c r="C96" s="401" t="s">
        <v>217</v>
      </c>
      <c r="D96" s="403" t="s">
        <v>1016</v>
      </c>
      <c r="E96" s="401" t="s">
        <v>218</v>
      </c>
      <c r="F96" s="401" t="s">
        <v>124</v>
      </c>
      <c r="G96" s="407">
        <v>3</v>
      </c>
      <c r="H96" s="250">
        <v>1</v>
      </c>
      <c r="I96" s="233" t="s">
        <v>219</v>
      </c>
      <c r="J96" s="233"/>
      <c r="K96" s="401" t="s">
        <v>1019</v>
      </c>
      <c r="L96" s="407">
        <v>2</v>
      </c>
      <c r="M96" s="410" t="str">
        <f>+IF(OR(ISBLANK(G96),ISBLANK(L96)),"",IF(OR(AND(G96=1,L96=1),AND(G96=1,L96=2),AND(G96=1,L96=3)),"Deficiencia de control mayor (diseño y ejecución)",IF(OR(AND(G96=2,L96=2),AND(G96=3,L96=1),AND(G96=3,L96=2),AND(G96=2,L96=1)),"Deficiencia de control (diseño o ejecución)",IF(AND(G96=2,L96=3),"Oportunidad de mejora","Mantenimiento del control"))))</f>
        <v>Deficiencia de control (diseño o ejecución)</v>
      </c>
      <c r="N96" s="412" t="e">
        <f>+#REF!+#REF!</f>
        <v>#REF!</v>
      </c>
      <c r="O96" s="118"/>
      <c r="P96" s="118"/>
      <c r="Q96" s="118"/>
      <c r="R96" s="118"/>
      <c r="S96" s="118"/>
      <c r="T96" s="118"/>
      <c r="U96" s="118"/>
      <c r="V96" s="118"/>
      <c r="W96" s="118"/>
      <c r="X96" s="118"/>
      <c r="Y96" s="118"/>
    </row>
    <row r="97" spans="1:25" ht="79.5" customHeight="1" x14ac:dyDescent="0.2">
      <c r="A97" s="118"/>
      <c r="B97" s="400"/>
      <c r="C97" s="402"/>
      <c r="D97" s="402"/>
      <c r="E97" s="402"/>
      <c r="F97" s="402"/>
      <c r="G97" s="402"/>
      <c r="H97" s="250">
        <v>2</v>
      </c>
      <c r="I97" s="233" t="s">
        <v>220</v>
      </c>
      <c r="J97" s="233"/>
      <c r="K97" s="401"/>
      <c r="L97" s="402"/>
      <c r="M97" s="411"/>
      <c r="N97" s="413"/>
      <c r="O97" s="118"/>
      <c r="P97" s="118"/>
      <c r="Q97" s="118"/>
      <c r="R97" s="118"/>
      <c r="S97" s="118"/>
      <c r="T97" s="118"/>
      <c r="U97" s="118"/>
      <c r="V97" s="118"/>
      <c r="W97" s="118"/>
      <c r="X97" s="118"/>
      <c r="Y97" s="118"/>
    </row>
    <row r="98" spans="1:25" ht="70.5" customHeight="1" x14ac:dyDescent="0.2">
      <c r="A98" s="118"/>
      <c r="B98" s="400"/>
      <c r="C98" s="402"/>
      <c r="D98" s="402"/>
      <c r="E98" s="402"/>
      <c r="F98" s="402"/>
      <c r="G98" s="402"/>
      <c r="H98" s="250">
        <v>3</v>
      </c>
      <c r="I98" s="231" t="s">
        <v>221</v>
      </c>
      <c r="J98" s="231"/>
      <c r="K98" s="401"/>
      <c r="L98" s="402"/>
      <c r="M98" s="411"/>
      <c r="N98" s="413"/>
      <c r="O98" s="118"/>
      <c r="P98" s="118"/>
      <c r="Q98" s="118"/>
      <c r="R98" s="118"/>
      <c r="S98" s="118"/>
      <c r="T98" s="118"/>
      <c r="U98" s="118"/>
      <c r="V98" s="118"/>
      <c r="W98" s="118"/>
      <c r="X98" s="118"/>
      <c r="Y98" s="118"/>
    </row>
    <row r="99" spans="1:25" ht="81" customHeight="1" x14ac:dyDescent="0.2">
      <c r="A99" s="118"/>
      <c r="B99" s="400"/>
      <c r="C99" s="402"/>
      <c r="D99" s="402"/>
      <c r="E99" s="402"/>
      <c r="F99" s="402"/>
      <c r="G99" s="402"/>
      <c r="H99" s="250">
        <v>4</v>
      </c>
      <c r="I99" s="233" t="s">
        <v>222</v>
      </c>
      <c r="J99" s="233"/>
      <c r="K99" s="401"/>
      <c r="L99" s="402"/>
      <c r="M99" s="411"/>
      <c r="N99" s="414"/>
      <c r="O99" s="118"/>
      <c r="P99" s="118"/>
      <c r="Q99" s="118"/>
      <c r="R99" s="118"/>
      <c r="S99" s="118"/>
      <c r="T99" s="118"/>
      <c r="U99" s="118"/>
      <c r="V99" s="118"/>
      <c r="W99" s="118"/>
      <c r="X99" s="118"/>
      <c r="Y99" s="118"/>
    </row>
    <row r="100" spans="1:25" ht="97.5" customHeight="1" x14ac:dyDescent="0.2">
      <c r="A100" s="118"/>
      <c r="B100" s="399" t="str">
        <f>+LEFT(C100,3)</f>
        <v>4.5</v>
      </c>
      <c r="C100" s="401" t="s">
        <v>223</v>
      </c>
      <c r="D100" s="403" t="s">
        <v>1016</v>
      </c>
      <c r="E100" s="401" t="s">
        <v>224</v>
      </c>
      <c r="F100" s="401" t="s">
        <v>124</v>
      </c>
      <c r="G100" s="407">
        <v>3</v>
      </c>
      <c r="H100" s="230">
        <v>1</v>
      </c>
      <c r="I100" s="233" t="s">
        <v>225</v>
      </c>
      <c r="J100" s="233"/>
      <c r="K100" s="401" t="s">
        <v>893</v>
      </c>
      <c r="L100" s="407">
        <v>3</v>
      </c>
      <c r="M100" s="410" t="str">
        <f>+IF(OR(ISBLANK(G100),ISBLANK(L100)),"",IF(OR(AND(G100=1,L100=1),AND(G100=1,L100=2),AND(G100=1,L100=3)),"Deficiencia de control mayor (diseño y ejecución)",IF(OR(AND(G100=2,L100=2),AND(G100=3,L100=1),AND(G100=3,L100=2),AND(G100=2,L100=1)),"Deficiencia de control (diseño o ejecución)",IF(AND(G100=2,L100=3),"Oportunidad de mejora","Mantenimiento del control"))))</f>
        <v>Mantenimiento del control</v>
      </c>
      <c r="N100" s="427" t="e">
        <f>+#REF!+#REF!</f>
        <v>#REF!</v>
      </c>
      <c r="O100" s="118"/>
      <c r="P100" s="118"/>
      <c r="Q100" s="118"/>
      <c r="R100" s="118"/>
      <c r="S100" s="118"/>
      <c r="T100" s="118"/>
      <c r="U100" s="118"/>
      <c r="V100" s="118"/>
      <c r="W100" s="118"/>
      <c r="X100" s="118"/>
      <c r="Y100" s="118"/>
    </row>
    <row r="101" spans="1:25" ht="63.75" customHeight="1" x14ac:dyDescent="0.2">
      <c r="A101" s="118"/>
      <c r="B101" s="400"/>
      <c r="C101" s="402"/>
      <c r="D101" s="402"/>
      <c r="E101" s="402"/>
      <c r="F101" s="402"/>
      <c r="G101" s="402"/>
      <c r="H101" s="230">
        <v>2</v>
      </c>
      <c r="I101" s="233" t="s">
        <v>226</v>
      </c>
      <c r="J101" s="233"/>
      <c r="K101" s="401"/>
      <c r="L101" s="402"/>
      <c r="M101" s="411"/>
      <c r="N101" s="413"/>
      <c r="O101" s="118"/>
      <c r="P101" s="118"/>
      <c r="Q101" s="118"/>
      <c r="R101" s="118"/>
      <c r="S101" s="118"/>
      <c r="T101" s="118"/>
      <c r="U101" s="118"/>
      <c r="V101" s="118"/>
      <c r="W101" s="118"/>
      <c r="X101" s="118"/>
      <c r="Y101" s="118"/>
    </row>
    <row r="102" spans="1:25" ht="231" customHeight="1" x14ac:dyDescent="0.2">
      <c r="A102" s="118"/>
      <c r="B102" s="400"/>
      <c r="C102" s="402"/>
      <c r="D102" s="402"/>
      <c r="E102" s="402"/>
      <c r="F102" s="402"/>
      <c r="G102" s="402"/>
      <c r="H102" s="230">
        <v>3</v>
      </c>
      <c r="I102" s="233" t="s">
        <v>227</v>
      </c>
      <c r="J102" s="233"/>
      <c r="K102" s="401"/>
      <c r="L102" s="402"/>
      <c r="M102" s="411"/>
      <c r="N102" s="414"/>
      <c r="O102" s="118"/>
      <c r="P102" s="118"/>
      <c r="Q102" s="118"/>
      <c r="R102" s="118"/>
      <c r="S102" s="118"/>
      <c r="T102" s="118"/>
      <c r="U102" s="118"/>
      <c r="V102" s="118"/>
      <c r="W102" s="118"/>
      <c r="X102" s="118"/>
      <c r="Y102" s="118"/>
    </row>
    <row r="103" spans="1:25" ht="166.5" customHeight="1" x14ac:dyDescent="0.2">
      <c r="A103" s="118"/>
      <c r="B103" s="399" t="str">
        <f>+LEFT(C103,3)</f>
        <v>4.6</v>
      </c>
      <c r="C103" s="401" t="s">
        <v>228</v>
      </c>
      <c r="D103" s="403" t="s">
        <v>1016</v>
      </c>
      <c r="E103" s="401" t="s">
        <v>229</v>
      </c>
      <c r="F103" s="401" t="s">
        <v>230</v>
      </c>
      <c r="G103" s="407">
        <v>3</v>
      </c>
      <c r="H103" s="230">
        <v>1</v>
      </c>
      <c r="I103" s="233" t="s">
        <v>231</v>
      </c>
      <c r="J103" s="231" t="s">
        <v>943</v>
      </c>
      <c r="K103" s="401" t="s">
        <v>905</v>
      </c>
      <c r="L103" s="407">
        <v>3</v>
      </c>
      <c r="M103" s="410" t="str">
        <f>+IF(OR(ISBLANK(G103),ISBLANK(L103)),"",IF(OR(AND(G103=1,L103=1),AND(G103=1,L103=2),AND(G103=1,L103=3)),"Deficiencia de control mayor (diseño y ejecución)",IF(OR(AND(G103=2,L103=2),AND(G103=3,L103=1),AND(G103=3,L103=2),AND(G103=2,L103=1)),"Deficiencia de control (diseño o ejecución)",IF(AND(G103=2,L103=3),"Oportunidad de mejora","Mantenimiento del control"))))</f>
        <v>Mantenimiento del control</v>
      </c>
      <c r="N103" s="423" t="e">
        <f>+#REF!+#REF!</f>
        <v>#REF!</v>
      </c>
      <c r="O103" s="118"/>
      <c r="P103" s="118"/>
      <c r="Q103" s="118"/>
      <c r="R103" s="118"/>
      <c r="S103" s="118"/>
      <c r="T103" s="118"/>
      <c r="U103" s="118"/>
      <c r="V103" s="118"/>
      <c r="W103" s="118"/>
      <c r="X103" s="118"/>
      <c r="Y103" s="118"/>
    </row>
    <row r="104" spans="1:25" ht="280.5" customHeight="1" x14ac:dyDescent="0.2">
      <c r="A104" s="118"/>
      <c r="B104" s="400"/>
      <c r="C104" s="402"/>
      <c r="D104" s="402"/>
      <c r="E104" s="402"/>
      <c r="F104" s="402"/>
      <c r="G104" s="402"/>
      <c r="H104" s="230">
        <v>2</v>
      </c>
      <c r="I104" s="233" t="s">
        <v>232</v>
      </c>
      <c r="J104" s="251" t="s">
        <v>944</v>
      </c>
      <c r="K104" s="416"/>
      <c r="L104" s="402"/>
      <c r="M104" s="411"/>
      <c r="N104" s="414"/>
      <c r="O104" s="118"/>
      <c r="P104" s="118"/>
      <c r="Q104" s="118"/>
      <c r="R104" s="118"/>
      <c r="S104" s="118"/>
      <c r="T104" s="118"/>
      <c r="U104" s="118"/>
      <c r="V104" s="118"/>
      <c r="W104" s="118"/>
      <c r="X104" s="118"/>
      <c r="Y104" s="118"/>
    </row>
    <row r="105" spans="1:25" ht="132" customHeight="1" x14ac:dyDescent="0.2">
      <c r="A105" s="118"/>
      <c r="B105" s="399" t="str">
        <f>+LEFT(C105,3)</f>
        <v>4.7</v>
      </c>
      <c r="C105" s="401" t="s">
        <v>233</v>
      </c>
      <c r="D105" s="401" t="s">
        <v>1016</v>
      </c>
      <c r="E105" s="401" t="s">
        <v>234</v>
      </c>
      <c r="F105" s="401" t="s">
        <v>235</v>
      </c>
      <c r="G105" s="407">
        <v>3</v>
      </c>
      <c r="H105" s="230">
        <v>1</v>
      </c>
      <c r="I105" s="231" t="s">
        <v>236</v>
      </c>
      <c r="J105" s="252" t="s">
        <v>1020</v>
      </c>
      <c r="K105" s="401" t="s">
        <v>1021</v>
      </c>
      <c r="L105" s="407">
        <v>3</v>
      </c>
      <c r="M105" s="410"/>
      <c r="N105" s="412" t="e">
        <f>+#REF!+#REF!</f>
        <v>#REF!</v>
      </c>
      <c r="O105" s="118"/>
      <c r="P105" s="118"/>
      <c r="Q105" s="118"/>
      <c r="R105" s="118"/>
      <c r="S105" s="118"/>
      <c r="T105" s="118"/>
      <c r="U105" s="118"/>
      <c r="V105" s="118"/>
      <c r="W105" s="118"/>
      <c r="X105" s="118"/>
      <c r="Y105" s="118"/>
    </row>
    <row r="106" spans="1:25" ht="267.75" x14ac:dyDescent="0.2">
      <c r="A106" s="118"/>
      <c r="B106" s="400"/>
      <c r="C106" s="402"/>
      <c r="D106" s="402"/>
      <c r="E106" s="402"/>
      <c r="F106" s="402"/>
      <c r="G106" s="402"/>
      <c r="H106" s="230">
        <v>2</v>
      </c>
      <c r="I106" s="231" t="s">
        <v>237</v>
      </c>
      <c r="J106" s="252" t="s">
        <v>897</v>
      </c>
      <c r="K106" s="416"/>
      <c r="L106" s="402"/>
      <c r="M106" s="411"/>
      <c r="N106" s="413"/>
      <c r="O106" s="118"/>
      <c r="P106" s="118"/>
      <c r="Q106" s="118"/>
      <c r="R106" s="118"/>
      <c r="S106" s="118"/>
      <c r="T106" s="118"/>
      <c r="U106" s="118"/>
      <c r="V106" s="118"/>
      <c r="W106" s="118"/>
      <c r="X106" s="118"/>
      <c r="Y106" s="118"/>
    </row>
    <row r="107" spans="1:25" ht="344.25" x14ac:dyDescent="0.2">
      <c r="A107" s="118"/>
      <c r="B107" s="400"/>
      <c r="C107" s="402"/>
      <c r="D107" s="402"/>
      <c r="E107" s="402"/>
      <c r="F107" s="402"/>
      <c r="G107" s="402"/>
      <c r="H107" s="230">
        <v>3</v>
      </c>
      <c r="I107" s="233" t="s">
        <v>238</v>
      </c>
      <c r="J107" s="253" t="s">
        <v>898</v>
      </c>
      <c r="K107" s="416"/>
      <c r="L107" s="402"/>
      <c r="M107" s="411"/>
      <c r="N107" s="414"/>
      <c r="O107" s="118"/>
      <c r="P107" s="118"/>
      <c r="Q107" s="118"/>
      <c r="R107" s="118"/>
      <c r="S107" s="118"/>
      <c r="T107" s="118"/>
      <c r="U107" s="118"/>
      <c r="V107" s="118"/>
      <c r="W107" s="118"/>
      <c r="X107" s="118"/>
      <c r="Y107" s="118"/>
    </row>
    <row r="108" spans="1:25" ht="34.5" customHeight="1" x14ac:dyDescent="0.2">
      <c r="A108" s="118"/>
      <c r="B108" s="418"/>
      <c r="C108" s="404" t="s">
        <v>945</v>
      </c>
      <c r="D108" s="404" t="s">
        <v>8</v>
      </c>
      <c r="E108" s="405" t="s">
        <v>940</v>
      </c>
      <c r="F108" s="406" t="s">
        <v>114</v>
      </c>
      <c r="G108" s="419" t="s">
        <v>941</v>
      </c>
      <c r="H108" s="417" t="s">
        <v>116</v>
      </c>
      <c r="I108" s="402"/>
      <c r="J108" s="402"/>
      <c r="K108" s="402"/>
      <c r="L108" s="419" t="s">
        <v>942</v>
      </c>
      <c r="M108" s="422" t="s">
        <v>163</v>
      </c>
      <c r="N108" s="425"/>
      <c r="O108" s="118"/>
      <c r="P108" s="118"/>
      <c r="Q108" s="118"/>
      <c r="R108" s="118"/>
      <c r="S108" s="118"/>
      <c r="T108" s="118"/>
      <c r="U108" s="118"/>
      <c r="V108" s="118"/>
      <c r="W108" s="118"/>
      <c r="X108" s="118"/>
      <c r="Y108" s="118"/>
    </row>
    <row r="109" spans="1:25" ht="57" customHeight="1" x14ac:dyDescent="0.2">
      <c r="A109" s="118"/>
      <c r="B109" s="400"/>
      <c r="C109" s="402"/>
      <c r="D109" s="402"/>
      <c r="E109" s="402"/>
      <c r="F109" s="402"/>
      <c r="G109" s="402"/>
      <c r="H109" s="417" t="s">
        <v>13</v>
      </c>
      <c r="I109" s="404" t="s">
        <v>15</v>
      </c>
      <c r="J109" s="404" t="s">
        <v>119</v>
      </c>
      <c r="K109" s="404" t="s">
        <v>1003</v>
      </c>
      <c r="L109" s="402"/>
      <c r="M109" s="411"/>
      <c r="N109" s="413"/>
      <c r="O109" s="118"/>
      <c r="P109" s="118"/>
      <c r="Q109" s="118"/>
      <c r="R109" s="118"/>
      <c r="S109" s="118"/>
      <c r="T109" s="118"/>
      <c r="U109" s="118"/>
      <c r="V109" s="118"/>
      <c r="W109" s="118"/>
      <c r="X109" s="118"/>
      <c r="Y109" s="118"/>
    </row>
    <row r="110" spans="1:25" ht="24" customHeight="1" x14ac:dyDescent="0.2">
      <c r="A110" s="118"/>
      <c r="B110" s="400"/>
      <c r="C110" s="402"/>
      <c r="D110" s="402"/>
      <c r="E110" s="402"/>
      <c r="F110" s="402"/>
      <c r="G110" s="402"/>
      <c r="H110" s="402"/>
      <c r="I110" s="402"/>
      <c r="J110" s="402"/>
      <c r="K110" s="416"/>
      <c r="L110" s="402"/>
      <c r="M110" s="411"/>
      <c r="N110" s="414"/>
      <c r="O110" s="118"/>
      <c r="P110" s="118"/>
      <c r="Q110" s="118"/>
      <c r="R110" s="118"/>
      <c r="S110" s="118"/>
      <c r="T110" s="118"/>
      <c r="U110" s="118"/>
      <c r="V110" s="118"/>
      <c r="W110" s="118"/>
      <c r="X110" s="118"/>
      <c r="Y110" s="118"/>
    </row>
    <row r="111" spans="1:25" ht="55.5" customHeight="1" x14ac:dyDescent="0.2">
      <c r="A111" s="118"/>
      <c r="B111" s="399" t="str">
        <f>+LEFT(C111,3)</f>
        <v>5.1</v>
      </c>
      <c r="C111" s="401" t="s">
        <v>239</v>
      </c>
      <c r="D111" s="403" t="s">
        <v>1022</v>
      </c>
      <c r="E111" s="401" t="s">
        <v>240</v>
      </c>
      <c r="F111" s="401" t="s">
        <v>159</v>
      </c>
      <c r="G111" s="407">
        <v>3</v>
      </c>
      <c r="H111" s="230">
        <v>1</v>
      </c>
      <c r="I111" s="233" t="s">
        <v>241</v>
      </c>
      <c r="J111" s="233"/>
      <c r="K111" s="401" t="s">
        <v>1025</v>
      </c>
      <c r="L111" s="407">
        <v>3</v>
      </c>
      <c r="M111" s="410" t="str">
        <f>+IF(OR(ISBLANK(G111),ISBLANK(L111)),"",IF(OR(AND(G111=1,L111=1),AND(G111=1,L111=2),AND(G111=1,L111=3)),"Deficiencia de control mayor (diseño y ejecución)",IF(OR(AND(G111=2,L111=2),AND(G111=3,L111=1),AND(G111=3,L111=2),AND(G111=2,L111=1)),"Deficiencia de control (diseño o ejecución)",IF(AND(G111=2,L111=3),"Oportunidad de mejora","Mantenimiento del control"))))</f>
        <v>Mantenimiento del control</v>
      </c>
      <c r="N111" s="412" t="e">
        <f>+#REF!+#REF!</f>
        <v>#REF!</v>
      </c>
      <c r="O111" s="118"/>
      <c r="P111" s="118"/>
      <c r="Q111" s="118"/>
      <c r="R111" s="118"/>
      <c r="S111" s="118"/>
      <c r="T111" s="118"/>
      <c r="U111" s="118"/>
      <c r="V111" s="118"/>
      <c r="W111" s="118"/>
      <c r="X111" s="118"/>
      <c r="Y111" s="118"/>
    </row>
    <row r="112" spans="1:25" ht="107.25" customHeight="1" x14ac:dyDescent="0.2">
      <c r="A112" s="118"/>
      <c r="B112" s="400"/>
      <c r="C112" s="402"/>
      <c r="D112" s="402"/>
      <c r="E112" s="402"/>
      <c r="F112" s="402"/>
      <c r="G112" s="402"/>
      <c r="H112" s="230">
        <v>2</v>
      </c>
      <c r="I112" s="233" t="s">
        <v>242</v>
      </c>
      <c r="J112" s="233"/>
      <c r="K112" s="416"/>
      <c r="L112" s="402"/>
      <c r="M112" s="411"/>
      <c r="N112" s="413"/>
      <c r="O112" s="118"/>
      <c r="P112" s="118"/>
      <c r="Q112" s="118"/>
      <c r="R112" s="118"/>
      <c r="S112" s="118"/>
      <c r="T112" s="118"/>
      <c r="U112" s="118"/>
      <c r="V112" s="118"/>
      <c r="W112" s="118"/>
      <c r="X112" s="118"/>
      <c r="Y112" s="118"/>
    </row>
    <row r="113" spans="1:25" ht="126" customHeight="1" x14ac:dyDescent="0.2">
      <c r="A113" s="118"/>
      <c r="B113" s="400"/>
      <c r="C113" s="402"/>
      <c r="D113" s="402"/>
      <c r="E113" s="402"/>
      <c r="F113" s="402"/>
      <c r="G113" s="402"/>
      <c r="H113" s="230">
        <v>3</v>
      </c>
      <c r="I113" s="233" t="s">
        <v>243</v>
      </c>
      <c r="J113" s="233"/>
      <c r="K113" s="416"/>
      <c r="L113" s="402"/>
      <c r="M113" s="411"/>
      <c r="N113" s="414"/>
      <c r="O113" s="118"/>
      <c r="P113" s="118"/>
      <c r="Q113" s="118"/>
      <c r="R113" s="118"/>
      <c r="S113" s="118"/>
      <c r="T113" s="118"/>
      <c r="U113" s="118"/>
      <c r="V113" s="118"/>
      <c r="W113" s="118"/>
      <c r="X113" s="118"/>
      <c r="Y113" s="118"/>
    </row>
    <row r="114" spans="1:25" ht="225.75" customHeight="1" x14ac:dyDescent="0.2">
      <c r="A114" s="118"/>
      <c r="B114" s="399" t="str">
        <f>+LEFT(C114,3)</f>
        <v>5.2</v>
      </c>
      <c r="C114" s="401" t="s">
        <v>244</v>
      </c>
      <c r="D114" s="254" t="s">
        <v>1023</v>
      </c>
      <c r="E114" s="255" t="s">
        <v>245</v>
      </c>
      <c r="F114" s="234" t="s">
        <v>246</v>
      </c>
      <c r="G114" s="407">
        <v>3</v>
      </c>
      <c r="H114" s="230">
        <v>1</v>
      </c>
      <c r="I114" s="231" t="s">
        <v>247</v>
      </c>
      <c r="J114" s="231" t="s">
        <v>874</v>
      </c>
      <c r="K114" s="401" t="s">
        <v>906</v>
      </c>
      <c r="L114" s="407">
        <v>3</v>
      </c>
      <c r="M114" s="410" t="str">
        <f>+IF(OR(ISBLANK(G114),ISBLANK(L114)),"",IF(OR(AND(G114=1,L114=1),AND(G114=1,L114=2),AND(G114=1,L114=3)),"Deficiencia de control mayor (diseño y ejecución)",IF(OR(AND(G114=2,L114=2),AND(G114=3,L114=1),AND(G114=3,L114=2),AND(G114=2,L114=1)),"Deficiencia de control (diseño o ejecución)",IF(AND(G114=2,L114=3),"Oportunidad de mejora","Mantenimiento del control"))))</f>
        <v>Mantenimiento del control</v>
      </c>
      <c r="N114" s="412" t="e">
        <f>+#REF!+#REF!</f>
        <v>#REF!</v>
      </c>
      <c r="O114" s="118"/>
      <c r="P114" s="118"/>
      <c r="Q114" s="118"/>
      <c r="R114" s="118"/>
      <c r="S114" s="118"/>
      <c r="T114" s="118"/>
      <c r="U114" s="118"/>
      <c r="V114" s="118"/>
      <c r="W114" s="118"/>
      <c r="X114" s="118"/>
      <c r="Y114" s="118"/>
    </row>
    <row r="115" spans="1:25" ht="178.5" x14ac:dyDescent="0.2">
      <c r="A115" s="118"/>
      <c r="B115" s="400"/>
      <c r="C115" s="402"/>
      <c r="D115" s="256"/>
      <c r="E115" s="256"/>
      <c r="F115" s="248"/>
      <c r="G115" s="402"/>
      <c r="H115" s="230">
        <v>2</v>
      </c>
      <c r="I115" s="233" t="s">
        <v>248</v>
      </c>
      <c r="J115" s="233" t="s">
        <v>875</v>
      </c>
      <c r="K115" s="401"/>
      <c r="L115" s="402"/>
      <c r="M115" s="411"/>
      <c r="N115" s="413"/>
      <c r="O115" s="118"/>
      <c r="P115" s="118"/>
      <c r="Q115" s="118"/>
      <c r="R115" s="118"/>
      <c r="S115" s="118"/>
      <c r="T115" s="118"/>
      <c r="U115" s="118"/>
      <c r="V115" s="118"/>
      <c r="W115" s="118"/>
      <c r="X115" s="118"/>
      <c r="Y115" s="118"/>
    </row>
    <row r="116" spans="1:25" ht="264.75" customHeight="1" x14ac:dyDescent="0.2">
      <c r="A116" s="118"/>
      <c r="B116" s="400"/>
      <c r="C116" s="402"/>
      <c r="D116" s="256"/>
      <c r="E116" s="256"/>
      <c r="F116" s="248"/>
      <c r="G116" s="402"/>
      <c r="H116" s="230">
        <v>3</v>
      </c>
      <c r="I116" s="233" t="s">
        <v>249</v>
      </c>
      <c r="J116" s="233" t="s">
        <v>876</v>
      </c>
      <c r="K116" s="401"/>
      <c r="L116" s="402"/>
      <c r="M116" s="411"/>
      <c r="N116" s="414"/>
      <c r="O116" s="118"/>
      <c r="P116" s="118"/>
      <c r="Q116" s="118"/>
      <c r="R116" s="118"/>
      <c r="S116" s="118"/>
      <c r="T116" s="118"/>
      <c r="U116" s="118"/>
      <c r="V116" s="118"/>
      <c r="W116" s="118"/>
      <c r="X116" s="118"/>
      <c r="Y116" s="118"/>
    </row>
    <row r="117" spans="1:25" ht="51" x14ac:dyDescent="0.2">
      <c r="A117" s="118"/>
      <c r="B117" s="399" t="str">
        <f>+LEFT(C117,3)</f>
        <v>5.3</v>
      </c>
      <c r="C117" s="401" t="s">
        <v>250</v>
      </c>
      <c r="D117" s="403" t="s">
        <v>251</v>
      </c>
      <c r="E117" s="401" t="s">
        <v>252</v>
      </c>
      <c r="F117" s="401" t="s">
        <v>159</v>
      </c>
      <c r="G117" s="407">
        <v>3</v>
      </c>
      <c r="H117" s="230">
        <v>1</v>
      </c>
      <c r="I117" s="233" t="s">
        <v>253</v>
      </c>
      <c r="J117" s="233"/>
      <c r="K117" s="401" t="s">
        <v>1063</v>
      </c>
      <c r="L117" s="407">
        <v>3</v>
      </c>
      <c r="M117" s="410" t="str">
        <f>+IF(OR(ISBLANK(G117),ISBLANK(L117)),"",IF(OR(AND(G117=1,L117=1),AND(G117=1,L117=2),AND(G117=1,L117=3)),"Deficiencia de control mayor (diseño y ejecución)",IF(OR(AND(G117=2,L117=2),AND(G117=3,L117=1),AND(G117=3,L117=2),AND(G117=2,L117=1)),"Deficiencia de control (diseño o ejecución)",IF(AND(G117=2,L117=3),"Oportunidad de mejora","Mantenimiento del control"))))</f>
        <v>Mantenimiento del control</v>
      </c>
      <c r="N117" s="412" t="e">
        <f>+#REF!+#REF!</f>
        <v>#REF!</v>
      </c>
      <c r="O117" s="118"/>
      <c r="P117" s="118"/>
      <c r="Q117" s="118"/>
      <c r="R117" s="118"/>
      <c r="S117" s="118"/>
      <c r="T117" s="118"/>
      <c r="U117" s="118"/>
      <c r="V117" s="118"/>
      <c r="W117" s="118"/>
      <c r="X117" s="118"/>
      <c r="Y117" s="118"/>
    </row>
    <row r="118" spans="1:25" ht="51" x14ac:dyDescent="0.2">
      <c r="A118" s="118"/>
      <c r="B118" s="400"/>
      <c r="C118" s="402"/>
      <c r="D118" s="402"/>
      <c r="E118" s="402"/>
      <c r="F118" s="402"/>
      <c r="G118" s="402"/>
      <c r="H118" s="230">
        <v>2</v>
      </c>
      <c r="I118" s="233" t="s">
        <v>254</v>
      </c>
      <c r="J118" s="233"/>
      <c r="K118" s="401"/>
      <c r="L118" s="402"/>
      <c r="M118" s="411"/>
      <c r="N118" s="413"/>
      <c r="O118" s="118"/>
      <c r="P118" s="118"/>
      <c r="Q118" s="118"/>
      <c r="R118" s="118"/>
      <c r="S118" s="118"/>
      <c r="T118" s="118"/>
      <c r="U118" s="118"/>
      <c r="V118" s="118"/>
      <c r="W118" s="118"/>
      <c r="X118" s="118"/>
      <c r="Y118" s="118"/>
    </row>
    <row r="119" spans="1:25" ht="102" x14ac:dyDescent="0.2">
      <c r="A119" s="118"/>
      <c r="B119" s="400"/>
      <c r="C119" s="402"/>
      <c r="D119" s="402"/>
      <c r="E119" s="402"/>
      <c r="F119" s="248" t="s">
        <v>165</v>
      </c>
      <c r="G119" s="402"/>
      <c r="H119" s="230">
        <v>3</v>
      </c>
      <c r="I119" s="233" t="s">
        <v>255</v>
      </c>
      <c r="J119" s="233"/>
      <c r="K119" s="401"/>
      <c r="L119" s="402"/>
      <c r="M119" s="411"/>
      <c r="N119" s="413"/>
      <c r="O119" s="118"/>
      <c r="P119" s="118"/>
      <c r="Q119" s="118"/>
      <c r="R119" s="118"/>
      <c r="S119" s="118"/>
      <c r="T119" s="118"/>
      <c r="U119" s="118"/>
      <c r="V119" s="118"/>
      <c r="W119" s="118"/>
      <c r="X119" s="118"/>
      <c r="Y119" s="118"/>
    </row>
    <row r="120" spans="1:25" ht="12.75" x14ac:dyDescent="0.2">
      <c r="A120" s="118"/>
      <c r="B120" s="400"/>
      <c r="C120" s="402"/>
      <c r="D120" s="402"/>
      <c r="E120" s="402"/>
      <c r="F120" s="248"/>
      <c r="G120" s="402"/>
      <c r="H120" s="230"/>
      <c r="I120" s="238"/>
      <c r="J120" s="238"/>
      <c r="K120" s="401"/>
      <c r="L120" s="402"/>
      <c r="M120" s="411"/>
      <c r="N120" s="414"/>
      <c r="O120" s="118"/>
      <c r="P120" s="118"/>
      <c r="Q120" s="118"/>
      <c r="R120" s="118"/>
      <c r="S120" s="118"/>
      <c r="T120" s="118"/>
      <c r="U120" s="118"/>
      <c r="V120" s="118"/>
      <c r="W120" s="118"/>
      <c r="X120" s="118"/>
      <c r="Y120" s="118"/>
    </row>
    <row r="121" spans="1:25" ht="70.5" customHeight="1" x14ac:dyDescent="0.2">
      <c r="A121" s="118"/>
      <c r="B121" s="399" t="str">
        <f>+LEFT(C121,3)</f>
        <v>5.4</v>
      </c>
      <c r="C121" s="401" t="s">
        <v>256</v>
      </c>
      <c r="D121" s="403" t="s">
        <v>257</v>
      </c>
      <c r="E121" s="401" t="s">
        <v>258</v>
      </c>
      <c r="F121" s="234" t="s">
        <v>159</v>
      </c>
      <c r="G121" s="407">
        <v>3</v>
      </c>
      <c r="H121" s="230">
        <v>1</v>
      </c>
      <c r="I121" s="233" t="s">
        <v>259</v>
      </c>
      <c r="J121" s="233"/>
      <c r="K121" s="401" t="s">
        <v>907</v>
      </c>
      <c r="L121" s="407">
        <v>2</v>
      </c>
      <c r="M121" s="410" t="str">
        <f>+IF(OR(ISBLANK(G121),ISBLANK(L121)),"",IF(OR(AND(G121=1,L121=1),AND(G121=1,L121=2),AND(G121=1,L121=3)),"Deficiencia de control mayor (diseño y ejecución)",IF(OR(AND(G121=2,L121=2),AND(G121=3,L121=1),AND(G121=3,L121=2),AND(G121=2,L121=1)),"Deficiencia de control (diseño o ejecución)",IF(AND(G121=2,L121=3),"Oportunidad de mejora","Mantenimiento del control"))))</f>
        <v>Deficiencia de control (diseño o ejecución)</v>
      </c>
      <c r="N121" s="412" t="e">
        <f>+#REF!+#REF!</f>
        <v>#REF!</v>
      </c>
      <c r="O121" s="118"/>
      <c r="P121" s="118"/>
      <c r="Q121" s="118"/>
      <c r="R121" s="118"/>
      <c r="S121" s="118"/>
      <c r="T121" s="118"/>
      <c r="U121" s="118"/>
      <c r="V121" s="118"/>
      <c r="W121" s="118"/>
      <c r="X121" s="118"/>
      <c r="Y121" s="118"/>
    </row>
    <row r="122" spans="1:25" ht="73.5" customHeight="1" x14ac:dyDescent="0.2">
      <c r="A122" s="118"/>
      <c r="B122" s="400"/>
      <c r="C122" s="402"/>
      <c r="D122" s="402"/>
      <c r="E122" s="402"/>
      <c r="F122" s="248" t="s">
        <v>165</v>
      </c>
      <c r="G122" s="402"/>
      <c r="H122" s="230">
        <v>2</v>
      </c>
      <c r="I122" s="233" t="s">
        <v>260</v>
      </c>
      <c r="J122" s="233"/>
      <c r="K122" s="416"/>
      <c r="L122" s="402"/>
      <c r="M122" s="411"/>
      <c r="N122" s="413"/>
      <c r="O122" s="118"/>
      <c r="P122" s="118"/>
      <c r="Q122" s="118"/>
      <c r="R122" s="118"/>
      <c r="S122" s="118"/>
      <c r="T122" s="118"/>
      <c r="U122" s="118"/>
      <c r="V122" s="118"/>
      <c r="W122" s="118"/>
      <c r="X122" s="118"/>
      <c r="Y122" s="118"/>
    </row>
    <row r="123" spans="1:25" ht="137.25" customHeight="1" x14ac:dyDescent="0.2">
      <c r="A123" s="118"/>
      <c r="B123" s="400"/>
      <c r="C123" s="402"/>
      <c r="D123" s="402"/>
      <c r="E123" s="402"/>
      <c r="F123" s="248" t="s">
        <v>165</v>
      </c>
      <c r="G123" s="402"/>
      <c r="H123" s="230">
        <v>3</v>
      </c>
      <c r="I123" s="233" t="s">
        <v>261</v>
      </c>
      <c r="J123" s="233"/>
      <c r="K123" s="416"/>
      <c r="L123" s="402"/>
      <c r="M123" s="411"/>
      <c r="N123" s="413"/>
      <c r="O123" s="118"/>
      <c r="P123" s="118"/>
      <c r="Q123" s="118"/>
      <c r="R123" s="118"/>
      <c r="S123" s="118"/>
      <c r="T123" s="118"/>
      <c r="U123" s="118"/>
      <c r="V123" s="118"/>
      <c r="W123" s="118"/>
      <c r="X123" s="118"/>
      <c r="Y123" s="118"/>
    </row>
    <row r="124" spans="1:25" ht="15.75" customHeight="1" x14ac:dyDescent="0.2">
      <c r="A124" s="118"/>
      <c r="B124" s="400"/>
      <c r="C124" s="402"/>
      <c r="D124" s="402"/>
      <c r="E124" s="402"/>
      <c r="F124" s="248"/>
      <c r="G124" s="402"/>
      <c r="H124" s="230"/>
      <c r="I124" s="234"/>
      <c r="J124" s="234"/>
      <c r="K124" s="416"/>
      <c r="L124" s="402"/>
      <c r="M124" s="411"/>
      <c r="N124" s="414"/>
      <c r="O124" s="118"/>
      <c r="P124" s="118"/>
      <c r="Q124" s="118"/>
      <c r="R124" s="118"/>
      <c r="S124" s="118"/>
      <c r="T124" s="118"/>
      <c r="U124" s="118"/>
      <c r="V124" s="118"/>
      <c r="W124" s="118"/>
      <c r="X124" s="118"/>
      <c r="Y124" s="118"/>
    </row>
    <row r="125" spans="1:25" ht="79.5" customHeight="1" x14ac:dyDescent="0.2">
      <c r="A125" s="118"/>
      <c r="B125" s="399" t="str">
        <f>+LEFT(C125,3)</f>
        <v>5.5</v>
      </c>
      <c r="C125" s="401" t="s">
        <v>262</v>
      </c>
      <c r="D125" s="403" t="s">
        <v>263</v>
      </c>
      <c r="E125" s="401" t="s">
        <v>264</v>
      </c>
      <c r="F125" s="401" t="s">
        <v>165</v>
      </c>
      <c r="G125" s="407">
        <v>3</v>
      </c>
      <c r="H125" s="230">
        <v>1</v>
      </c>
      <c r="I125" s="255" t="s">
        <v>265</v>
      </c>
      <c r="J125" s="255"/>
      <c r="K125" s="401" t="s">
        <v>908</v>
      </c>
      <c r="L125" s="407">
        <v>3</v>
      </c>
      <c r="M125" s="410" t="str">
        <f>+IF(OR(ISBLANK(G125),ISBLANK(L125)),"",IF(OR(AND(G125=1,L125=1),AND(G125=1,L125=2),AND(G125=1,L125=3)),"Deficiencia de control mayor (diseño y ejecución)",IF(OR(AND(G125=2,L125=2),AND(G125=3,L125=1),AND(G125=3,L125=2),AND(G125=2,L125=1)),"Deficiencia de control (diseño o ejecución)",IF(AND(G125=2,L125=3),"Oportunidad de mejora","Mantenimiento del control"))))</f>
        <v>Mantenimiento del control</v>
      </c>
      <c r="N125" s="412" t="e">
        <f>+#REF!+#REF!</f>
        <v>#REF!</v>
      </c>
      <c r="O125" s="118"/>
      <c r="P125" s="118"/>
      <c r="Q125" s="118"/>
      <c r="R125" s="118"/>
      <c r="S125" s="118"/>
      <c r="T125" s="118"/>
      <c r="U125" s="118"/>
      <c r="V125" s="118"/>
      <c r="W125" s="118"/>
      <c r="X125" s="118"/>
      <c r="Y125" s="118"/>
    </row>
    <row r="126" spans="1:25" ht="15.75" customHeight="1" x14ac:dyDescent="0.2">
      <c r="A126" s="118"/>
      <c r="B126" s="400"/>
      <c r="C126" s="402"/>
      <c r="D126" s="402"/>
      <c r="E126" s="402"/>
      <c r="F126" s="402"/>
      <c r="G126" s="402"/>
      <c r="H126" s="230">
        <v>2</v>
      </c>
      <c r="I126" s="255" t="s">
        <v>266</v>
      </c>
      <c r="J126" s="255"/>
      <c r="K126" s="416"/>
      <c r="L126" s="402"/>
      <c r="M126" s="411"/>
      <c r="N126" s="413"/>
      <c r="O126" s="118"/>
      <c r="P126" s="118"/>
      <c r="Q126" s="118"/>
      <c r="R126" s="118"/>
      <c r="S126" s="118"/>
      <c r="T126" s="118"/>
      <c r="U126" s="118"/>
      <c r="V126" s="118"/>
      <c r="W126" s="118"/>
      <c r="X126" s="118"/>
      <c r="Y126" s="118"/>
    </row>
    <row r="127" spans="1:25" ht="104.25" customHeight="1" x14ac:dyDescent="0.2">
      <c r="A127" s="118"/>
      <c r="B127" s="400"/>
      <c r="C127" s="402"/>
      <c r="D127" s="402"/>
      <c r="E127" s="402"/>
      <c r="F127" s="402"/>
      <c r="G127" s="402"/>
      <c r="H127" s="230">
        <v>3</v>
      </c>
      <c r="I127" s="255" t="s">
        <v>267</v>
      </c>
      <c r="J127" s="255"/>
      <c r="K127" s="416"/>
      <c r="L127" s="402"/>
      <c r="M127" s="411"/>
      <c r="N127" s="413"/>
      <c r="O127" s="118"/>
      <c r="P127" s="118"/>
      <c r="Q127" s="118"/>
      <c r="R127" s="118"/>
      <c r="S127" s="118"/>
      <c r="T127" s="118"/>
      <c r="U127" s="118"/>
      <c r="V127" s="118"/>
      <c r="W127" s="118"/>
      <c r="X127" s="118"/>
      <c r="Y127" s="118"/>
    </row>
    <row r="128" spans="1:25" ht="98.25" customHeight="1" x14ac:dyDescent="0.2">
      <c r="A128" s="118"/>
      <c r="B128" s="400"/>
      <c r="C128" s="402"/>
      <c r="D128" s="402"/>
      <c r="E128" s="402"/>
      <c r="F128" s="402"/>
      <c r="G128" s="402"/>
      <c r="H128" s="230">
        <v>4</v>
      </c>
      <c r="I128" s="255" t="s">
        <v>268</v>
      </c>
      <c r="J128" s="255"/>
      <c r="K128" s="416"/>
      <c r="L128" s="402"/>
      <c r="M128" s="411"/>
      <c r="N128" s="413"/>
      <c r="O128" s="118"/>
      <c r="P128" s="118"/>
      <c r="Q128" s="118"/>
      <c r="R128" s="118"/>
      <c r="S128" s="118"/>
      <c r="T128" s="118"/>
      <c r="U128" s="118"/>
      <c r="V128" s="118"/>
      <c r="W128" s="118"/>
      <c r="X128" s="118"/>
      <c r="Y128" s="118"/>
    </row>
    <row r="129" spans="1:25" ht="86.25" customHeight="1" x14ac:dyDescent="0.2">
      <c r="A129" s="118"/>
      <c r="B129" s="400"/>
      <c r="C129" s="402"/>
      <c r="D129" s="402"/>
      <c r="E129" s="402"/>
      <c r="F129" s="402"/>
      <c r="G129" s="402"/>
      <c r="H129" s="230">
        <v>5</v>
      </c>
      <c r="I129" s="233" t="s">
        <v>269</v>
      </c>
      <c r="J129" s="233"/>
      <c r="K129" s="416"/>
      <c r="L129" s="402"/>
      <c r="M129" s="411"/>
      <c r="N129" s="414"/>
      <c r="O129" s="118"/>
      <c r="P129" s="118"/>
      <c r="Q129" s="118"/>
      <c r="R129" s="118"/>
      <c r="S129" s="118"/>
      <c r="T129" s="118"/>
      <c r="U129" s="118"/>
      <c r="V129" s="118"/>
      <c r="W129" s="118"/>
      <c r="X129" s="118"/>
      <c r="Y129" s="118"/>
    </row>
    <row r="130" spans="1:25" ht="76.5" customHeight="1" x14ac:dyDescent="0.2">
      <c r="A130" s="118"/>
      <c r="B130" s="399" t="str">
        <f>+LEFT(C130,3)</f>
        <v>5.6</v>
      </c>
      <c r="C130" s="401" t="s">
        <v>270</v>
      </c>
      <c r="D130" s="403" t="s">
        <v>263</v>
      </c>
      <c r="E130" s="401" t="s">
        <v>271</v>
      </c>
      <c r="F130" s="401" t="s">
        <v>165</v>
      </c>
      <c r="G130" s="407">
        <v>3</v>
      </c>
      <c r="H130" s="230">
        <v>1</v>
      </c>
      <c r="I130" s="257" t="s">
        <v>272</v>
      </c>
      <c r="J130" s="257"/>
      <c r="K130" s="401" t="s">
        <v>909</v>
      </c>
      <c r="L130" s="407">
        <v>3</v>
      </c>
      <c r="M130" s="410" t="str">
        <f>+IF(OR(ISBLANK(G130),ISBLANK(L130)),"",IF(OR(AND(G130=1,L130=1),AND(G130=1,L130=2),AND(G130=1,L130=3)),"Deficiencia de control mayor (diseño y ejecución)",IF(OR(AND(G130=2,L130=2),AND(G130=3,L130=1),AND(G130=3,L130=2),AND(G130=2,L130=1)),"Deficiencia de control (diseño o ejecución)",IF(AND(G130=2,L130=3),"Oportunidad de mejora","Mantenimiento del control"))))</f>
        <v>Mantenimiento del control</v>
      </c>
      <c r="N130" s="412" t="e">
        <f>+#REF!+#REF!</f>
        <v>#REF!</v>
      </c>
      <c r="O130" s="118"/>
      <c r="P130" s="118"/>
      <c r="Q130" s="118"/>
      <c r="R130" s="118"/>
      <c r="S130" s="118"/>
      <c r="T130" s="118"/>
      <c r="U130" s="118"/>
      <c r="V130" s="118"/>
      <c r="W130" s="118"/>
      <c r="X130" s="118"/>
      <c r="Y130" s="118"/>
    </row>
    <row r="131" spans="1:25" ht="60.75" customHeight="1" x14ac:dyDescent="0.2">
      <c r="A131" s="118"/>
      <c r="B131" s="400"/>
      <c r="C131" s="402"/>
      <c r="D131" s="402"/>
      <c r="E131" s="402"/>
      <c r="F131" s="402"/>
      <c r="G131" s="402"/>
      <c r="H131" s="230">
        <v>2</v>
      </c>
      <c r="I131" s="233" t="s">
        <v>273</v>
      </c>
      <c r="J131" s="233"/>
      <c r="K131" s="416"/>
      <c r="L131" s="402"/>
      <c r="M131" s="411"/>
      <c r="N131" s="413"/>
      <c r="O131" s="118"/>
      <c r="P131" s="118"/>
      <c r="Q131" s="118"/>
      <c r="R131" s="118"/>
      <c r="S131" s="118"/>
      <c r="T131" s="118"/>
      <c r="U131" s="118"/>
      <c r="V131" s="118"/>
      <c r="W131" s="118"/>
      <c r="X131" s="118"/>
      <c r="Y131" s="118"/>
    </row>
    <row r="132" spans="1:25" ht="158.25" customHeight="1" x14ac:dyDescent="0.2">
      <c r="A132" s="118"/>
      <c r="B132" s="400"/>
      <c r="C132" s="402"/>
      <c r="D132" s="402"/>
      <c r="E132" s="402"/>
      <c r="F132" s="402"/>
      <c r="G132" s="402"/>
      <c r="H132" s="230">
        <v>3</v>
      </c>
      <c r="I132" s="233" t="s">
        <v>274</v>
      </c>
      <c r="J132" s="233"/>
      <c r="K132" s="416"/>
      <c r="L132" s="402"/>
      <c r="M132" s="411"/>
      <c r="N132" s="413"/>
      <c r="O132" s="118"/>
      <c r="P132" s="118"/>
      <c r="Q132" s="118"/>
      <c r="R132" s="118"/>
      <c r="S132" s="118"/>
      <c r="T132" s="118"/>
      <c r="U132" s="118"/>
      <c r="V132" s="118"/>
      <c r="W132" s="118"/>
      <c r="X132" s="118"/>
      <c r="Y132" s="118"/>
    </row>
    <row r="133" spans="1:25" ht="1.5" customHeight="1" thickBot="1" x14ac:dyDescent="0.25">
      <c r="A133" s="154"/>
      <c r="B133" s="408"/>
      <c r="C133" s="409"/>
      <c r="D133" s="409"/>
      <c r="E133" s="409"/>
      <c r="F133" s="409"/>
      <c r="G133" s="409"/>
      <c r="H133" s="241"/>
      <c r="I133" s="258"/>
      <c r="J133" s="258"/>
      <c r="K133" s="258"/>
      <c r="L133" s="409"/>
      <c r="M133" s="415"/>
      <c r="N133" s="414"/>
      <c r="O133" s="118"/>
      <c r="P133" s="118"/>
      <c r="Q133" s="118"/>
      <c r="R133" s="118"/>
      <c r="S133" s="118"/>
      <c r="T133" s="118"/>
      <c r="U133" s="118"/>
      <c r="V133" s="118"/>
      <c r="W133" s="118"/>
      <c r="X133" s="118"/>
      <c r="Y133" s="118"/>
    </row>
    <row r="134" spans="1:25" ht="22.5" customHeight="1" x14ac:dyDescent="0.2">
      <c r="A134" s="118"/>
      <c r="B134" s="119"/>
      <c r="C134" s="119"/>
      <c r="D134" s="118"/>
      <c r="E134" s="118"/>
      <c r="F134" s="127"/>
      <c r="G134" s="118"/>
      <c r="H134" s="144"/>
      <c r="I134" s="118"/>
      <c r="J134" s="118"/>
      <c r="K134" s="119"/>
      <c r="L134" s="118"/>
      <c r="M134" s="118"/>
      <c r="N134" s="145"/>
      <c r="O134" s="118"/>
      <c r="P134" s="118"/>
      <c r="Q134" s="118"/>
      <c r="R134" s="118"/>
      <c r="S134" s="118"/>
      <c r="T134" s="118"/>
      <c r="U134" s="118"/>
      <c r="V134" s="118"/>
      <c r="W134" s="118"/>
      <c r="X134" s="118"/>
      <c r="Y134" s="118"/>
    </row>
    <row r="135" spans="1:25" ht="12" customHeight="1" x14ac:dyDescent="0.2">
      <c r="A135" s="118"/>
      <c r="B135" s="119"/>
      <c r="C135" s="119"/>
      <c r="D135" s="118"/>
      <c r="E135" s="118"/>
      <c r="F135" s="127"/>
      <c r="G135" s="118"/>
      <c r="H135" s="144"/>
      <c r="I135" s="118"/>
      <c r="J135" s="118"/>
      <c r="K135" s="119"/>
      <c r="L135" s="118"/>
      <c r="M135" s="118"/>
      <c r="N135" s="145"/>
      <c r="O135" s="118"/>
      <c r="P135" s="118"/>
      <c r="Q135" s="118"/>
      <c r="R135" s="118"/>
      <c r="S135" s="118"/>
      <c r="T135" s="118"/>
      <c r="U135" s="118"/>
      <c r="V135" s="118"/>
      <c r="W135" s="118"/>
      <c r="X135" s="118"/>
      <c r="Y135" s="118"/>
    </row>
    <row r="136" spans="1:25" ht="22.5" customHeight="1" x14ac:dyDescent="0.2">
      <c r="A136" s="118"/>
      <c r="B136" s="119"/>
      <c r="C136" s="119"/>
      <c r="D136" s="118"/>
      <c r="E136" s="118"/>
      <c r="F136" s="127"/>
      <c r="G136" s="118"/>
      <c r="H136" s="144"/>
      <c r="I136" s="118"/>
      <c r="J136" s="118"/>
      <c r="K136" s="119"/>
      <c r="L136" s="118"/>
      <c r="M136" s="118"/>
      <c r="N136" s="145"/>
      <c r="O136" s="118"/>
      <c r="P136" s="118"/>
      <c r="Q136" s="118"/>
      <c r="R136" s="118"/>
      <c r="S136" s="118"/>
      <c r="T136" s="118"/>
      <c r="U136" s="118"/>
      <c r="V136" s="118"/>
      <c r="W136" s="118"/>
      <c r="X136" s="118"/>
      <c r="Y136" s="118"/>
    </row>
    <row r="137" spans="1:25" ht="22.5" customHeight="1" x14ac:dyDescent="0.2">
      <c r="A137" s="118"/>
      <c r="B137" s="119"/>
      <c r="C137" s="119"/>
      <c r="D137" s="118"/>
      <c r="E137" s="118"/>
      <c r="F137" s="127"/>
      <c r="G137" s="118"/>
      <c r="H137" s="144"/>
      <c r="I137" s="118"/>
      <c r="J137" s="118"/>
      <c r="K137" s="119"/>
      <c r="L137" s="118"/>
      <c r="M137" s="118"/>
      <c r="N137" s="145"/>
      <c r="O137" s="118"/>
      <c r="P137" s="118"/>
      <c r="Q137" s="118"/>
      <c r="R137" s="118"/>
      <c r="S137" s="118"/>
      <c r="T137" s="118"/>
      <c r="U137" s="118"/>
      <c r="V137" s="118"/>
      <c r="W137" s="118"/>
      <c r="X137" s="118"/>
      <c r="Y137" s="118"/>
    </row>
    <row r="138" spans="1:25" ht="22.5" customHeight="1" x14ac:dyDescent="0.2">
      <c r="A138" s="118"/>
      <c r="B138" s="119"/>
      <c r="C138" s="119"/>
      <c r="D138" s="118"/>
      <c r="E138" s="118"/>
      <c r="F138" s="127"/>
      <c r="G138" s="118"/>
      <c r="H138" s="144"/>
      <c r="I138" s="118"/>
      <c r="J138" s="118"/>
      <c r="K138" s="119"/>
      <c r="L138" s="118"/>
      <c r="M138" s="118"/>
      <c r="N138" s="145"/>
      <c r="O138" s="118"/>
      <c r="P138" s="118"/>
      <c r="Q138" s="118"/>
      <c r="R138" s="118"/>
      <c r="S138" s="118"/>
      <c r="T138" s="118"/>
      <c r="U138" s="118"/>
      <c r="V138" s="118"/>
      <c r="W138" s="118"/>
      <c r="X138" s="118"/>
      <c r="Y138" s="118"/>
    </row>
    <row r="139" spans="1:25" ht="22.5" customHeight="1" x14ac:dyDescent="0.2">
      <c r="A139" s="118"/>
      <c r="B139" s="119"/>
      <c r="C139" s="119"/>
      <c r="D139" s="118"/>
      <c r="E139" s="118"/>
      <c r="F139" s="127"/>
      <c r="G139" s="118"/>
      <c r="H139" s="144"/>
      <c r="I139" s="118"/>
      <c r="J139" s="118"/>
      <c r="K139" s="119"/>
      <c r="L139" s="118"/>
      <c r="M139" s="118"/>
      <c r="N139" s="145"/>
      <c r="O139" s="118"/>
      <c r="P139" s="118"/>
      <c r="Q139" s="118"/>
      <c r="R139" s="118"/>
      <c r="S139" s="118"/>
      <c r="T139" s="118"/>
      <c r="U139" s="118"/>
      <c r="V139" s="118"/>
      <c r="W139" s="118"/>
      <c r="X139" s="118"/>
      <c r="Y139" s="118"/>
    </row>
    <row r="140" spans="1:25" ht="22.5" customHeight="1" x14ac:dyDescent="0.2">
      <c r="A140" s="118"/>
      <c r="B140" s="119"/>
      <c r="C140" s="119"/>
      <c r="D140" s="118"/>
      <c r="E140" s="118"/>
      <c r="F140" s="127"/>
      <c r="G140" s="118"/>
      <c r="H140" s="144"/>
      <c r="I140" s="118"/>
      <c r="J140" s="118"/>
      <c r="K140" s="119"/>
      <c r="L140" s="118"/>
      <c r="M140" s="118"/>
      <c r="N140" s="145"/>
      <c r="O140" s="118"/>
      <c r="P140" s="118"/>
      <c r="Q140" s="118"/>
      <c r="R140" s="118"/>
      <c r="S140" s="118"/>
      <c r="T140" s="118"/>
      <c r="U140" s="118"/>
      <c r="V140" s="118"/>
      <c r="W140" s="118"/>
      <c r="X140" s="118"/>
      <c r="Y140" s="118"/>
    </row>
    <row r="141" spans="1:25" ht="22.5" customHeight="1" x14ac:dyDescent="0.2">
      <c r="A141" s="118"/>
      <c r="B141" s="119"/>
      <c r="C141" s="119"/>
      <c r="D141" s="118"/>
      <c r="E141" s="118"/>
      <c r="F141" s="127"/>
      <c r="G141" s="118"/>
      <c r="H141" s="144"/>
      <c r="I141" s="118"/>
      <c r="J141" s="118"/>
      <c r="K141" s="119"/>
      <c r="L141" s="118"/>
      <c r="M141" s="118"/>
      <c r="N141" s="145"/>
      <c r="O141" s="118"/>
      <c r="P141" s="118"/>
      <c r="Q141" s="118"/>
      <c r="R141" s="118"/>
      <c r="S141" s="118"/>
      <c r="T141" s="118"/>
      <c r="U141" s="118"/>
      <c r="V141" s="118"/>
      <c r="W141" s="118"/>
      <c r="X141" s="118"/>
      <c r="Y141" s="118"/>
    </row>
    <row r="142" spans="1:25" ht="22.5" customHeight="1" x14ac:dyDescent="0.2">
      <c r="A142" s="118"/>
      <c r="B142" s="119"/>
      <c r="C142" s="119"/>
      <c r="D142" s="118"/>
      <c r="E142" s="118"/>
      <c r="F142" s="127"/>
      <c r="G142" s="118"/>
      <c r="H142" s="144"/>
      <c r="I142" s="118"/>
      <c r="J142" s="118"/>
      <c r="K142" s="119"/>
      <c r="L142" s="118"/>
      <c r="M142" s="118"/>
      <c r="N142" s="145"/>
      <c r="O142" s="118"/>
      <c r="P142" s="118"/>
      <c r="Q142" s="118"/>
      <c r="R142" s="118"/>
      <c r="S142" s="118"/>
      <c r="T142" s="118"/>
      <c r="U142" s="118"/>
      <c r="V142" s="118"/>
      <c r="W142" s="118"/>
      <c r="X142" s="118"/>
      <c r="Y142" s="118"/>
    </row>
    <row r="143" spans="1:25" ht="22.5" customHeight="1" x14ac:dyDescent="0.2">
      <c r="A143" s="118"/>
      <c r="B143" s="119"/>
      <c r="C143" s="119"/>
      <c r="D143" s="118"/>
      <c r="E143" s="118"/>
      <c r="F143" s="127"/>
      <c r="G143" s="118"/>
      <c r="H143" s="144"/>
      <c r="I143" s="118"/>
      <c r="J143" s="118"/>
      <c r="K143" s="119"/>
      <c r="L143" s="118"/>
      <c r="M143" s="118"/>
      <c r="N143" s="145"/>
      <c r="O143" s="118"/>
      <c r="P143" s="118"/>
      <c r="Q143" s="118"/>
      <c r="R143" s="118"/>
      <c r="S143" s="118"/>
      <c r="T143" s="118"/>
      <c r="U143" s="118"/>
      <c r="V143" s="118"/>
      <c r="W143" s="118"/>
      <c r="X143" s="118"/>
      <c r="Y143" s="118"/>
    </row>
    <row r="144" spans="1:25" ht="22.5" customHeight="1" x14ac:dyDescent="0.2">
      <c r="A144" s="118"/>
      <c r="B144" s="119"/>
      <c r="C144" s="119"/>
      <c r="D144" s="118"/>
      <c r="E144" s="118"/>
      <c r="F144" s="127"/>
      <c r="G144" s="118"/>
      <c r="H144" s="144"/>
      <c r="I144" s="118"/>
      <c r="J144" s="118"/>
      <c r="K144" s="119"/>
      <c r="L144" s="118"/>
      <c r="M144" s="118"/>
      <c r="N144" s="145"/>
      <c r="O144" s="118"/>
      <c r="P144" s="118"/>
      <c r="Q144" s="118"/>
      <c r="R144" s="118"/>
      <c r="S144" s="118"/>
      <c r="T144" s="118"/>
      <c r="U144" s="118"/>
      <c r="V144" s="118"/>
      <c r="W144" s="118"/>
      <c r="X144" s="118"/>
      <c r="Y144" s="118"/>
    </row>
    <row r="145" spans="1:25" ht="22.5" customHeight="1" x14ac:dyDescent="0.2">
      <c r="A145" s="118"/>
      <c r="B145" s="119"/>
      <c r="C145" s="119"/>
      <c r="D145" s="118"/>
      <c r="E145" s="118"/>
      <c r="F145" s="127"/>
      <c r="G145" s="118"/>
      <c r="H145" s="144"/>
      <c r="I145" s="118"/>
      <c r="J145" s="118"/>
      <c r="K145" s="119"/>
      <c r="L145" s="118"/>
      <c r="M145" s="118"/>
      <c r="N145" s="145"/>
      <c r="O145" s="118"/>
      <c r="P145" s="118"/>
      <c r="Q145" s="118"/>
      <c r="R145" s="118"/>
      <c r="S145" s="118"/>
      <c r="T145" s="118"/>
      <c r="U145" s="118"/>
      <c r="V145" s="118"/>
      <c r="W145" s="118"/>
      <c r="X145" s="118"/>
      <c r="Y145" s="118"/>
    </row>
    <row r="146" spans="1:25" ht="22.5" customHeight="1" x14ac:dyDescent="0.2">
      <c r="A146" s="118"/>
      <c r="B146" s="119"/>
      <c r="C146" s="119"/>
      <c r="D146" s="118"/>
      <c r="E146" s="118"/>
      <c r="F146" s="127"/>
      <c r="G146" s="118"/>
      <c r="H146" s="144"/>
      <c r="I146" s="118"/>
      <c r="J146" s="118"/>
      <c r="K146" s="119"/>
      <c r="L146" s="118"/>
      <c r="M146" s="118"/>
      <c r="N146" s="145"/>
      <c r="O146" s="118"/>
      <c r="P146" s="118"/>
      <c r="Q146" s="118"/>
      <c r="R146" s="118"/>
      <c r="S146" s="118"/>
      <c r="T146" s="118"/>
      <c r="U146" s="118"/>
      <c r="V146" s="118"/>
      <c r="W146" s="118"/>
      <c r="X146" s="118"/>
      <c r="Y146" s="118"/>
    </row>
    <row r="147" spans="1:25" ht="22.5" customHeight="1" x14ac:dyDescent="0.2">
      <c r="A147" s="118"/>
      <c r="B147" s="119"/>
      <c r="C147" s="119"/>
      <c r="D147" s="118"/>
      <c r="E147" s="118"/>
      <c r="F147" s="127"/>
      <c r="G147" s="118"/>
      <c r="H147" s="144"/>
      <c r="I147" s="118"/>
      <c r="J147" s="118"/>
      <c r="K147" s="119"/>
      <c r="L147" s="118"/>
      <c r="M147" s="118"/>
      <c r="N147" s="145"/>
      <c r="O147" s="118"/>
      <c r="P147" s="118"/>
      <c r="Q147" s="118"/>
      <c r="R147" s="118"/>
      <c r="S147" s="118"/>
      <c r="T147" s="118"/>
      <c r="U147" s="118"/>
      <c r="V147" s="118"/>
      <c r="W147" s="118"/>
      <c r="X147" s="118"/>
      <c r="Y147" s="118"/>
    </row>
    <row r="148" spans="1:25" ht="22.5" customHeight="1" x14ac:dyDescent="0.2">
      <c r="A148" s="118"/>
      <c r="B148" s="119"/>
      <c r="C148" s="119"/>
      <c r="D148" s="118"/>
      <c r="E148" s="118"/>
      <c r="F148" s="127"/>
      <c r="G148" s="118"/>
      <c r="H148" s="144"/>
      <c r="I148" s="118"/>
      <c r="J148" s="118"/>
      <c r="K148" s="119"/>
      <c r="L148" s="118"/>
      <c r="M148" s="118"/>
      <c r="N148" s="145"/>
      <c r="O148" s="118"/>
      <c r="P148" s="118"/>
      <c r="Q148" s="118"/>
      <c r="R148" s="118"/>
      <c r="S148" s="118"/>
      <c r="T148" s="118"/>
      <c r="U148" s="118"/>
      <c r="V148" s="118"/>
      <c r="W148" s="118"/>
      <c r="X148" s="118"/>
      <c r="Y148" s="118"/>
    </row>
    <row r="149" spans="1:25" ht="22.5" customHeight="1" x14ac:dyDescent="0.2">
      <c r="A149" s="118"/>
      <c r="B149" s="119"/>
      <c r="C149" s="119"/>
      <c r="D149" s="118"/>
      <c r="E149" s="118"/>
      <c r="F149" s="127"/>
      <c r="G149" s="118"/>
      <c r="H149" s="144"/>
      <c r="I149" s="118"/>
      <c r="J149" s="118"/>
      <c r="K149" s="119"/>
      <c r="L149" s="118"/>
      <c r="M149" s="118"/>
      <c r="N149" s="145"/>
      <c r="O149" s="118"/>
      <c r="P149" s="118"/>
      <c r="Q149" s="118"/>
      <c r="R149" s="118"/>
      <c r="S149" s="118"/>
      <c r="T149" s="118"/>
      <c r="U149" s="118"/>
      <c r="V149" s="118"/>
      <c r="W149" s="118"/>
      <c r="X149" s="118"/>
      <c r="Y149" s="118"/>
    </row>
    <row r="150" spans="1:25" ht="22.5" customHeight="1" x14ac:dyDescent="0.2">
      <c r="A150" s="118"/>
      <c r="B150" s="119"/>
      <c r="C150" s="119"/>
      <c r="D150" s="118"/>
      <c r="E150" s="118"/>
      <c r="F150" s="127"/>
      <c r="G150" s="118"/>
      <c r="H150" s="144"/>
      <c r="I150" s="118"/>
      <c r="J150" s="118"/>
      <c r="K150" s="119"/>
      <c r="L150" s="118"/>
      <c r="M150" s="118"/>
      <c r="N150" s="145"/>
      <c r="O150" s="118"/>
      <c r="P150" s="118"/>
      <c r="Q150" s="118"/>
      <c r="R150" s="118"/>
      <c r="S150" s="118"/>
      <c r="T150" s="118"/>
      <c r="U150" s="118"/>
      <c r="V150" s="118"/>
      <c r="W150" s="118"/>
      <c r="X150" s="118"/>
      <c r="Y150" s="118"/>
    </row>
    <row r="151" spans="1:25" ht="22.5" customHeight="1" x14ac:dyDescent="0.2">
      <c r="A151" s="118"/>
      <c r="B151" s="119"/>
      <c r="C151" s="119"/>
      <c r="D151" s="118"/>
      <c r="E151" s="118"/>
      <c r="F151" s="127"/>
      <c r="G151" s="118"/>
      <c r="H151" s="144"/>
      <c r="I151" s="118"/>
      <c r="J151" s="118"/>
      <c r="K151" s="119"/>
      <c r="L151" s="118"/>
      <c r="M151" s="118"/>
      <c r="N151" s="145"/>
      <c r="O151" s="118"/>
      <c r="P151" s="118"/>
      <c r="Q151" s="118"/>
      <c r="R151" s="118"/>
      <c r="S151" s="118"/>
      <c r="T151" s="118"/>
      <c r="U151" s="118"/>
      <c r="V151" s="118"/>
      <c r="W151" s="118"/>
      <c r="X151" s="118"/>
      <c r="Y151" s="118"/>
    </row>
    <row r="152" spans="1:25" ht="22.5" customHeight="1" x14ac:dyDescent="0.2">
      <c r="A152" s="118"/>
      <c r="B152" s="119"/>
      <c r="C152" s="119"/>
      <c r="D152" s="118"/>
      <c r="E152" s="118"/>
      <c r="F152" s="127"/>
      <c r="G152" s="118"/>
      <c r="H152" s="144"/>
      <c r="I152" s="118"/>
      <c r="J152" s="118"/>
      <c r="K152" s="119"/>
      <c r="L152" s="118"/>
      <c r="M152" s="118"/>
      <c r="N152" s="145"/>
      <c r="O152" s="118"/>
      <c r="P152" s="118"/>
      <c r="Q152" s="118"/>
      <c r="R152" s="118"/>
      <c r="S152" s="118"/>
      <c r="T152" s="118"/>
      <c r="U152" s="118"/>
      <c r="V152" s="118"/>
      <c r="W152" s="118"/>
      <c r="X152" s="118"/>
      <c r="Y152" s="118"/>
    </row>
    <row r="153" spans="1:25" ht="22.5" customHeight="1" x14ac:dyDescent="0.2">
      <c r="A153" s="118"/>
      <c r="B153" s="119"/>
      <c r="C153" s="119"/>
      <c r="D153" s="118"/>
      <c r="E153" s="118"/>
      <c r="F153" s="127"/>
      <c r="G153" s="118"/>
      <c r="H153" s="144"/>
      <c r="I153" s="118"/>
      <c r="J153" s="118"/>
      <c r="K153" s="119"/>
      <c r="L153" s="118"/>
      <c r="M153" s="118"/>
      <c r="N153" s="145"/>
      <c r="O153" s="118"/>
      <c r="P153" s="118"/>
      <c r="Q153" s="118"/>
      <c r="R153" s="118"/>
      <c r="S153" s="118"/>
      <c r="T153" s="118"/>
      <c r="U153" s="118"/>
      <c r="V153" s="118"/>
      <c r="W153" s="118"/>
      <c r="X153" s="118"/>
      <c r="Y153" s="118"/>
    </row>
    <row r="154" spans="1:25" ht="22.5" customHeight="1" x14ac:dyDescent="0.2">
      <c r="A154" s="118"/>
      <c r="B154" s="119"/>
      <c r="C154" s="119"/>
      <c r="D154" s="118"/>
      <c r="E154" s="118"/>
      <c r="F154" s="127"/>
      <c r="G154" s="118"/>
      <c r="H154" s="144"/>
      <c r="I154" s="118"/>
      <c r="J154" s="118"/>
      <c r="K154" s="119"/>
      <c r="L154" s="118"/>
      <c r="M154" s="118"/>
      <c r="N154" s="145"/>
      <c r="O154" s="118"/>
      <c r="P154" s="118"/>
      <c r="Q154" s="118"/>
      <c r="R154" s="118"/>
      <c r="S154" s="118"/>
      <c r="T154" s="118"/>
      <c r="U154" s="118"/>
      <c r="V154" s="118"/>
      <c r="W154" s="118"/>
      <c r="X154" s="118"/>
      <c r="Y154" s="118"/>
    </row>
    <row r="155" spans="1:25" ht="22.5" customHeight="1" x14ac:dyDescent="0.2">
      <c r="A155" s="118"/>
      <c r="B155" s="119"/>
      <c r="C155" s="119"/>
      <c r="D155" s="118"/>
      <c r="E155" s="118"/>
      <c r="F155" s="127"/>
      <c r="G155" s="118"/>
      <c r="H155" s="144"/>
      <c r="I155" s="118"/>
      <c r="J155" s="118"/>
      <c r="K155" s="119"/>
      <c r="L155" s="118"/>
      <c r="M155" s="118"/>
      <c r="N155" s="145"/>
      <c r="O155" s="118"/>
      <c r="P155" s="118"/>
      <c r="Q155" s="118"/>
      <c r="R155" s="118"/>
      <c r="S155" s="118"/>
      <c r="T155" s="118"/>
      <c r="U155" s="118"/>
      <c r="V155" s="118"/>
      <c r="W155" s="118"/>
      <c r="X155" s="118"/>
      <c r="Y155" s="118"/>
    </row>
    <row r="156" spans="1:25" ht="22.5" customHeight="1" x14ac:dyDescent="0.2">
      <c r="A156" s="118"/>
      <c r="B156" s="119"/>
      <c r="C156" s="119"/>
      <c r="D156" s="118"/>
      <c r="E156" s="118"/>
      <c r="F156" s="127"/>
      <c r="G156" s="118"/>
      <c r="H156" s="144"/>
      <c r="I156" s="118"/>
      <c r="J156" s="118"/>
      <c r="K156" s="119"/>
      <c r="L156" s="118"/>
      <c r="M156" s="118"/>
      <c r="N156" s="145"/>
      <c r="O156" s="118"/>
      <c r="P156" s="118"/>
      <c r="Q156" s="118"/>
      <c r="R156" s="118"/>
      <c r="S156" s="118"/>
      <c r="T156" s="118"/>
      <c r="U156" s="118"/>
      <c r="V156" s="118"/>
      <c r="W156" s="118"/>
      <c r="X156" s="118"/>
      <c r="Y156" s="118"/>
    </row>
    <row r="157" spans="1:25" ht="22.5" customHeight="1" x14ac:dyDescent="0.2">
      <c r="A157" s="118"/>
      <c r="B157" s="119"/>
      <c r="C157" s="119"/>
      <c r="D157" s="118"/>
      <c r="E157" s="118"/>
      <c r="F157" s="127"/>
      <c r="G157" s="118"/>
      <c r="H157" s="144"/>
      <c r="I157" s="118"/>
      <c r="J157" s="118"/>
      <c r="K157" s="119"/>
      <c r="L157" s="118"/>
      <c r="M157" s="118"/>
      <c r="N157" s="145"/>
      <c r="O157" s="118"/>
      <c r="P157" s="118"/>
      <c r="Q157" s="118"/>
      <c r="R157" s="118"/>
      <c r="S157" s="118"/>
      <c r="T157" s="118"/>
      <c r="U157" s="118"/>
      <c r="V157" s="118"/>
      <c r="W157" s="118"/>
      <c r="X157" s="118"/>
      <c r="Y157" s="118"/>
    </row>
    <row r="158" spans="1:25" ht="22.5" customHeight="1" x14ac:dyDescent="0.2">
      <c r="A158" s="118"/>
      <c r="B158" s="119"/>
      <c r="C158" s="119"/>
      <c r="D158" s="118"/>
      <c r="E158" s="118"/>
      <c r="F158" s="127"/>
      <c r="G158" s="118"/>
      <c r="H158" s="144"/>
      <c r="I158" s="118"/>
      <c r="J158" s="118"/>
      <c r="K158" s="119"/>
      <c r="L158" s="118"/>
      <c r="M158" s="118"/>
      <c r="N158" s="145"/>
      <c r="O158" s="118"/>
      <c r="P158" s="118"/>
      <c r="Q158" s="118"/>
      <c r="R158" s="118"/>
      <c r="S158" s="118"/>
      <c r="T158" s="118"/>
      <c r="U158" s="118"/>
      <c r="V158" s="118"/>
      <c r="W158" s="118"/>
      <c r="X158" s="118"/>
      <c r="Y158" s="118"/>
    </row>
    <row r="159" spans="1:25" ht="22.5" customHeight="1" x14ac:dyDescent="0.2">
      <c r="A159" s="118"/>
      <c r="B159" s="119"/>
      <c r="C159" s="119"/>
      <c r="D159" s="118"/>
      <c r="E159" s="118"/>
      <c r="F159" s="127"/>
      <c r="G159" s="118"/>
      <c r="H159" s="144"/>
      <c r="I159" s="118"/>
      <c r="J159" s="118"/>
      <c r="K159" s="119"/>
      <c r="L159" s="118"/>
      <c r="M159" s="118"/>
      <c r="N159" s="145"/>
      <c r="O159" s="118"/>
      <c r="P159" s="118"/>
      <c r="Q159" s="118"/>
      <c r="R159" s="118"/>
      <c r="S159" s="118"/>
      <c r="T159" s="118"/>
      <c r="U159" s="118"/>
      <c r="V159" s="118"/>
      <c r="W159" s="118"/>
      <c r="X159" s="118"/>
      <c r="Y159" s="118"/>
    </row>
    <row r="160" spans="1:25" ht="22.5" customHeight="1" x14ac:dyDescent="0.2">
      <c r="A160" s="118"/>
      <c r="B160" s="119"/>
      <c r="C160" s="119"/>
      <c r="D160" s="118"/>
      <c r="E160" s="118"/>
      <c r="F160" s="127"/>
      <c r="G160" s="118"/>
      <c r="H160" s="144"/>
      <c r="I160" s="118"/>
      <c r="J160" s="118"/>
      <c r="K160" s="119"/>
      <c r="L160" s="118"/>
      <c r="M160" s="118"/>
      <c r="N160" s="145"/>
      <c r="O160" s="118"/>
      <c r="P160" s="118"/>
      <c r="Q160" s="118"/>
      <c r="R160" s="118"/>
      <c r="S160" s="118"/>
      <c r="T160" s="118"/>
      <c r="U160" s="118"/>
      <c r="V160" s="118"/>
      <c r="W160" s="118"/>
      <c r="X160" s="118"/>
      <c r="Y160" s="118"/>
    </row>
    <row r="161" spans="1:25" ht="22.5" customHeight="1" x14ac:dyDescent="0.2">
      <c r="A161" s="118"/>
      <c r="B161" s="119"/>
      <c r="C161" s="119"/>
      <c r="D161" s="118"/>
      <c r="E161" s="118"/>
      <c r="F161" s="127"/>
      <c r="G161" s="118"/>
      <c r="H161" s="144"/>
      <c r="I161" s="118"/>
      <c r="J161" s="118"/>
      <c r="K161" s="119"/>
      <c r="L161" s="118"/>
      <c r="M161" s="118"/>
      <c r="N161" s="145"/>
      <c r="O161" s="118"/>
      <c r="P161" s="118"/>
      <c r="Q161" s="118"/>
      <c r="R161" s="118"/>
      <c r="S161" s="118"/>
      <c r="T161" s="118"/>
      <c r="U161" s="118"/>
      <c r="V161" s="118"/>
      <c r="W161" s="118"/>
      <c r="X161" s="118"/>
      <c r="Y161" s="118"/>
    </row>
    <row r="162" spans="1:25" ht="22.5" customHeight="1" x14ac:dyDescent="0.2">
      <c r="A162" s="118"/>
      <c r="B162" s="119"/>
      <c r="C162" s="119"/>
      <c r="D162" s="118"/>
      <c r="E162" s="118"/>
      <c r="F162" s="127"/>
      <c r="G162" s="118"/>
      <c r="H162" s="144"/>
      <c r="I162" s="118"/>
      <c r="J162" s="118"/>
      <c r="K162" s="119"/>
      <c r="L162" s="118"/>
      <c r="M162" s="118"/>
      <c r="N162" s="145"/>
      <c r="O162" s="118"/>
      <c r="P162" s="118"/>
      <c r="Q162" s="118"/>
      <c r="R162" s="118"/>
      <c r="S162" s="118"/>
      <c r="T162" s="118"/>
      <c r="U162" s="118"/>
      <c r="V162" s="118"/>
      <c r="W162" s="118"/>
      <c r="X162" s="118"/>
      <c r="Y162" s="118"/>
    </row>
    <row r="163" spans="1:25" ht="22.5" customHeight="1" x14ac:dyDescent="0.2">
      <c r="A163" s="118"/>
      <c r="B163" s="119"/>
      <c r="C163" s="119"/>
      <c r="D163" s="118"/>
      <c r="E163" s="118"/>
      <c r="F163" s="127"/>
      <c r="G163" s="118"/>
      <c r="H163" s="144"/>
      <c r="I163" s="118"/>
      <c r="J163" s="118"/>
      <c r="K163" s="119"/>
      <c r="L163" s="118"/>
      <c r="M163" s="118"/>
      <c r="N163" s="145"/>
      <c r="O163" s="118"/>
      <c r="P163" s="118"/>
      <c r="Q163" s="118"/>
      <c r="R163" s="118"/>
      <c r="S163" s="118"/>
      <c r="T163" s="118"/>
      <c r="U163" s="118"/>
      <c r="V163" s="118"/>
      <c r="W163" s="118"/>
      <c r="X163" s="118"/>
      <c r="Y163" s="118"/>
    </row>
    <row r="164" spans="1:25" ht="22.5" customHeight="1" x14ac:dyDescent="0.2">
      <c r="A164" s="118"/>
      <c r="B164" s="119"/>
      <c r="C164" s="119"/>
      <c r="D164" s="118"/>
      <c r="E164" s="118"/>
      <c r="F164" s="127"/>
      <c r="G164" s="118"/>
      <c r="H164" s="144"/>
      <c r="I164" s="118"/>
      <c r="J164" s="118"/>
      <c r="K164" s="119"/>
      <c r="L164" s="118"/>
      <c r="M164" s="118"/>
      <c r="N164" s="145"/>
      <c r="O164" s="118"/>
      <c r="P164" s="118"/>
      <c r="Q164" s="118"/>
      <c r="R164" s="118"/>
      <c r="S164" s="118"/>
      <c r="T164" s="118"/>
      <c r="U164" s="118"/>
      <c r="V164" s="118"/>
      <c r="W164" s="118"/>
      <c r="X164" s="118"/>
      <c r="Y164" s="118"/>
    </row>
    <row r="165" spans="1:25" ht="22.5" customHeight="1" x14ac:dyDescent="0.2">
      <c r="A165" s="118"/>
      <c r="B165" s="119"/>
      <c r="C165" s="119"/>
      <c r="D165" s="118"/>
      <c r="E165" s="118"/>
      <c r="F165" s="127"/>
      <c r="G165" s="118"/>
      <c r="H165" s="144"/>
      <c r="I165" s="118"/>
      <c r="J165" s="118"/>
      <c r="K165" s="119"/>
      <c r="L165" s="118"/>
      <c r="M165" s="118"/>
      <c r="N165" s="145"/>
      <c r="O165" s="118"/>
      <c r="P165" s="118"/>
      <c r="Q165" s="118"/>
      <c r="R165" s="118"/>
      <c r="S165" s="118"/>
      <c r="T165" s="118"/>
      <c r="U165" s="118"/>
      <c r="V165" s="118"/>
      <c r="W165" s="118"/>
      <c r="X165" s="118"/>
      <c r="Y165" s="118"/>
    </row>
    <row r="166" spans="1:25" ht="22.5" customHeight="1" x14ac:dyDescent="0.2">
      <c r="A166" s="118"/>
      <c r="B166" s="119"/>
      <c r="C166" s="119"/>
      <c r="D166" s="118"/>
      <c r="E166" s="118"/>
      <c r="F166" s="127"/>
      <c r="G166" s="118"/>
      <c r="H166" s="144"/>
      <c r="I166" s="118"/>
      <c r="J166" s="118"/>
      <c r="K166" s="119"/>
      <c r="L166" s="118"/>
      <c r="M166" s="118"/>
      <c r="N166" s="145"/>
      <c r="O166" s="118"/>
      <c r="P166" s="118"/>
      <c r="Q166" s="118"/>
      <c r="R166" s="118"/>
      <c r="S166" s="118"/>
      <c r="T166" s="118"/>
      <c r="U166" s="118"/>
      <c r="V166" s="118"/>
      <c r="W166" s="118"/>
      <c r="X166" s="118"/>
      <c r="Y166" s="118"/>
    </row>
    <row r="167" spans="1:25" ht="22.5" customHeight="1" x14ac:dyDescent="0.2">
      <c r="A167" s="118"/>
      <c r="B167" s="119"/>
      <c r="C167" s="119"/>
      <c r="D167" s="118"/>
      <c r="E167" s="118"/>
      <c r="F167" s="127"/>
      <c r="G167" s="118"/>
      <c r="H167" s="144"/>
      <c r="I167" s="118"/>
      <c r="J167" s="118"/>
      <c r="K167" s="119"/>
      <c r="L167" s="118"/>
      <c r="M167" s="118"/>
      <c r="N167" s="145"/>
      <c r="O167" s="118"/>
      <c r="P167" s="118"/>
      <c r="Q167" s="118"/>
      <c r="R167" s="118"/>
      <c r="S167" s="118"/>
      <c r="T167" s="118"/>
      <c r="U167" s="118"/>
      <c r="V167" s="118"/>
      <c r="W167" s="118"/>
      <c r="X167" s="118"/>
      <c r="Y167" s="118"/>
    </row>
    <row r="168" spans="1:25" ht="22.5" customHeight="1" x14ac:dyDescent="0.2">
      <c r="A168" s="118"/>
      <c r="B168" s="119"/>
      <c r="C168" s="119"/>
      <c r="D168" s="118"/>
      <c r="E168" s="118"/>
      <c r="F168" s="127"/>
      <c r="G168" s="118"/>
      <c r="H168" s="144"/>
      <c r="I168" s="118"/>
      <c r="J168" s="118"/>
      <c r="K168" s="119"/>
      <c r="L168" s="118"/>
      <c r="M168" s="118"/>
      <c r="N168" s="145"/>
      <c r="O168" s="118"/>
      <c r="P168" s="118"/>
      <c r="Q168" s="118"/>
      <c r="R168" s="118"/>
      <c r="S168" s="118"/>
      <c r="T168" s="118"/>
      <c r="U168" s="118"/>
      <c r="V168" s="118"/>
      <c r="W168" s="118"/>
      <c r="X168" s="118"/>
      <c r="Y168" s="118"/>
    </row>
    <row r="169" spans="1:25" ht="22.5" customHeight="1" x14ac:dyDescent="0.2">
      <c r="A169" s="118"/>
      <c r="B169" s="119"/>
      <c r="C169" s="119"/>
      <c r="D169" s="118"/>
      <c r="E169" s="118"/>
      <c r="F169" s="127"/>
      <c r="G169" s="118"/>
      <c r="H169" s="144"/>
      <c r="I169" s="118"/>
      <c r="J169" s="118"/>
      <c r="K169" s="119"/>
      <c r="L169" s="118"/>
      <c r="M169" s="118"/>
      <c r="N169" s="145"/>
      <c r="O169" s="118"/>
      <c r="P169" s="118"/>
      <c r="Q169" s="118"/>
      <c r="R169" s="118"/>
      <c r="S169" s="118"/>
      <c r="T169" s="118"/>
      <c r="U169" s="118"/>
      <c r="V169" s="118"/>
      <c r="W169" s="118"/>
      <c r="X169" s="118"/>
      <c r="Y169" s="118"/>
    </row>
    <row r="170" spans="1:25" ht="22.5" customHeight="1" x14ac:dyDescent="0.2">
      <c r="A170" s="118"/>
      <c r="B170" s="119"/>
      <c r="C170" s="119"/>
      <c r="D170" s="118"/>
      <c r="E170" s="118"/>
      <c r="F170" s="127"/>
      <c r="G170" s="118"/>
      <c r="H170" s="144"/>
      <c r="I170" s="118"/>
      <c r="J170" s="118"/>
      <c r="K170" s="119"/>
      <c r="L170" s="118"/>
      <c r="M170" s="118"/>
      <c r="N170" s="145"/>
      <c r="O170" s="118"/>
      <c r="P170" s="118"/>
      <c r="Q170" s="118"/>
      <c r="R170" s="118"/>
      <c r="S170" s="118"/>
      <c r="T170" s="118"/>
      <c r="U170" s="118"/>
      <c r="V170" s="118"/>
      <c r="W170" s="118"/>
      <c r="X170" s="118"/>
      <c r="Y170" s="118"/>
    </row>
    <row r="171" spans="1:25" ht="22.5" customHeight="1" x14ac:dyDescent="0.2">
      <c r="A171" s="118"/>
      <c r="B171" s="119"/>
      <c r="C171" s="119"/>
      <c r="D171" s="118"/>
      <c r="E171" s="118"/>
      <c r="F171" s="127"/>
      <c r="G171" s="118"/>
      <c r="H171" s="144"/>
      <c r="I171" s="118"/>
      <c r="J171" s="118"/>
      <c r="K171" s="119"/>
      <c r="L171" s="118"/>
      <c r="M171" s="118"/>
      <c r="N171" s="145"/>
      <c r="O171" s="118"/>
      <c r="P171" s="118"/>
      <c r="Q171" s="118"/>
      <c r="R171" s="118"/>
      <c r="S171" s="118"/>
      <c r="T171" s="118"/>
      <c r="U171" s="118"/>
      <c r="V171" s="118"/>
      <c r="W171" s="118"/>
      <c r="X171" s="118"/>
      <c r="Y171" s="118"/>
    </row>
    <row r="172" spans="1:25" ht="22.5" customHeight="1" x14ac:dyDescent="0.2">
      <c r="A172" s="118"/>
      <c r="B172" s="119"/>
      <c r="C172" s="119"/>
      <c r="D172" s="118"/>
      <c r="E172" s="118"/>
      <c r="F172" s="127"/>
      <c r="G172" s="118"/>
      <c r="H172" s="144"/>
      <c r="I172" s="118"/>
      <c r="J172" s="118"/>
      <c r="K172" s="119"/>
      <c r="L172" s="118"/>
      <c r="M172" s="118"/>
      <c r="N172" s="145"/>
      <c r="O172" s="118"/>
      <c r="P172" s="118"/>
      <c r="Q172" s="118"/>
      <c r="R172" s="118"/>
      <c r="S172" s="118"/>
      <c r="T172" s="118"/>
      <c r="U172" s="118"/>
      <c r="V172" s="118"/>
      <c r="W172" s="118"/>
      <c r="X172" s="118"/>
      <c r="Y172" s="118"/>
    </row>
    <row r="173" spans="1:25" ht="22.5" customHeight="1" x14ac:dyDescent="0.2">
      <c r="A173" s="118"/>
      <c r="B173" s="119"/>
      <c r="C173" s="119"/>
      <c r="D173" s="118"/>
      <c r="E173" s="118"/>
      <c r="F173" s="127"/>
      <c r="G173" s="118"/>
      <c r="H173" s="144"/>
      <c r="I173" s="118"/>
      <c r="J173" s="118"/>
      <c r="K173" s="119"/>
      <c r="L173" s="118"/>
      <c r="M173" s="118"/>
      <c r="N173" s="145"/>
      <c r="O173" s="118"/>
      <c r="P173" s="118"/>
      <c r="Q173" s="118"/>
      <c r="R173" s="118"/>
      <c r="S173" s="118"/>
      <c r="T173" s="118"/>
      <c r="U173" s="118"/>
      <c r="V173" s="118"/>
      <c r="W173" s="118"/>
      <c r="X173" s="118"/>
      <c r="Y173" s="118"/>
    </row>
    <row r="174" spans="1:25" ht="22.5" customHeight="1" x14ac:dyDescent="0.2">
      <c r="A174" s="118"/>
      <c r="B174" s="119"/>
      <c r="C174" s="119"/>
      <c r="D174" s="118"/>
      <c r="E174" s="118"/>
      <c r="F174" s="127"/>
      <c r="G174" s="118"/>
      <c r="H174" s="144"/>
      <c r="I174" s="118"/>
      <c r="J174" s="118"/>
      <c r="K174" s="119"/>
      <c r="L174" s="118"/>
      <c r="M174" s="118"/>
      <c r="N174" s="145"/>
      <c r="O174" s="118"/>
      <c r="P174" s="118"/>
      <c r="Q174" s="118"/>
      <c r="R174" s="118"/>
      <c r="S174" s="118"/>
      <c r="T174" s="118"/>
      <c r="U174" s="118"/>
      <c r="V174" s="118"/>
      <c r="W174" s="118"/>
      <c r="X174" s="118"/>
      <c r="Y174" s="118"/>
    </row>
    <row r="175" spans="1:25" ht="22.5" customHeight="1" x14ac:dyDescent="0.2">
      <c r="A175" s="118"/>
      <c r="B175" s="119"/>
      <c r="C175" s="119"/>
      <c r="D175" s="118"/>
      <c r="E175" s="118"/>
      <c r="F175" s="127"/>
      <c r="G175" s="118"/>
      <c r="H175" s="144"/>
      <c r="I175" s="118"/>
      <c r="J175" s="118"/>
      <c r="K175" s="119"/>
      <c r="L175" s="118"/>
      <c r="M175" s="118"/>
      <c r="N175" s="145"/>
      <c r="O175" s="118"/>
      <c r="P175" s="118"/>
      <c r="Q175" s="118"/>
      <c r="R175" s="118"/>
      <c r="S175" s="118"/>
      <c r="T175" s="118"/>
      <c r="U175" s="118"/>
      <c r="V175" s="118"/>
      <c r="W175" s="118"/>
      <c r="X175" s="118"/>
      <c r="Y175" s="118"/>
    </row>
    <row r="176" spans="1:25" ht="22.5" customHeight="1" x14ac:dyDescent="0.2">
      <c r="A176" s="118"/>
      <c r="B176" s="119"/>
      <c r="C176" s="119"/>
      <c r="D176" s="118"/>
      <c r="E176" s="118"/>
      <c r="F176" s="127"/>
      <c r="G176" s="118"/>
      <c r="H176" s="144"/>
      <c r="I176" s="118"/>
      <c r="J176" s="118"/>
      <c r="K176" s="119"/>
      <c r="L176" s="118"/>
      <c r="M176" s="118"/>
      <c r="N176" s="145"/>
      <c r="O176" s="118"/>
      <c r="P176" s="118"/>
      <c r="Q176" s="118"/>
      <c r="R176" s="118"/>
      <c r="S176" s="118"/>
      <c r="T176" s="118"/>
      <c r="U176" s="118"/>
      <c r="V176" s="118"/>
      <c r="W176" s="118"/>
      <c r="X176" s="118"/>
      <c r="Y176" s="118"/>
    </row>
    <row r="177" spans="1:25" ht="22.5" customHeight="1" x14ac:dyDescent="0.2">
      <c r="A177" s="118"/>
      <c r="B177" s="119"/>
      <c r="C177" s="119"/>
      <c r="D177" s="118"/>
      <c r="E177" s="118"/>
      <c r="F177" s="127"/>
      <c r="G177" s="118"/>
      <c r="H177" s="144"/>
      <c r="I177" s="118"/>
      <c r="J177" s="118"/>
      <c r="K177" s="119"/>
      <c r="L177" s="118"/>
      <c r="M177" s="118"/>
      <c r="N177" s="145"/>
      <c r="O177" s="118"/>
      <c r="P177" s="118"/>
      <c r="Q177" s="118"/>
      <c r="R177" s="118"/>
      <c r="S177" s="118"/>
      <c r="T177" s="118"/>
      <c r="U177" s="118"/>
      <c r="V177" s="118"/>
      <c r="W177" s="118"/>
      <c r="X177" s="118"/>
      <c r="Y177" s="118"/>
    </row>
    <row r="178" spans="1:25" ht="22.5" customHeight="1" x14ac:dyDescent="0.2">
      <c r="A178" s="118"/>
      <c r="B178" s="119"/>
      <c r="C178" s="119"/>
      <c r="D178" s="118"/>
      <c r="E178" s="118"/>
      <c r="F178" s="127"/>
      <c r="G178" s="118"/>
      <c r="H178" s="144"/>
      <c r="I178" s="118"/>
      <c r="J178" s="118"/>
      <c r="K178" s="119"/>
      <c r="L178" s="118"/>
      <c r="M178" s="118"/>
      <c r="N178" s="145"/>
      <c r="O178" s="118"/>
      <c r="P178" s="118"/>
      <c r="Q178" s="118"/>
      <c r="R178" s="118"/>
      <c r="S178" s="118"/>
      <c r="T178" s="118"/>
      <c r="U178" s="118"/>
      <c r="V178" s="118"/>
      <c r="W178" s="118"/>
      <c r="X178" s="118"/>
      <c r="Y178" s="118"/>
    </row>
    <row r="179" spans="1:25" ht="22.5" customHeight="1" x14ac:dyDescent="0.2">
      <c r="A179" s="118"/>
      <c r="B179" s="119"/>
      <c r="C179" s="119"/>
      <c r="D179" s="118"/>
      <c r="E179" s="118"/>
      <c r="F179" s="127"/>
      <c r="G179" s="118"/>
      <c r="H179" s="144"/>
      <c r="I179" s="118"/>
      <c r="J179" s="118"/>
      <c r="K179" s="119"/>
      <c r="L179" s="118"/>
      <c r="M179" s="118"/>
      <c r="N179" s="145"/>
      <c r="O179" s="118"/>
      <c r="P179" s="118"/>
      <c r="Q179" s="118"/>
      <c r="R179" s="118"/>
      <c r="S179" s="118"/>
      <c r="T179" s="118"/>
      <c r="U179" s="118"/>
      <c r="V179" s="118"/>
      <c r="W179" s="118"/>
      <c r="X179" s="118"/>
      <c r="Y179" s="118"/>
    </row>
    <row r="180" spans="1:25" ht="22.5" customHeight="1" x14ac:dyDescent="0.2">
      <c r="A180" s="118"/>
      <c r="B180" s="119"/>
      <c r="C180" s="119"/>
      <c r="D180" s="118"/>
      <c r="E180" s="118"/>
      <c r="F180" s="127"/>
      <c r="G180" s="118"/>
      <c r="H180" s="144"/>
      <c r="I180" s="118"/>
      <c r="J180" s="118"/>
      <c r="K180" s="119"/>
      <c r="L180" s="118"/>
      <c r="M180" s="118"/>
      <c r="N180" s="145"/>
      <c r="O180" s="118"/>
      <c r="P180" s="118"/>
      <c r="Q180" s="118"/>
      <c r="R180" s="118"/>
      <c r="S180" s="118"/>
      <c r="T180" s="118"/>
      <c r="U180" s="118"/>
      <c r="V180" s="118"/>
      <c r="W180" s="118"/>
      <c r="X180" s="118"/>
      <c r="Y180" s="118"/>
    </row>
    <row r="181" spans="1:25" ht="22.5" customHeight="1" x14ac:dyDescent="0.2">
      <c r="A181" s="118"/>
      <c r="B181" s="119"/>
      <c r="C181" s="119"/>
      <c r="D181" s="118"/>
      <c r="E181" s="118"/>
      <c r="F181" s="127"/>
      <c r="G181" s="118"/>
      <c r="H181" s="144"/>
      <c r="I181" s="118"/>
      <c r="J181" s="118"/>
      <c r="K181" s="119"/>
      <c r="L181" s="118"/>
      <c r="M181" s="118"/>
      <c r="N181" s="145"/>
      <c r="O181" s="118"/>
      <c r="P181" s="118"/>
      <c r="Q181" s="118"/>
      <c r="R181" s="118"/>
      <c r="S181" s="118"/>
      <c r="T181" s="118"/>
      <c r="U181" s="118"/>
      <c r="V181" s="118"/>
      <c r="W181" s="118"/>
      <c r="X181" s="118"/>
      <c r="Y181" s="118"/>
    </row>
    <row r="182" spans="1:25" ht="22.5" customHeight="1" x14ac:dyDescent="0.2">
      <c r="A182" s="118"/>
      <c r="B182" s="119"/>
      <c r="C182" s="119"/>
      <c r="D182" s="118"/>
      <c r="E182" s="118"/>
      <c r="F182" s="127"/>
      <c r="G182" s="118"/>
      <c r="H182" s="144"/>
      <c r="I182" s="118"/>
      <c r="J182" s="118"/>
      <c r="K182" s="119"/>
      <c r="L182" s="118"/>
      <c r="M182" s="118"/>
      <c r="N182" s="145"/>
      <c r="O182" s="118"/>
      <c r="P182" s="118"/>
      <c r="Q182" s="118"/>
      <c r="R182" s="118"/>
      <c r="S182" s="118"/>
      <c r="T182" s="118"/>
      <c r="U182" s="118"/>
      <c r="V182" s="118"/>
      <c r="W182" s="118"/>
      <c r="X182" s="118"/>
      <c r="Y182" s="118"/>
    </row>
    <row r="183" spans="1:25" ht="22.5" customHeight="1" x14ac:dyDescent="0.2">
      <c r="A183" s="118"/>
      <c r="B183" s="119"/>
      <c r="C183" s="119"/>
      <c r="D183" s="118"/>
      <c r="E183" s="118"/>
      <c r="F183" s="127"/>
      <c r="G183" s="118"/>
      <c r="H183" s="144"/>
      <c r="I183" s="118"/>
      <c r="J183" s="118"/>
      <c r="K183" s="119"/>
      <c r="L183" s="118"/>
      <c r="M183" s="118"/>
      <c r="N183" s="145"/>
      <c r="O183" s="118"/>
      <c r="P183" s="118"/>
      <c r="Q183" s="118"/>
      <c r="R183" s="118"/>
      <c r="S183" s="118"/>
      <c r="T183" s="118"/>
      <c r="U183" s="118"/>
      <c r="V183" s="118"/>
      <c r="W183" s="118"/>
      <c r="X183" s="118"/>
      <c r="Y183" s="118"/>
    </row>
    <row r="184" spans="1:25" ht="22.5" customHeight="1" x14ac:dyDescent="0.2">
      <c r="A184" s="118"/>
      <c r="B184" s="119"/>
      <c r="C184" s="119"/>
      <c r="D184" s="118"/>
      <c r="E184" s="118"/>
      <c r="F184" s="127"/>
      <c r="G184" s="118"/>
      <c r="H184" s="144"/>
      <c r="I184" s="118"/>
      <c r="J184" s="118"/>
      <c r="K184" s="119"/>
      <c r="L184" s="118"/>
      <c r="M184" s="118"/>
      <c r="N184" s="145"/>
      <c r="O184" s="118"/>
      <c r="P184" s="118"/>
      <c r="Q184" s="118"/>
      <c r="R184" s="118"/>
      <c r="S184" s="118"/>
      <c r="T184" s="118"/>
      <c r="U184" s="118"/>
      <c r="V184" s="118"/>
      <c r="W184" s="118"/>
      <c r="X184" s="118"/>
      <c r="Y184" s="118"/>
    </row>
    <row r="185" spans="1:25" ht="22.5" customHeight="1" x14ac:dyDescent="0.2">
      <c r="A185" s="118"/>
      <c r="B185" s="119"/>
      <c r="C185" s="119"/>
      <c r="D185" s="118"/>
      <c r="E185" s="118"/>
      <c r="F185" s="127"/>
      <c r="G185" s="118"/>
      <c r="H185" s="144"/>
      <c r="I185" s="118"/>
      <c r="J185" s="118"/>
      <c r="K185" s="119"/>
      <c r="L185" s="118"/>
      <c r="M185" s="118"/>
      <c r="N185" s="145"/>
      <c r="O185" s="118"/>
      <c r="P185" s="118"/>
      <c r="Q185" s="118"/>
      <c r="R185" s="118"/>
      <c r="S185" s="118"/>
      <c r="T185" s="118"/>
      <c r="U185" s="118"/>
      <c r="V185" s="118"/>
      <c r="W185" s="118"/>
      <c r="X185" s="118"/>
      <c r="Y185" s="118"/>
    </row>
    <row r="186" spans="1:25" ht="22.5" customHeight="1" x14ac:dyDescent="0.2">
      <c r="A186" s="118"/>
      <c r="B186" s="119"/>
      <c r="C186" s="119"/>
      <c r="D186" s="118"/>
      <c r="E186" s="118"/>
      <c r="F186" s="127"/>
      <c r="G186" s="118"/>
      <c r="H186" s="144"/>
      <c r="I186" s="118"/>
      <c r="J186" s="118"/>
      <c r="K186" s="119"/>
      <c r="L186" s="118"/>
      <c r="M186" s="118"/>
      <c r="N186" s="145"/>
      <c r="O186" s="118"/>
      <c r="P186" s="118"/>
      <c r="Q186" s="118"/>
      <c r="R186" s="118"/>
      <c r="S186" s="118"/>
      <c r="T186" s="118"/>
      <c r="U186" s="118"/>
      <c r="V186" s="118"/>
      <c r="W186" s="118"/>
      <c r="X186" s="118"/>
      <c r="Y186" s="118"/>
    </row>
    <row r="187" spans="1:25" ht="22.5" customHeight="1" x14ac:dyDescent="0.2">
      <c r="A187" s="118"/>
      <c r="B187" s="119"/>
      <c r="C187" s="119"/>
      <c r="D187" s="118"/>
      <c r="E187" s="118"/>
      <c r="F187" s="127"/>
      <c r="G187" s="118"/>
      <c r="H187" s="144"/>
      <c r="I187" s="118"/>
      <c r="J187" s="118"/>
      <c r="K187" s="119"/>
      <c r="L187" s="118"/>
      <c r="M187" s="118"/>
      <c r="N187" s="145"/>
      <c r="O187" s="118"/>
      <c r="P187" s="118"/>
      <c r="Q187" s="118"/>
      <c r="R187" s="118"/>
      <c r="S187" s="118"/>
      <c r="T187" s="118"/>
      <c r="U187" s="118"/>
      <c r="V187" s="118"/>
      <c r="W187" s="118"/>
      <c r="X187" s="118"/>
      <c r="Y187" s="118"/>
    </row>
    <row r="188" spans="1:25" ht="22.5" customHeight="1" x14ac:dyDescent="0.2">
      <c r="A188" s="118"/>
      <c r="B188" s="119"/>
      <c r="C188" s="119"/>
      <c r="D188" s="118"/>
      <c r="E188" s="118"/>
      <c r="F188" s="127"/>
      <c r="G188" s="118"/>
      <c r="H188" s="144"/>
      <c r="I188" s="118"/>
      <c r="J188" s="118"/>
      <c r="K188" s="119"/>
      <c r="L188" s="118"/>
      <c r="M188" s="118"/>
      <c r="N188" s="145"/>
      <c r="O188" s="118"/>
      <c r="P188" s="118"/>
      <c r="Q188" s="118"/>
      <c r="R188" s="118"/>
      <c r="S188" s="118"/>
      <c r="T188" s="118"/>
      <c r="U188" s="118"/>
      <c r="V188" s="118"/>
      <c r="W188" s="118"/>
      <c r="X188" s="118"/>
      <c r="Y188" s="118"/>
    </row>
    <row r="189" spans="1:25" ht="22.5" customHeight="1" x14ac:dyDescent="0.2">
      <c r="A189" s="118"/>
      <c r="B189" s="119"/>
      <c r="C189" s="119"/>
      <c r="D189" s="118"/>
      <c r="E189" s="118"/>
      <c r="F189" s="127"/>
      <c r="G189" s="118"/>
      <c r="H189" s="144"/>
      <c r="I189" s="118"/>
      <c r="J189" s="118"/>
      <c r="K189" s="119"/>
      <c r="L189" s="118"/>
      <c r="M189" s="118"/>
      <c r="N189" s="145"/>
      <c r="O189" s="118"/>
      <c r="P189" s="118"/>
      <c r="Q189" s="118"/>
      <c r="R189" s="118"/>
      <c r="S189" s="118"/>
      <c r="T189" s="118"/>
      <c r="U189" s="118"/>
      <c r="V189" s="118"/>
      <c r="W189" s="118"/>
      <c r="X189" s="118"/>
      <c r="Y189" s="118"/>
    </row>
    <row r="190" spans="1:25" ht="22.5" customHeight="1" x14ac:dyDescent="0.2">
      <c r="A190" s="118"/>
      <c r="B190" s="119"/>
      <c r="C190" s="119"/>
      <c r="D190" s="118"/>
      <c r="E190" s="118"/>
      <c r="F190" s="127"/>
      <c r="G190" s="118"/>
      <c r="H190" s="144"/>
      <c r="I190" s="118"/>
      <c r="J190" s="118"/>
      <c r="K190" s="119"/>
      <c r="L190" s="118"/>
      <c r="M190" s="118"/>
      <c r="N190" s="145"/>
      <c r="O190" s="118"/>
      <c r="P190" s="118"/>
      <c r="Q190" s="118"/>
      <c r="R190" s="118"/>
      <c r="S190" s="118"/>
      <c r="T190" s="118"/>
      <c r="U190" s="118"/>
      <c r="V190" s="118"/>
      <c r="W190" s="118"/>
      <c r="X190" s="118"/>
      <c r="Y190" s="118"/>
    </row>
    <row r="191" spans="1:25" ht="22.5" customHeight="1" x14ac:dyDescent="0.2">
      <c r="A191" s="118"/>
      <c r="B191" s="119"/>
      <c r="C191" s="119"/>
      <c r="D191" s="118"/>
      <c r="E191" s="118"/>
      <c r="F191" s="127"/>
      <c r="G191" s="118"/>
      <c r="H191" s="144"/>
      <c r="I191" s="118"/>
      <c r="J191" s="118"/>
      <c r="K191" s="119"/>
      <c r="L191" s="118"/>
      <c r="M191" s="118"/>
      <c r="N191" s="145"/>
      <c r="O191" s="118"/>
      <c r="P191" s="118"/>
      <c r="Q191" s="118"/>
      <c r="R191" s="118"/>
      <c r="S191" s="118"/>
      <c r="T191" s="118"/>
      <c r="U191" s="118"/>
      <c r="V191" s="118"/>
      <c r="W191" s="118"/>
      <c r="X191" s="118"/>
      <c r="Y191" s="118"/>
    </row>
    <row r="192" spans="1:25" ht="22.5" customHeight="1" x14ac:dyDescent="0.2">
      <c r="A192" s="118"/>
      <c r="B192" s="119"/>
      <c r="C192" s="119"/>
      <c r="D192" s="118"/>
      <c r="E192" s="118"/>
      <c r="F192" s="127"/>
      <c r="G192" s="118"/>
      <c r="H192" s="144"/>
      <c r="I192" s="118"/>
      <c r="J192" s="118"/>
      <c r="K192" s="119"/>
      <c r="L192" s="118"/>
      <c r="M192" s="118"/>
      <c r="N192" s="145"/>
      <c r="O192" s="118"/>
      <c r="P192" s="118"/>
      <c r="Q192" s="118"/>
      <c r="R192" s="118"/>
      <c r="S192" s="118"/>
      <c r="T192" s="118"/>
      <c r="U192" s="118"/>
      <c r="V192" s="118"/>
      <c r="W192" s="118"/>
      <c r="X192" s="118"/>
      <c r="Y192" s="118"/>
    </row>
    <row r="193" spans="1:25" ht="22.5" customHeight="1" x14ac:dyDescent="0.2">
      <c r="A193" s="118"/>
      <c r="B193" s="119"/>
      <c r="C193" s="119"/>
      <c r="D193" s="118"/>
      <c r="E193" s="118"/>
      <c r="F193" s="127"/>
      <c r="G193" s="118"/>
      <c r="H193" s="144"/>
      <c r="I193" s="118"/>
      <c r="J193" s="118"/>
      <c r="K193" s="119"/>
      <c r="L193" s="118"/>
      <c r="M193" s="118"/>
      <c r="N193" s="145"/>
      <c r="O193" s="118"/>
      <c r="P193" s="118"/>
      <c r="Q193" s="118"/>
      <c r="R193" s="118"/>
      <c r="S193" s="118"/>
      <c r="T193" s="118"/>
      <c r="U193" s="118"/>
      <c r="V193" s="118"/>
      <c r="W193" s="118"/>
      <c r="X193" s="118"/>
      <c r="Y193" s="118"/>
    </row>
    <row r="194" spans="1:25" ht="22.5" customHeight="1" x14ac:dyDescent="0.2">
      <c r="A194" s="118"/>
      <c r="B194" s="119"/>
      <c r="C194" s="119"/>
      <c r="D194" s="118"/>
      <c r="E194" s="118"/>
      <c r="F194" s="127"/>
      <c r="G194" s="118"/>
      <c r="H194" s="144"/>
      <c r="I194" s="118"/>
      <c r="J194" s="118"/>
      <c r="K194" s="119"/>
      <c r="L194" s="118"/>
      <c r="M194" s="118"/>
      <c r="N194" s="145"/>
      <c r="O194" s="118"/>
      <c r="P194" s="118"/>
      <c r="Q194" s="118"/>
      <c r="R194" s="118"/>
      <c r="S194" s="118"/>
      <c r="T194" s="118"/>
      <c r="U194" s="118"/>
      <c r="V194" s="118"/>
      <c r="W194" s="118"/>
      <c r="X194" s="118"/>
      <c r="Y194" s="118"/>
    </row>
    <row r="195" spans="1:25" ht="22.5" customHeight="1" x14ac:dyDescent="0.2">
      <c r="A195" s="118"/>
      <c r="B195" s="119"/>
      <c r="C195" s="119"/>
      <c r="D195" s="118"/>
      <c r="E195" s="118"/>
      <c r="F195" s="127"/>
      <c r="G195" s="118"/>
      <c r="H195" s="144"/>
      <c r="I195" s="118"/>
      <c r="J195" s="118"/>
      <c r="K195" s="119"/>
      <c r="L195" s="118"/>
      <c r="M195" s="118"/>
      <c r="N195" s="145"/>
      <c r="O195" s="118"/>
      <c r="P195" s="118"/>
      <c r="Q195" s="118"/>
      <c r="R195" s="118"/>
      <c r="S195" s="118"/>
      <c r="T195" s="118"/>
      <c r="U195" s="118"/>
      <c r="V195" s="118"/>
      <c r="W195" s="118"/>
      <c r="X195" s="118"/>
      <c r="Y195" s="118"/>
    </row>
    <row r="196" spans="1:25" ht="22.5" customHeight="1" x14ac:dyDescent="0.2">
      <c r="A196" s="118"/>
      <c r="B196" s="119"/>
      <c r="C196" s="119"/>
      <c r="D196" s="118"/>
      <c r="E196" s="118"/>
      <c r="F196" s="127"/>
      <c r="G196" s="118"/>
      <c r="H196" s="144"/>
      <c r="I196" s="118"/>
      <c r="J196" s="118"/>
      <c r="K196" s="119"/>
      <c r="L196" s="118"/>
      <c r="M196" s="118"/>
      <c r="N196" s="145"/>
      <c r="O196" s="118"/>
      <c r="P196" s="118"/>
      <c r="Q196" s="118"/>
      <c r="R196" s="118"/>
      <c r="S196" s="118"/>
      <c r="T196" s="118"/>
      <c r="U196" s="118"/>
      <c r="V196" s="118"/>
      <c r="W196" s="118"/>
      <c r="X196" s="118"/>
      <c r="Y196" s="118"/>
    </row>
    <row r="197" spans="1:25" ht="22.5" customHeight="1" x14ac:dyDescent="0.2">
      <c r="A197" s="118"/>
      <c r="B197" s="119"/>
      <c r="C197" s="119"/>
      <c r="D197" s="118"/>
      <c r="E197" s="118"/>
      <c r="F197" s="127"/>
      <c r="G197" s="118"/>
      <c r="H197" s="144"/>
      <c r="I197" s="118"/>
      <c r="J197" s="118"/>
      <c r="K197" s="119"/>
      <c r="L197" s="118"/>
      <c r="M197" s="118"/>
      <c r="N197" s="145"/>
      <c r="O197" s="118"/>
      <c r="P197" s="118"/>
      <c r="Q197" s="118"/>
      <c r="R197" s="118"/>
      <c r="S197" s="118"/>
      <c r="T197" s="118"/>
      <c r="U197" s="118"/>
      <c r="V197" s="118"/>
      <c r="W197" s="118"/>
      <c r="X197" s="118"/>
      <c r="Y197" s="118"/>
    </row>
    <row r="198" spans="1:25" ht="22.5" customHeight="1" x14ac:dyDescent="0.2">
      <c r="A198" s="118"/>
      <c r="B198" s="119"/>
      <c r="C198" s="119"/>
      <c r="D198" s="118"/>
      <c r="E198" s="118"/>
      <c r="F198" s="127"/>
      <c r="G198" s="118"/>
      <c r="H198" s="144"/>
      <c r="I198" s="118"/>
      <c r="J198" s="118"/>
      <c r="K198" s="119"/>
      <c r="L198" s="118"/>
      <c r="M198" s="118"/>
      <c r="N198" s="145"/>
      <c r="O198" s="118"/>
      <c r="P198" s="118"/>
      <c r="Q198" s="118"/>
      <c r="R198" s="118"/>
      <c r="S198" s="118"/>
      <c r="T198" s="118"/>
      <c r="U198" s="118"/>
      <c r="V198" s="118"/>
      <c r="W198" s="118"/>
      <c r="X198" s="118"/>
      <c r="Y198" s="118"/>
    </row>
    <row r="199" spans="1:25" ht="22.5" customHeight="1" x14ac:dyDescent="0.2">
      <c r="A199" s="118"/>
      <c r="B199" s="119"/>
      <c r="C199" s="119"/>
      <c r="D199" s="118"/>
      <c r="E199" s="118"/>
      <c r="F199" s="127"/>
      <c r="G199" s="118"/>
      <c r="H199" s="144"/>
      <c r="I199" s="118"/>
      <c r="J199" s="118"/>
      <c r="K199" s="119"/>
      <c r="L199" s="118"/>
      <c r="M199" s="118"/>
      <c r="N199" s="145"/>
      <c r="O199" s="118"/>
      <c r="P199" s="118"/>
      <c r="Q199" s="118"/>
      <c r="R199" s="118"/>
      <c r="S199" s="118"/>
      <c r="T199" s="118"/>
      <c r="U199" s="118"/>
      <c r="V199" s="118"/>
      <c r="W199" s="118"/>
      <c r="X199" s="118"/>
      <c r="Y199" s="118"/>
    </row>
    <row r="200" spans="1:25" ht="22.5" customHeight="1" x14ac:dyDescent="0.2">
      <c r="A200" s="118"/>
      <c r="B200" s="119"/>
      <c r="C200" s="119"/>
      <c r="D200" s="118"/>
      <c r="E200" s="118"/>
      <c r="F200" s="127"/>
      <c r="G200" s="118"/>
      <c r="H200" s="144"/>
      <c r="I200" s="118"/>
      <c r="J200" s="118"/>
      <c r="K200" s="119"/>
      <c r="L200" s="118"/>
      <c r="M200" s="118"/>
      <c r="N200" s="145"/>
      <c r="O200" s="118"/>
      <c r="P200" s="118"/>
      <c r="Q200" s="118"/>
      <c r="R200" s="118"/>
      <c r="S200" s="118"/>
      <c r="T200" s="118"/>
      <c r="U200" s="118"/>
      <c r="V200" s="118"/>
      <c r="W200" s="118"/>
      <c r="X200" s="118"/>
      <c r="Y200" s="118"/>
    </row>
    <row r="201" spans="1:25" ht="22.5" customHeight="1" x14ac:dyDescent="0.2">
      <c r="A201" s="118"/>
      <c r="B201" s="119"/>
      <c r="C201" s="119"/>
      <c r="D201" s="118"/>
      <c r="E201" s="118"/>
      <c r="F201" s="127"/>
      <c r="G201" s="118"/>
      <c r="H201" s="144"/>
      <c r="I201" s="118"/>
      <c r="J201" s="118"/>
      <c r="K201" s="119"/>
      <c r="L201" s="118"/>
      <c r="M201" s="118"/>
      <c r="N201" s="145"/>
      <c r="O201" s="118"/>
      <c r="P201" s="118"/>
      <c r="Q201" s="118"/>
      <c r="R201" s="118"/>
      <c r="S201" s="118"/>
      <c r="T201" s="118"/>
      <c r="U201" s="118"/>
      <c r="V201" s="118"/>
      <c r="W201" s="118"/>
      <c r="X201" s="118"/>
      <c r="Y201" s="118"/>
    </row>
    <row r="202" spans="1:25" ht="22.5" customHeight="1" x14ac:dyDescent="0.2">
      <c r="A202" s="118"/>
      <c r="B202" s="119"/>
      <c r="C202" s="119"/>
      <c r="D202" s="118"/>
      <c r="E202" s="118"/>
      <c r="F202" s="127"/>
      <c r="G202" s="118"/>
      <c r="H202" s="144"/>
      <c r="I202" s="118"/>
      <c r="J202" s="118"/>
      <c r="K202" s="119"/>
      <c r="L202" s="118"/>
      <c r="M202" s="118"/>
      <c r="N202" s="145"/>
      <c r="O202" s="118"/>
      <c r="P202" s="118"/>
      <c r="Q202" s="118"/>
      <c r="R202" s="118"/>
      <c r="S202" s="118"/>
      <c r="T202" s="118"/>
      <c r="U202" s="118"/>
      <c r="V202" s="118"/>
      <c r="W202" s="118"/>
      <c r="X202" s="118"/>
      <c r="Y202" s="118"/>
    </row>
    <row r="203" spans="1:25" ht="22.5" customHeight="1" x14ac:dyDescent="0.2">
      <c r="A203" s="118"/>
      <c r="B203" s="119"/>
      <c r="C203" s="119"/>
      <c r="D203" s="118"/>
      <c r="E203" s="118"/>
      <c r="F203" s="127"/>
      <c r="G203" s="118"/>
      <c r="H203" s="144"/>
      <c r="I203" s="118"/>
      <c r="J203" s="118"/>
      <c r="K203" s="119"/>
      <c r="L203" s="118"/>
      <c r="M203" s="118"/>
      <c r="N203" s="145"/>
      <c r="O203" s="118"/>
      <c r="P203" s="118"/>
      <c r="Q203" s="118"/>
      <c r="R203" s="118"/>
      <c r="S203" s="118"/>
      <c r="T203" s="118"/>
      <c r="U203" s="118"/>
      <c r="V203" s="118"/>
      <c r="W203" s="118"/>
      <c r="X203" s="118"/>
      <c r="Y203" s="118"/>
    </row>
    <row r="204" spans="1:25" ht="22.5" customHeight="1" x14ac:dyDescent="0.2">
      <c r="A204" s="118"/>
      <c r="B204" s="119"/>
      <c r="C204" s="119"/>
      <c r="D204" s="118"/>
      <c r="E204" s="118"/>
      <c r="F204" s="127"/>
      <c r="G204" s="118"/>
      <c r="H204" s="144"/>
      <c r="I204" s="118"/>
      <c r="J204" s="118"/>
      <c r="K204" s="119"/>
      <c r="L204" s="118"/>
      <c r="M204" s="118"/>
      <c r="N204" s="145"/>
      <c r="O204" s="118"/>
      <c r="P204" s="118"/>
      <c r="Q204" s="118"/>
      <c r="R204" s="118"/>
      <c r="S204" s="118"/>
      <c r="T204" s="118"/>
      <c r="U204" s="118"/>
      <c r="V204" s="118"/>
      <c r="W204" s="118"/>
      <c r="X204" s="118"/>
      <c r="Y204" s="118"/>
    </row>
    <row r="205" spans="1:25" ht="22.5" customHeight="1" x14ac:dyDescent="0.2">
      <c r="A205" s="118"/>
      <c r="B205" s="119"/>
      <c r="C205" s="119"/>
      <c r="D205" s="118"/>
      <c r="E205" s="118"/>
      <c r="F205" s="127"/>
      <c r="G205" s="118"/>
      <c r="H205" s="144"/>
      <c r="I205" s="118"/>
      <c r="J205" s="118"/>
      <c r="K205" s="119"/>
      <c r="L205" s="118"/>
      <c r="M205" s="118"/>
      <c r="N205" s="145"/>
      <c r="O205" s="118"/>
      <c r="P205" s="118"/>
      <c r="Q205" s="118"/>
      <c r="R205" s="118"/>
      <c r="S205" s="118"/>
      <c r="T205" s="118"/>
      <c r="U205" s="118"/>
      <c r="V205" s="118"/>
      <c r="W205" s="118"/>
      <c r="X205" s="118"/>
      <c r="Y205" s="118"/>
    </row>
    <row r="206" spans="1:25" ht="22.5" customHeight="1" x14ac:dyDescent="0.2">
      <c r="A206" s="118"/>
      <c r="B206" s="119"/>
      <c r="C206" s="119"/>
      <c r="D206" s="118"/>
      <c r="E206" s="118"/>
      <c r="F206" s="127"/>
      <c r="G206" s="118"/>
      <c r="H206" s="144"/>
      <c r="I206" s="118"/>
      <c r="J206" s="118"/>
      <c r="K206" s="119"/>
      <c r="L206" s="118"/>
      <c r="M206" s="118"/>
      <c r="N206" s="145"/>
      <c r="O206" s="118"/>
      <c r="P206" s="118"/>
      <c r="Q206" s="118"/>
      <c r="R206" s="118"/>
      <c r="S206" s="118"/>
      <c r="T206" s="118"/>
      <c r="U206" s="118"/>
      <c r="V206" s="118"/>
      <c r="W206" s="118"/>
      <c r="X206" s="118"/>
      <c r="Y206" s="118"/>
    </row>
    <row r="207" spans="1:25" ht="22.5" customHeight="1" x14ac:dyDescent="0.2">
      <c r="A207" s="118"/>
      <c r="B207" s="119"/>
      <c r="C207" s="119"/>
      <c r="D207" s="118"/>
      <c r="E207" s="118"/>
      <c r="F207" s="127"/>
      <c r="G207" s="118"/>
      <c r="H207" s="144"/>
      <c r="I207" s="118"/>
      <c r="J207" s="118"/>
      <c r="K207" s="119"/>
      <c r="L207" s="118"/>
      <c r="M207" s="118"/>
      <c r="N207" s="145"/>
      <c r="O207" s="118"/>
      <c r="P207" s="118"/>
      <c r="Q207" s="118"/>
      <c r="R207" s="118"/>
      <c r="S207" s="118"/>
      <c r="T207" s="118"/>
      <c r="U207" s="118"/>
      <c r="V207" s="118"/>
      <c r="W207" s="118"/>
      <c r="X207" s="118"/>
      <c r="Y207" s="118"/>
    </row>
    <row r="208" spans="1:25" ht="22.5" customHeight="1" x14ac:dyDescent="0.2">
      <c r="A208" s="118"/>
      <c r="B208" s="119"/>
      <c r="C208" s="119"/>
      <c r="D208" s="118"/>
      <c r="E208" s="118"/>
      <c r="F208" s="127"/>
      <c r="G208" s="118"/>
      <c r="H208" s="144"/>
      <c r="I208" s="118"/>
      <c r="J208" s="118"/>
      <c r="K208" s="119"/>
      <c r="L208" s="118"/>
      <c r="M208" s="118"/>
      <c r="N208" s="145"/>
      <c r="O208" s="118"/>
      <c r="P208" s="118"/>
      <c r="Q208" s="118"/>
      <c r="R208" s="118"/>
      <c r="S208" s="118"/>
      <c r="T208" s="118"/>
      <c r="U208" s="118"/>
      <c r="V208" s="118"/>
      <c r="W208" s="118"/>
      <c r="X208" s="118"/>
      <c r="Y208" s="118"/>
    </row>
    <row r="209" spans="1:25" ht="22.5" customHeight="1" x14ac:dyDescent="0.2">
      <c r="A209" s="118"/>
      <c r="B209" s="119"/>
      <c r="C209" s="119"/>
      <c r="D209" s="118"/>
      <c r="E209" s="118"/>
      <c r="F209" s="127"/>
      <c r="G209" s="118"/>
      <c r="H209" s="144"/>
      <c r="I209" s="118"/>
      <c r="J209" s="118"/>
      <c r="K209" s="119"/>
      <c r="L209" s="118"/>
      <c r="M209" s="118"/>
      <c r="N209" s="145"/>
      <c r="O209" s="118"/>
      <c r="P209" s="118"/>
      <c r="Q209" s="118"/>
      <c r="R209" s="118"/>
      <c r="S209" s="118"/>
      <c r="T209" s="118"/>
      <c r="U209" s="118"/>
      <c r="V209" s="118"/>
      <c r="W209" s="118"/>
      <c r="X209" s="118"/>
      <c r="Y209" s="118"/>
    </row>
    <row r="210" spans="1:25" ht="22.5" customHeight="1" x14ac:dyDescent="0.2">
      <c r="A210" s="118"/>
      <c r="B210" s="119"/>
      <c r="C210" s="119"/>
      <c r="D210" s="118"/>
      <c r="E210" s="118"/>
      <c r="F210" s="127"/>
      <c r="G210" s="118"/>
      <c r="H210" s="144"/>
      <c r="I210" s="118"/>
      <c r="J210" s="118"/>
      <c r="K210" s="119"/>
      <c r="L210" s="118"/>
      <c r="M210" s="118"/>
      <c r="N210" s="145"/>
      <c r="O210" s="118"/>
      <c r="P210" s="118"/>
      <c r="Q210" s="118"/>
      <c r="R210" s="118"/>
      <c r="S210" s="118"/>
      <c r="T210" s="118"/>
      <c r="U210" s="118"/>
      <c r="V210" s="118"/>
      <c r="W210" s="118"/>
      <c r="X210" s="118"/>
      <c r="Y210" s="118"/>
    </row>
    <row r="211" spans="1:25" ht="22.5" customHeight="1" x14ac:dyDescent="0.2">
      <c r="A211" s="118"/>
      <c r="B211" s="119"/>
      <c r="C211" s="119"/>
      <c r="D211" s="118"/>
      <c r="E211" s="118"/>
      <c r="F211" s="127"/>
      <c r="G211" s="118"/>
      <c r="H211" s="144"/>
      <c r="I211" s="118"/>
      <c r="J211" s="118"/>
      <c r="K211" s="119"/>
      <c r="L211" s="118"/>
      <c r="M211" s="118"/>
      <c r="N211" s="145"/>
      <c r="O211" s="118"/>
      <c r="P211" s="118"/>
      <c r="Q211" s="118"/>
      <c r="R211" s="118"/>
      <c r="S211" s="118"/>
      <c r="T211" s="118"/>
      <c r="U211" s="118"/>
      <c r="V211" s="118"/>
      <c r="W211" s="118"/>
      <c r="X211" s="118"/>
      <c r="Y211" s="118"/>
    </row>
    <row r="212" spans="1:25" ht="22.5" customHeight="1" x14ac:dyDescent="0.2">
      <c r="A212" s="118"/>
      <c r="B212" s="119"/>
      <c r="C212" s="119"/>
      <c r="D212" s="118"/>
      <c r="E212" s="118"/>
      <c r="F212" s="127"/>
      <c r="G212" s="118"/>
      <c r="H212" s="144"/>
      <c r="I212" s="118"/>
      <c r="J212" s="118"/>
      <c r="K212" s="119"/>
      <c r="L212" s="118"/>
      <c r="M212" s="118"/>
      <c r="N212" s="145"/>
      <c r="O212" s="118"/>
      <c r="P212" s="118"/>
      <c r="Q212" s="118"/>
      <c r="R212" s="118"/>
      <c r="S212" s="118"/>
      <c r="T212" s="118"/>
      <c r="U212" s="118"/>
      <c r="V212" s="118"/>
      <c r="W212" s="118"/>
      <c r="X212" s="118"/>
      <c r="Y212" s="118"/>
    </row>
    <row r="213" spans="1:25" ht="22.5" customHeight="1" x14ac:dyDescent="0.2">
      <c r="A213" s="118"/>
      <c r="B213" s="119"/>
      <c r="C213" s="119"/>
      <c r="D213" s="118"/>
      <c r="E213" s="118"/>
      <c r="F213" s="127"/>
      <c r="G213" s="118"/>
      <c r="H213" s="144"/>
      <c r="I213" s="118"/>
      <c r="J213" s="118"/>
      <c r="K213" s="119"/>
      <c r="L213" s="118"/>
      <c r="M213" s="118"/>
      <c r="N213" s="145"/>
      <c r="O213" s="118"/>
      <c r="P213" s="118"/>
      <c r="Q213" s="118"/>
      <c r="R213" s="118"/>
      <c r="S213" s="118"/>
      <c r="T213" s="118"/>
      <c r="U213" s="118"/>
      <c r="V213" s="118"/>
      <c r="W213" s="118"/>
      <c r="X213" s="118"/>
      <c r="Y213" s="118"/>
    </row>
    <row r="214" spans="1:25" ht="22.5" customHeight="1" x14ac:dyDescent="0.2">
      <c r="A214" s="118"/>
      <c r="B214" s="119"/>
      <c r="C214" s="119"/>
      <c r="D214" s="118"/>
      <c r="E214" s="118"/>
      <c r="F214" s="127"/>
      <c r="G214" s="118"/>
      <c r="H214" s="144"/>
      <c r="I214" s="118"/>
      <c r="J214" s="118"/>
      <c r="K214" s="119"/>
      <c r="L214" s="118"/>
      <c r="M214" s="118"/>
      <c r="N214" s="145"/>
      <c r="O214" s="118"/>
      <c r="P214" s="118"/>
      <c r="Q214" s="118"/>
      <c r="R214" s="118"/>
      <c r="S214" s="118"/>
      <c r="T214" s="118"/>
      <c r="U214" s="118"/>
      <c r="V214" s="118"/>
      <c r="W214" s="118"/>
      <c r="X214" s="118"/>
      <c r="Y214" s="118"/>
    </row>
    <row r="215" spans="1:25" ht="22.5" customHeight="1" x14ac:dyDescent="0.2">
      <c r="A215" s="118"/>
      <c r="B215" s="119"/>
      <c r="C215" s="119"/>
      <c r="D215" s="118"/>
      <c r="E215" s="118"/>
      <c r="F215" s="127"/>
      <c r="G215" s="118"/>
      <c r="H215" s="144"/>
      <c r="I215" s="118"/>
      <c r="J215" s="118"/>
      <c r="K215" s="119"/>
      <c r="L215" s="118"/>
      <c r="M215" s="118"/>
      <c r="N215" s="145"/>
      <c r="O215" s="118"/>
      <c r="P215" s="118"/>
      <c r="Q215" s="118"/>
      <c r="R215" s="118"/>
      <c r="S215" s="118"/>
      <c r="T215" s="118"/>
      <c r="U215" s="118"/>
      <c r="V215" s="118"/>
      <c r="W215" s="118"/>
      <c r="X215" s="118"/>
      <c r="Y215" s="118"/>
    </row>
    <row r="216" spans="1:25" ht="22.5" customHeight="1" x14ac:dyDescent="0.2">
      <c r="A216" s="118"/>
      <c r="B216" s="119"/>
      <c r="C216" s="119"/>
      <c r="D216" s="118"/>
      <c r="E216" s="118"/>
      <c r="F216" s="127"/>
      <c r="G216" s="118"/>
      <c r="H216" s="144"/>
      <c r="I216" s="118"/>
      <c r="J216" s="118"/>
      <c r="K216" s="119"/>
      <c r="L216" s="118"/>
      <c r="M216" s="118"/>
      <c r="N216" s="145"/>
      <c r="O216" s="118"/>
      <c r="P216" s="118"/>
      <c r="Q216" s="118"/>
      <c r="R216" s="118"/>
      <c r="S216" s="118"/>
      <c r="T216" s="118"/>
      <c r="U216" s="118"/>
      <c r="V216" s="118"/>
      <c r="W216" s="118"/>
      <c r="X216" s="118"/>
      <c r="Y216" s="118"/>
    </row>
    <row r="217" spans="1:25" ht="22.5" customHeight="1" x14ac:dyDescent="0.2">
      <c r="A217" s="118"/>
      <c r="B217" s="119"/>
      <c r="C217" s="119"/>
      <c r="D217" s="118"/>
      <c r="E217" s="118"/>
      <c r="F217" s="127"/>
      <c r="G217" s="118"/>
      <c r="H217" s="144"/>
      <c r="I217" s="118"/>
      <c r="J217" s="118"/>
      <c r="K217" s="119"/>
      <c r="L217" s="118"/>
      <c r="M217" s="118"/>
      <c r="N217" s="145"/>
      <c r="O217" s="118"/>
      <c r="P217" s="118"/>
      <c r="Q217" s="118"/>
      <c r="R217" s="118"/>
      <c r="S217" s="118"/>
      <c r="T217" s="118"/>
      <c r="U217" s="118"/>
      <c r="V217" s="118"/>
      <c r="W217" s="118"/>
      <c r="X217" s="118"/>
      <c r="Y217" s="118"/>
    </row>
    <row r="218" spans="1:25" ht="22.5" customHeight="1" x14ac:dyDescent="0.2">
      <c r="A218" s="118"/>
      <c r="B218" s="119"/>
      <c r="C218" s="119"/>
      <c r="D218" s="118"/>
      <c r="E218" s="118"/>
      <c r="F218" s="127"/>
      <c r="G218" s="118"/>
      <c r="H218" s="144"/>
      <c r="I218" s="118"/>
      <c r="J218" s="118"/>
      <c r="K218" s="119"/>
      <c r="L218" s="118"/>
      <c r="M218" s="118"/>
      <c r="N218" s="145"/>
      <c r="O218" s="118"/>
      <c r="P218" s="118"/>
      <c r="Q218" s="118"/>
      <c r="R218" s="118"/>
      <c r="S218" s="118"/>
      <c r="T218" s="118"/>
      <c r="U218" s="118"/>
      <c r="V218" s="118"/>
      <c r="W218" s="118"/>
      <c r="X218" s="118"/>
      <c r="Y218" s="118"/>
    </row>
    <row r="219" spans="1:25" ht="22.5" customHeight="1" x14ac:dyDescent="0.2">
      <c r="A219" s="118"/>
      <c r="B219" s="119"/>
      <c r="C219" s="119"/>
      <c r="D219" s="118"/>
      <c r="E219" s="118"/>
      <c r="F219" s="127"/>
      <c r="G219" s="118"/>
      <c r="H219" s="144"/>
      <c r="I219" s="118"/>
      <c r="J219" s="118"/>
      <c r="K219" s="119"/>
      <c r="L219" s="118"/>
      <c r="M219" s="118"/>
      <c r="N219" s="145"/>
      <c r="O219" s="118"/>
      <c r="P219" s="118"/>
      <c r="Q219" s="118"/>
      <c r="R219" s="118"/>
      <c r="S219" s="118"/>
      <c r="T219" s="118"/>
      <c r="U219" s="118"/>
      <c r="V219" s="118"/>
      <c r="W219" s="118"/>
      <c r="X219" s="118"/>
      <c r="Y219" s="118"/>
    </row>
    <row r="220" spans="1:25" ht="22.5" customHeight="1" x14ac:dyDescent="0.2">
      <c r="A220" s="118"/>
      <c r="B220" s="119"/>
      <c r="C220" s="119"/>
      <c r="D220" s="118"/>
      <c r="E220" s="118"/>
      <c r="F220" s="127"/>
      <c r="G220" s="118"/>
      <c r="H220" s="144"/>
      <c r="I220" s="118"/>
      <c r="J220" s="118"/>
      <c r="K220" s="119"/>
      <c r="L220" s="118"/>
      <c r="M220" s="118"/>
      <c r="N220" s="145"/>
      <c r="O220" s="118"/>
      <c r="P220" s="118"/>
      <c r="Q220" s="118"/>
      <c r="R220" s="118"/>
      <c r="S220" s="118"/>
      <c r="T220" s="118"/>
      <c r="U220" s="118"/>
      <c r="V220" s="118"/>
      <c r="W220" s="118"/>
      <c r="X220" s="118"/>
      <c r="Y220" s="118"/>
    </row>
    <row r="221" spans="1:25" ht="22.5" customHeight="1" x14ac:dyDescent="0.2">
      <c r="A221" s="118"/>
      <c r="B221" s="119"/>
      <c r="C221" s="119"/>
      <c r="D221" s="118"/>
      <c r="E221" s="118"/>
      <c r="F221" s="127"/>
      <c r="G221" s="118"/>
      <c r="H221" s="144"/>
      <c r="I221" s="118"/>
      <c r="J221" s="118"/>
      <c r="K221" s="119"/>
      <c r="L221" s="118"/>
      <c r="M221" s="118"/>
      <c r="N221" s="145"/>
      <c r="O221" s="118"/>
      <c r="P221" s="118"/>
      <c r="Q221" s="118"/>
      <c r="R221" s="118"/>
      <c r="S221" s="118"/>
      <c r="T221" s="118"/>
      <c r="U221" s="118"/>
      <c r="V221" s="118"/>
      <c r="W221" s="118"/>
      <c r="X221" s="118"/>
      <c r="Y221" s="118"/>
    </row>
    <row r="222" spans="1:25" ht="22.5" customHeight="1" x14ac:dyDescent="0.2">
      <c r="A222" s="118"/>
      <c r="B222" s="119"/>
      <c r="C222" s="119"/>
      <c r="D222" s="118"/>
      <c r="E222" s="118"/>
      <c r="F222" s="127"/>
      <c r="G222" s="118"/>
      <c r="H222" s="144"/>
      <c r="I222" s="118"/>
      <c r="J222" s="118"/>
      <c r="K222" s="119"/>
      <c r="L222" s="118"/>
      <c r="M222" s="118"/>
      <c r="N222" s="145"/>
      <c r="O222" s="118"/>
      <c r="P222" s="118"/>
      <c r="Q222" s="118"/>
      <c r="R222" s="118"/>
      <c r="S222" s="118"/>
      <c r="T222" s="118"/>
      <c r="U222" s="118"/>
      <c r="V222" s="118"/>
      <c r="W222" s="118"/>
      <c r="X222" s="118"/>
      <c r="Y222" s="118"/>
    </row>
    <row r="223" spans="1:25" ht="22.5" customHeight="1" x14ac:dyDescent="0.2">
      <c r="A223" s="118"/>
      <c r="B223" s="119"/>
      <c r="C223" s="119"/>
      <c r="D223" s="118"/>
      <c r="E223" s="118"/>
      <c r="F223" s="127"/>
      <c r="G223" s="118"/>
      <c r="H223" s="144"/>
      <c r="I223" s="118"/>
      <c r="J223" s="118"/>
      <c r="K223" s="119"/>
      <c r="L223" s="118"/>
      <c r="M223" s="118"/>
      <c r="N223" s="145"/>
      <c r="O223" s="118"/>
      <c r="P223" s="118"/>
      <c r="Q223" s="118"/>
      <c r="R223" s="118"/>
      <c r="S223" s="118"/>
      <c r="T223" s="118"/>
      <c r="U223" s="118"/>
      <c r="V223" s="118"/>
      <c r="W223" s="118"/>
      <c r="X223" s="118"/>
      <c r="Y223" s="118"/>
    </row>
    <row r="224" spans="1:25" ht="22.5" customHeight="1" x14ac:dyDescent="0.2">
      <c r="A224" s="118"/>
      <c r="B224" s="119"/>
      <c r="C224" s="119"/>
      <c r="D224" s="118"/>
      <c r="E224" s="118"/>
      <c r="F224" s="127"/>
      <c r="G224" s="118"/>
      <c r="H224" s="144"/>
      <c r="I224" s="118"/>
      <c r="J224" s="118"/>
      <c r="K224" s="119"/>
      <c r="L224" s="118"/>
      <c r="M224" s="118"/>
      <c r="N224" s="145"/>
      <c r="O224" s="118"/>
      <c r="P224" s="118"/>
      <c r="Q224" s="118"/>
      <c r="R224" s="118"/>
      <c r="S224" s="118"/>
      <c r="T224" s="118"/>
      <c r="U224" s="118"/>
      <c r="V224" s="118"/>
      <c r="W224" s="118"/>
      <c r="X224" s="118"/>
      <c r="Y224" s="118"/>
    </row>
    <row r="225" spans="1:25" ht="22.5" customHeight="1" x14ac:dyDescent="0.2">
      <c r="A225" s="118"/>
      <c r="B225" s="119"/>
      <c r="C225" s="119"/>
      <c r="D225" s="118"/>
      <c r="E225" s="118"/>
      <c r="F225" s="127"/>
      <c r="G225" s="118"/>
      <c r="H225" s="144"/>
      <c r="I225" s="118"/>
      <c r="J225" s="118"/>
      <c r="K225" s="119"/>
      <c r="L225" s="118"/>
      <c r="M225" s="118"/>
      <c r="N225" s="145"/>
      <c r="O225" s="118"/>
      <c r="P225" s="118"/>
      <c r="Q225" s="118"/>
      <c r="R225" s="118"/>
      <c r="S225" s="118"/>
      <c r="T225" s="118"/>
      <c r="U225" s="118"/>
      <c r="V225" s="118"/>
      <c r="W225" s="118"/>
      <c r="X225" s="118"/>
      <c r="Y225" s="118"/>
    </row>
    <row r="226" spans="1:25" ht="22.5" customHeight="1" x14ac:dyDescent="0.2">
      <c r="A226" s="118"/>
      <c r="B226" s="119"/>
      <c r="C226" s="119"/>
      <c r="D226" s="118"/>
      <c r="E226" s="118"/>
      <c r="F226" s="127"/>
      <c r="G226" s="118"/>
      <c r="H226" s="144"/>
      <c r="I226" s="118"/>
      <c r="J226" s="118"/>
      <c r="K226" s="119"/>
      <c r="L226" s="118"/>
      <c r="M226" s="118"/>
      <c r="N226" s="145"/>
      <c r="O226" s="118"/>
      <c r="P226" s="118"/>
      <c r="Q226" s="118"/>
      <c r="R226" s="118"/>
      <c r="S226" s="118"/>
      <c r="T226" s="118"/>
      <c r="U226" s="118"/>
      <c r="V226" s="118"/>
      <c r="W226" s="118"/>
      <c r="X226" s="118"/>
      <c r="Y226" s="118"/>
    </row>
    <row r="227" spans="1:25" ht="22.5" customHeight="1" x14ac:dyDescent="0.2">
      <c r="A227" s="118"/>
      <c r="B227" s="119"/>
      <c r="C227" s="119"/>
      <c r="D227" s="118"/>
      <c r="E227" s="118"/>
      <c r="F227" s="127"/>
      <c r="G227" s="118"/>
      <c r="H227" s="144"/>
      <c r="I227" s="118"/>
      <c r="J227" s="118"/>
      <c r="K227" s="119"/>
      <c r="L227" s="118"/>
      <c r="M227" s="118"/>
      <c r="N227" s="145"/>
      <c r="O227" s="118"/>
      <c r="P227" s="118"/>
      <c r="Q227" s="118"/>
      <c r="R227" s="118"/>
      <c r="S227" s="118"/>
      <c r="T227" s="118"/>
      <c r="U227" s="118"/>
      <c r="V227" s="118"/>
      <c r="W227" s="118"/>
      <c r="X227" s="118"/>
      <c r="Y227" s="118"/>
    </row>
    <row r="228" spans="1:25" ht="22.5" customHeight="1" x14ac:dyDescent="0.2">
      <c r="A228" s="118"/>
      <c r="B228" s="119"/>
      <c r="C228" s="119"/>
      <c r="D228" s="118"/>
      <c r="E228" s="118"/>
      <c r="F228" s="127"/>
      <c r="G228" s="118"/>
      <c r="H228" s="144"/>
      <c r="I228" s="118"/>
      <c r="J228" s="118"/>
      <c r="K228" s="119"/>
      <c r="L228" s="118"/>
      <c r="M228" s="118"/>
      <c r="N228" s="145"/>
      <c r="O228" s="118"/>
      <c r="P228" s="118"/>
      <c r="Q228" s="118"/>
      <c r="R228" s="118"/>
      <c r="S228" s="118"/>
      <c r="T228" s="118"/>
      <c r="U228" s="118"/>
      <c r="V228" s="118"/>
      <c r="W228" s="118"/>
      <c r="X228" s="118"/>
      <c r="Y228" s="118"/>
    </row>
    <row r="229" spans="1:25" ht="22.5" customHeight="1" x14ac:dyDescent="0.2">
      <c r="A229" s="118"/>
      <c r="B229" s="119"/>
      <c r="C229" s="119"/>
      <c r="D229" s="118"/>
      <c r="E229" s="118"/>
      <c r="F229" s="127"/>
      <c r="G229" s="118"/>
      <c r="H229" s="144"/>
      <c r="I229" s="118"/>
      <c r="J229" s="118"/>
      <c r="K229" s="119"/>
      <c r="L229" s="118"/>
      <c r="M229" s="118"/>
      <c r="N229" s="145"/>
      <c r="O229" s="118"/>
      <c r="P229" s="118"/>
      <c r="Q229" s="118"/>
      <c r="R229" s="118"/>
      <c r="S229" s="118"/>
      <c r="T229" s="118"/>
      <c r="U229" s="118"/>
      <c r="V229" s="118"/>
      <c r="W229" s="118"/>
      <c r="X229" s="118"/>
      <c r="Y229" s="118"/>
    </row>
    <row r="230" spans="1:25" ht="22.5" customHeight="1" x14ac:dyDescent="0.2">
      <c r="A230" s="118"/>
      <c r="B230" s="119"/>
      <c r="C230" s="119"/>
      <c r="D230" s="118"/>
      <c r="E230" s="118"/>
      <c r="F230" s="127"/>
      <c r="G230" s="118"/>
      <c r="H230" s="144"/>
      <c r="I230" s="118"/>
      <c r="J230" s="118"/>
      <c r="K230" s="119"/>
      <c r="L230" s="118"/>
      <c r="M230" s="118"/>
      <c r="N230" s="145"/>
      <c r="O230" s="118"/>
      <c r="P230" s="118"/>
      <c r="Q230" s="118"/>
      <c r="R230" s="118"/>
      <c r="S230" s="118"/>
      <c r="T230" s="118"/>
      <c r="U230" s="118"/>
      <c r="V230" s="118"/>
      <c r="W230" s="118"/>
      <c r="X230" s="118"/>
      <c r="Y230" s="118"/>
    </row>
    <row r="231" spans="1:25" ht="22.5" customHeight="1" x14ac:dyDescent="0.2">
      <c r="A231" s="118"/>
      <c r="B231" s="119"/>
      <c r="C231" s="119"/>
      <c r="D231" s="118"/>
      <c r="E231" s="118"/>
      <c r="F231" s="127"/>
      <c r="G231" s="118"/>
      <c r="H231" s="144"/>
      <c r="I231" s="118"/>
      <c r="J231" s="118"/>
      <c r="K231" s="119"/>
      <c r="L231" s="118"/>
      <c r="M231" s="118"/>
      <c r="N231" s="145"/>
      <c r="O231" s="118"/>
      <c r="P231" s="118"/>
      <c r="Q231" s="118"/>
      <c r="R231" s="118"/>
      <c r="S231" s="118"/>
      <c r="T231" s="118"/>
      <c r="U231" s="118"/>
      <c r="V231" s="118"/>
      <c r="W231" s="118"/>
      <c r="X231" s="118"/>
      <c r="Y231" s="118"/>
    </row>
    <row r="232" spans="1:25" ht="22.5" customHeight="1" x14ac:dyDescent="0.2">
      <c r="A232" s="118"/>
      <c r="B232" s="119"/>
      <c r="C232" s="119"/>
      <c r="D232" s="118"/>
      <c r="E232" s="118"/>
      <c r="F232" s="127"/>
      <c r="G232" s="118"/>
      <c r="H232" s="144"/>
      <c r="I232" s="118"/>
      <c r="J232" s="118"/>
      <c r="K232" s="119"/>
      <c r="L232" s="118"/>
      <c r="M232" s="118"/>
      <c r="N232" s="145"/>
      <c r="O232" s="118"/>
      <c r="P232" s="118"/>
      <c r="Q232" s="118"/>
      <c r="R232" s="118"/>
      <c r="S232" s="118"/>
      <c r="T232" s="118"/>
      <c r="U232" s="118"/>
      <c r="V232" s="118"/>
      <c r="W232" s="118"/>
      <c r="X232" s="118"/>
      <c r="Y232" s="118"/>
    </row>
    <row r="233" spans="1:25" ht="22.5" customHeight="1" x14ac:dyDescent="0.2">
      <c r="A233" s="118"/>
      <c r="B233" s="119"/>
      <c r="C233" s="119"/>
      <c r="D233" s="118"/>
      <c r="E233" s="118"/>
      <c r="F233" s="127"/>
      <c r="G233" s="118"/>
      <c r="H233" s="144"/>
      <c r="I233" s="118"/>
      <c r="J233" s="118"/>
      <c r="K233" s="119"/>
      <c r="L233" s="118"/>
      <c r="M233" s="118"/>
      <c r="N233" s="145"/>
      <c r="O233" s="118"/>
      <c r="P233" s="118"/>
      <c r="Q233" s="118"/>
      <c r="R233" s="118"/>
      <c r="S233" s="118"/>
      <c r="T233" s="118"/>
      <c r="U233" s="118"/>
      <c r="V233" s="118"/>
      <c r="W233" s="118"/>
      <c r="X233" s="118"/>
      <c r="Y233" s="118"/>
    </row>
    <row r="234" spans="1:25" ht="22.5" customHeight="1" x14ac:dyDescent="0.2">
      <c r="A234" s="118"/>
      <c r="B234" s="119"/>
      <c r="C234" s="119"/>
      <c r="D234" s="118"/>
      <c r="E234" s="118"/>
      <c r="F234" s="127"/>
      <c r="G234" s="118"/>
      <c r="H234" s="144"/>
      <c r="I234" s="118"/>
      <c r="J234" s="118"/>
      <c r="K234" s="119"/>
      <c r="L234" s="118"/>
      <c r="M234" s="118"/>
      <c r="N234" s="145"/>
      <c r="O234" s="118"/>
      <c r="P234" s="118"/>
      <c r="Q234" s="118"/>
      <c r="R234" s="118"/>
      <c r="S234" s="118"/>
      <c r="T234" s="118"/>
      <c r="U234" s="118"/>
      <c r="V234" s="118"/>
      <c r="W234" s="118"/>
      <c r="X234" s="118"/>
      <c r="Y234" s="118"/>
    </row>
    <row r="235" spans="1:25" ht="22.5" customHeight="1" x14ac:dyDescent="0.2">
      <c r="A235" s="118"/>
      <c r="B235" s="119"/>
      <c r="C235" s="119"/>
      <c r="D235" s="118"/>
      <c r="E235" s="118"/>
      <c r="F235" s="127"/>
      <c r="G235" s="118"/>
      <c r="H235" s="144"/>
      <c r="I235" s="118"/>
      <c r="J235" s="118"/>
      <c r="K235" s="119"/>
      <c r="L235" s="118"/>
      <c r="M235" s="118"/>
      <c r="N235" s="145"/>
      <c r="O235" s="118"/>
      <c r="P235" s="118"/>
      <c r="Q235" s="118"/>
      <c r="R235" s="118"/>
      <c r="S235" s="118"/>
      <c r="T235" s="118"/>
      <c r="U235" s="118"/>
      <c r="V235" s="118"/>
      <c r="W235" s="118"/>
      <c r="X235" s="118"/>
      <c r="Y235" s="118"/>
    </row>
    <row r="236" spans="1:25" ht="22.5" customHeight="1" x14ac:dyDescent="0.2">
      <c r="A236" s="118"/>
      <c r="B236" s="119"/>
      <c r="C236" s="119"/>
      <c r="D236" s="118"/>
      <c r="E236" s="118"/>
      <c r="F236" s="127"/>
      <c r="G236" s="118"/>
      <c r="H236" s="144"/>
      <c r="I236" s="118"/>
      <c r="J236" s="118"/>
      <c r="K236" s="119"/>
      <c r="L236" s="118"/>
      <c r="M236" s="118"/>
      <c r="N236" s="145"/>
      <c r="O236" s="118"/>
      <c r="P236" s="118"/>
      <c r="Q236" s="118"/>
      <c r="R236" s="118"/>
      <c r="S236" s="118"/>
      <c r="T236" s="118"/>
      <c r="U236" s="118"/>
      <c r="V236" s="118"/>
      <c r="W236" s="118"/>
      <c r="X236" s="118"/>
      <c r="Y236" s="118"/>
    </row>
    <row r="237" spans="1:25" ht="22.5" customHeight="1" x14ac:dyDescent="0.2">
      <c r="A237" s="118"/>
      <c r="B237" s="119"/>
      <c r="C237" s="119"/>
      <c r="D237" s="118"/>
      <c r="E237" s="118"/>
      <c r="F237" s="127"/>
      <c r="G237" s="118"/>
      <c r="H237" s="144"/>
      <c r="I237" s="118"/>
      <c r="J237" s="118"/>
      <c r="K237" s="119"/>
      <c r="L237" s="118"/>
      <c r="M237" s="118"/>
      <c r="N237" s="145"/>
      <c r="O237" s="118"/>
      <c r="P237" s="118"/>
      <c r="Q237" s="118"/>
      <c r="R237" s="118"/>
      <c r="S237" s="118"/>
      <c r="T237" s="118"/>
      <c r="U237" s="118"/>
      <c r="V237" s="118"/>
      <c r="W237" s="118"/>
      <c r="X237" s="118"/>
      <c r="Y237" s="118"/>
    </row>
    <row r="238" spans="1:25" ht="22.5" customHeight="1" x14ac:dyDescent="0.2">
      <c r="A238" s="118"/>
      <c r="B238" s="119"/>
      <c r="C238" s="119"/>
      <c r="D238" s="118"/>
      <c r="E238" s="118"/>
      <c r="F238" s="127"/>
      <c r="G238" s="118"/>
      <c r="H238" s="144"/>
      <c r="I238" s="118"/>
      <c r="J238" s="118"/>
      <c r="K238" s="119"/>
      <c r="L238" s="118"/>
      <c r="M238" s="118"/>
      <c r="N238" s="145"/>
      <c r="O238" s="118"/>
      <c r="P238" s="118"/>
      <c r="Q238" s="118"/>
      <c r="R238" s="118"/>
      <c r="S238" s="118"/>
      <c r="T238" s="118"/>
      <c r="U238" s="118"/>
      <c r="V238" s="118"/>
      <c r="W238" s="118"/>
      <c r="X238" s="118"/>
      <c r="Y238" s="118"/>
    </row>
    <row r="239" spans="1:25" ht="22.5" customHeight="1" x14ac:dyDescent="0.2">
      <c r="A239" s="118"/>
      <c r="B239" s="119"/>
      <c r="C239" s="119"/>
      <c r="D239" s="118"/>
      <c r="E239" s="118"/>
      <c r="F239" s="127"/>
      <c r="G239" s="118"/>
      <c r="H239" s="144"/>
      <c r="I239" s="118"/>
      <c r="J239" s="118"/>
      <c r="K239" s="119"/>
      <c r="L239" s="118"/>
      <c r="M239" s="118"/>
      <c r="N239" s="145"/>
      <c r="O239" s="118"/>
      <c r="P239" s="118"/>
      <c r="Q239" s="118"/>
      <c r="R239" s="118"/>
      <c r="S239" s="118"/>
      <c r="T239" s="118"/>
      <c r="U239" s="118"/>
      <c r="V239" s="118"/>
      <c r="W239" s="118"/>
      <c r="X239" s="118"/>
      <c r="Y239" s="118"/>
    </row>
    <row r="240" spans="1:25" ht="22.5" customHeight="1" x14ac:dyDescent="0.2">
      <c r="A240" s="118"/>
      <c r="B240" s="119"/>
      <c r="C240" s="119"/>
      <c r="D240" s="118"/>
      <c r="E240" s="118"/>
      <c r="F240" s="127"/>
      <c r="G240" s="118"/>
      <c r="H240" s="144"/>
      <c r="I240" s="118"/>
      <c r="J240" s="118"/>
      <c r="K240" s="119"/>
      <c r="L240" s="118"/>
      <c r="M240" s="118"/>
      <c r="N240" s="145"/>
      <c r="O240" s="118"/>
      <c r="P240" s="118"/>
      <c r="Q240" s="118"/>
      <c r="R240" s="118"/>
      <c r="S240" s="118"/>
      <c r="T240" s="118"/>
      <c r="U240" s="118"/>
      <c r="V240" s="118"/>
      <c r="W240" s="118"/>
      <c r="X240" s="118"/>
      <c r="Y240" s="118"/>
    </row>
    <row r="241" spans="1:25" ht="22.5" customHeight="1" x14ac:dyDescent="0.2">
      <c r="A241" s="118"/>
      <c r="B241" s="119"/>
      <c r="C241" s="119"/>
      <c r="D241" s="118"/>
      <c r="E241" s="118"/>
      <c r="F241" s="127"/>
      <c r="G241" s="118"/>
      <c r="H241" s="144"/>
      <c r="I241" s="118"/>
      <c r="J241" s="118"/>
      <c r="K241" s="119"/>
      <c r="L241" s="118"/>
      <c r="M241" s="118"/>
      <c r="N241" s="145"/>
      <c r="O241" s="118"/>
      <c r="P241" s="118"/>
      <c r="Q241" s="118"/>
      <c r="R241" s="118"/>
      <c r="S241" s="118"/>
      <c r="T241" s="118"/>
      <c r="U241" s="118"/>
      <c r="V241" s="118"/>
      <c r="W241" s="118"/>
      <c r="X241" s="118"/>
      <c r="Y241" s="118"/>
    </row>
    <row r="242" spans="1:25" ht="22.5" customHeight="1" x14ac:dyDescent="0.2">
      <c r="A242" s="118"/>
      <c r="B242" s="119"/>
      <c r="C242" s="119"/>
      <c r="D242" s="118"/>
      <c r="E242" s="118"/>
      <c r="F242" s="127"/>
      <c r="G242" s="118"/>
      <c r="H242" s="144"/>
      <c r="I242" s="118"/>
      <c r="J242" s="118"/>
      <c r="K242" s="119"/>
      <c r="L242" s="118"/>
      <c r="M242" s="118"/>
      <c r="N242" s="145"/>
      <c r="O242" s="118"/>
      <c r="P242" s="118"/>
      <c r="Q242" s="118"/>
      <c r="R242" s="118"/>
      <c r="S242" s="118"/>
      <c r="T242" s="118"/>
      <c r="U242" s="118"/>
      <c r="V242" s="118"/>
      <c r="W242" s="118"/>
      <c r="X242" s="118"/>
      <c r="Y242" s="118"/>
    </row>
    <row r="243" spans="1:25" ht="22.5" customHeight="1" x14ac:dyDescent="0.2">
      <c r="A243" s="118"/>
      <c r="B243" s="119"/>
      <c r="C243" s="119"/>
      <c r="D243" s="118"/>
      <c r="E243" s="118"/>
      <c r="F243" s="127"/>
      <c r="G243" s="118"/>
      <c r="H243" s="144"/>
      <c r="I243" s="118"/>
      <c r="J243" s="118"/>
      <c r="K243" s="119"/>
      <c r="L243" s="118"/>
      <c r="M243" s="118"/>
      <c r="N243" s="145"/>
      <c r="O243" s="118"/>
      <c r="P243" s="118"/>
      <c r="Q243" s="118"/>
      <c r="R243" s="118"/>
      <c r="S243" s="118"/>
      <c r="T243" s="118"/>
      <c r="U243" s="118"/>
      <c r="V243" s="118"/>
      <c r="W243" s="118"/>
      <c r="X243" s="118"/>
      <c r="Y243" s="118"/>
    </row>
    <row r="244" spans="1:25" ht="22.5" customHeight="1" x14ac:dyDescent="0.2">
      <c r="A244" s="118"/>
      <c r="B244" s="119"/>
      <c r="C244" s="119"/>
      <c r="D244" s="118"/>
      <c r="E244" s="118"/>
      <c r="F244" s="127"/>
      <c r="G244" s="118"/>
      <c r="H244" s="144"/>
      <c r="I244" s="118"/>
      <c r="J244" s="118"/>
      <c r="K244" s="119"/>
      <c r="L244" s="118"/>
      <c r="M244" s="118"/>
      <c r="N244" s="145"/>
      <c r="O244" s="118"/>
      <c r="P244" s="118"/>
      <c r="Q244" s="118"/>
      <c r="R244" s="118"/>
      <c r="S244" s="118"/>
      <c r="T244" s="118"/>
      <c r="U244" s="118"/>
      <c r="V244" s="118"/>
      <c r="W244" s="118"/>
      <c r="X244" s="118"/>
      <c r="Y244" s="118"/>
    </row>
    <row r="245" spans="1:25" ht="22.5" customHeight="1" x14ac:dyDescent="0.2">
      <c r="A245" s="118"/>
      <c r="B245" s="119"/>
      <c r="C245" s="119"/>
      <c r="D245" s="118"/>
      <c r="E245" s="118"/>
      <c r="F245" s="127"/>
      <c r="G245" s="118"/>
      <c r="H245" s="144"/>
      <c r="I245" s="118"/>
      <c r="J245" s="118"/>
      <c r="K245" s="119"/>
      <c r="L245" s="118"/>
      <c r="M245" s="118"/>
      <c r="N245" s="145"/>
      <c r="O245" s="118"/>
      <c r="P245" s="118"/>
      <c r="Q245" s="118"/>
      <c r="R245" s="118"/>
      <c r="S245" s="118"/>
      <c r="T245" s="118"/>
      <c r="U245" s="118"/>
      <c r="V245" s="118"/>
      <c r="W245" s="118"/>
      <c r="X245" s="118"/>
      <c r="Y245" s="118"/>
    </row>
    <row r="246" spans="1:25" ht="22.5" customHeight="1" x14ac:dyDescent="0.2">
      <c r="A246" s="118"/>
      <c r="B246" s="119"/>
      <c r="C246" s="119"/>
      <c r="D246" s="118"/>
      <c r="E246" s="118"/>
      <c r="F246" s="127"/>
      <c r="G246" s="118"/>
      <c r="H246" s="144"/>
      <c r="I246" s="118"/>
      <c r="J246" s="118"/>
      <c r="K246" s="119"/>
      <c r="L246" s="118"/>
      <c r="M246" s="118"/>
      <c r="N246" s="145"/>
      <c r="O246" s="118"/>
      <c r="P246" s="118"/>
      <c r="Q246" s="118"/>
      <c r="R246" s="118"/>
      <c r="S246" s="118"/>
      <c r="T246" s="118"/>
      <c r="U246" s="118"/>
      <c r="V246" s="118"/>
      <c r="W246" s="118"/>
      <c r="X246" s="118"/>
      <c r="Y246" s="118"/>
    </row>
    <row r="247" spans="1:25" ht="22.5" customHeight="1" x14ac:dyDescent="0.2">
      <c r="A247" s="118"/>
      <c r="B247" s="119"/>
      <c r="C247" s="119"/>
      <c r="D247" s="118"/>
      <c r="E247" s="118"/>
      <c r="F247" s="127"/>
      <c r="G247" s="118"/>
      <c r="H247" s="144"/>
      <c r="I247" s="118"/>
      <c r="J247" s="118"/>
      <c r="K247" s="119"/>
      <c r="L247" s="118"/>
      <c r="M247" s="118"/>
      <c r="N247" s="145"/>
      <c r="O247" s="118"/>
      <c r="P247" s="118"/>
      <c r="Q247" s="118"/>
      <c r="R247" s="118"/>
      <c r="S247" s="118"/>
      <c r="T247" s="118"/>
      <c r="U247" s="118"/>
      <c r="V247" s="118"/>
      <c r="W247" s="118"/>
      <c r="X247" s="118"/>
      <c r="Y247" s="118"/>
    </row>
    <row r="248" spans="1:25" ht="22.5" customHeight="1" x14ac:dyDescent="0.2">
      <c r="A248" s="118"/>
      <c r="B248" s="119"/>
      <c r="C248" s="119"/>
      <c r="D248" s="118"/>
      <c r="E248" s="118"/>
      <c r="F248" s="127"/>
      <c r="G248" s="118"/>
      <c r="H248" s="144"/>
      <c r="I248" s="118"/>
      <c r="J248" s="118"/>
      <c r="K248" s="119"/>
      <c r="L248" s="118"/>
      <c r="M248" s="118"/>
      <c r="N248" s="145"/>
      <c r="O248" s="118"/>
      <c r="P248" s="118"/>
      <c r="Q248" s="118"/>
      <c r="R248" s="118"/>
      <c r="S248" s="118"/>
      <c r="T248" s="118"/>
      <c r="U248" s="118"/>
      <c r="V248" s="118"/>
      <c r="W248" s="118"/>
      <c r="X248" s="118"/>
      <c r="Y248" s="118"/>
    </row>
    <row r="249" spans="1:25" ht="22.5" customHeight="1" x14ac:dyDescent="0.2">
      <c r="A249" s="118"/>
      <c r="B249" s="119"/>
      <c r="C249" s="119"/>
      <c r="D249" s="118"/>
      <c r="E249" s="118"/>
      <c r="F249" s="127"/>
      <c r="G249" s="118"/>
      <c r="H249" s="144"/>
      <c r="I249" s="118"/>
      <c r="J249" s="118"/>
      <c r="K249" s="119"/>
      <c r="L249" s="118"/>
      <c r="M249" s="118"/>
      <c r="N249" s="145"/>
      <c r="O249" s="118"/>
      <c r="P249" s="118"/>
      <c r="Q249" s="118"/>
      <c r="R249" s="118"/>
      <c r="S249" s="118"/>
      <c r="T249" s="118"/>
      <c r="U249" s="118"/>
      <c r="V249" s="118"/>
      <c r="W249" s="118"/>
      <c r="X249" s="118"/>
      <c r="Y249" s="118"/>
    </row>
    <row r="250" spans="1:25" ht="22.5" customHeight="1" x14ac:dyDescent="0.2">
      <c r="A250" s="118"/>
      <c r="B250" s="119"/>
      <c r="C250" s="119"/>
      <c r="D250" s="118"/>
      <c r="E250" s="118"/>
      <c r="F250" s="127"/>
      <c r="G250" s="118"/>
      <c r="H250" s="144"/>
      <c r="I250" s="118"/>
      <c r="J250" s="118"/>
      <c r="K250" s="119"/>
      <c r="L250" s="118"/>
      <c r="M250" s="118"/>
      <c r="N250" s="145"/>
      <c r="O250" s="118"/>
      <c r="P250" s="118"/>
      <c r="Q250" s="118"/>
      <c r="R250" s="118"/>
      <c r="S250" s="118"/>
      <c r="T250" s="118"/>
      <c r="U250" s="118"/>
      <c r="V250" s="118"/>
      <c r="W250" s="118"/>
      <c r="X250" s="118"/>
      <c r="Y250" s="118"/>
    </row>
    <row r="251" spans="1:25" ht="15.75" customHeight="1" x14ac:dyDescent="0.2">
      <c r="A251" s="118"/>
      <c r="B251" s="119"/>
      <c r="C251" s="119"/>
      <c r="D251" s="118"/>
      <c r="E251" s="118"/>
      <c r="F251" s="127"/>
      <c r="G251" s="118"/>
      <c r="H251" s="144"/>
      <c r="I251" s="118"/>
      <c r="J251" s="118"/>
      <c r="K251" s="119"/>
      <c r="L251" s="118"/>
      <c r="M251" s="118"/>
      <c r="N251" s="145"/>
      <c r="O251" s="118"/>
      <c r="P251" s="118"/>
      <c r="Q251" s="118"/>
      <c r="R251" s="118"/>
      <c r="S251" s="118"/>
      <c r="T251" s="118"/>
      <c r="U251" s="118"/>
      <c r="V251" s="118"/>
      <c r="W251" s="118"/>
      <c r="X251" s="118"/>
      <c r="Y251" s="118"/>
    </row>
    <row r="252" spans="1:25" ht="15.75" customHeight="1" x14ac:dyDescent="0.2">
      <c r="A252" s="118"/>
      <c r="B252" s="119"/>
      <c r="C252" s="119"/>
      <c r="D252" s="118"/>
      <c r="E252" s="118"/>
      <c r="F252" s="127"/>
      <c r="G252" s="118"/>
      <c r="H252" s="144"/>
      <c r="I252" s="118"/>
      <c r="J252" s="118"/>
      <c r="K252" s="119"/>
      <c r="L252" s="118"/>
      <c r="M252" s="118"/>
      <c r="N252" s="145"/>
      <c r="O252" s="118"/>
      <c r="P252" s="118"/>
      <c r="Q252" s="118"/>
      <c r="R252" s="118"/>
      <c r="S252" s="118"/>
      <c r="T252" s="118"/>
      <c r="U252" s="118"/>
      <c r="V252" s="118"/>
      <c r="W252" s="118"/>
      <c r="X252" s="118"/>
      <c r="Y252" s="118"/>
    </row>
    <row r="253" spans="1:25" ht="15.75" customHeight="1" x14ac:dyDescent="0.2">
      <c r="A253" s="118"/>
      <c r="B253" s="119"/>
      <c r="C253" s="119"/>
      <c r="D253" s="118"/>
      <c r="E253" s="118"/>
      <c r="F253" s="127"/>
      <c r="G253" s="118"/>
      <c r="H253" s="144"/>
      <c r="I253" s="118"/>
      <c r="J253" s="118"/>
      <c r="K253" s="119"/>
      <c r="L253" s="118"/>
      <c r="M253" s="118"/>
      <c r="N253" s="145"/>
      <c r="O253" s="118"/>
      <c r="P253" s="118"/>
      <c r="Q253" s="118"/>
      <c r="R253" s="118"/>
      <c r="S253" s="118"/>
      <c r="T253" s="118"/>
      <c r="U253" s="118"/>
      <c r="V253" s="118"/>
      <c r="W253" s="118"/>
      <c r="X253" s="118"/>
      <c r="Y253" s="118"/>
    </row>
    <row r="254" spans="1:25" ht="15.75" customHeight="1" x14ac:dyDescent="0.2">
      <c r="A254" s="118"/>
      <c r="B254" s="119"/>
      <c r="C254" s="119"/>
      <c r="D254" s="118"/>
      <c r="E254" s="118"/>
      <c r="F254" s="127"/>
      <c r="G254" s="118"/>
      <c r="H254" s="144"/>
      <c r="I254" s="118"/>
      <c r="J254" s="118"/>
      <c r="K254" s="119"/>
      <c r="L254" s="118"/>
      <c r="M254" s="118"/>
      <c r="N254" s="145"/>
      <c r="O254" s="118"/>
      <c r="P254" s="118"/>
      <c r="Q254" s="118"/>
      <c r="R254" s="118"/>
      <c r="S254" s="118"/>
      <c r="T254" s="118"/>
      <c r="U254" s="118"/>
      <c r="V254" s="118"/>
      <c r="W254" s="118"/>
      <c r="X254" s="118"/>
      <c r="Y254" s="118"/>
    </row>
    <row r="255" spans="1:25" ht="15.75" customHeight="1" x14ac:dyDescent="0.2">
      <c r="A255" s="118"/>
      <c r="B255" s="119"/>
      <c r="C255" s="119"/>
      <c r="D255" s="118"/>
      <c r="E255" s="118"/>
      <c r="F255" s="127"/>
      <c r="G255" s="118"/>
      <c r="H255" s="144"/>
      <c r="I255" s="118"/>
      <c r="J255" s="118"/>
      <c r="K255" s="119"/>
      <c r="L255" s="118"/>
      <c r="M255" s="118"/>
      <c r="N255" s="145"/>
      <c r="O255" s="118"/>
      <c r="P255" s="118"/>
      <c r="Q255" s="118"/>
      <c r="R255" s="118"/>
      <c r="S255" s="118"/>
      <c r="T255" s="118"/>
      <c r="U255" s="118"/>
      <c r="V255" s="118"/>
      <c r="W255" s="118"/>
      <c r="X255" s="118"/>
      <c r="Y255" s="118"/>
    </row>
    <row r="256" spans="1:25" ht="15.75" customHeight="1" x14ac:dyDescent="0.2">
      <c r="A256" s="118"/>
      <c r="B256" s="119"/>
      <c r="C256" s="119"/>
      <c r="D256" s="118"/>
      <c r="E256" s="118"/>
      <c r="F256" s="127"/>
      <c r="G256" s="118"/>
      <c r="H256" s="144"/>
      <c r="I256" s="118"/>
      <c r="J256" s="118"/>
      <c r="K256" s="119"/>
      <c r="L256" s="118"/>
      <c r="M256" s="118"/>
      <c r="N256" s="145"/>
      <c r="O256" s="118"/>
      <c r="P256" s="118"/>
      <c r="Q256" s="118"/>
      <c r="R256" s="118"/>
      <c r="S256" s="118"/>
      <c r="T256" s="118"/>
      <c r="U256" s="118"/>
      <c r="V256" s="118"/>
      <c r="W256" s="118"/>
      <c r="X256" s="118"/>
      <c r="Y256" s="118"/>
    </row>
    <row r="257" spans="1:25" ht="15.75" customHeight="1" x14ac:dyDescent="0.2">
      <c r="A257" s="118"/>
      <c r="B257" s="119"/>
      <c r="C257" s="119"/>
      <c r="D257" s="118"/>
      <c r="E257" s="118"/>
      <c r="F257" s="127"/>
      <c r="G257" s="118"/>
      <c r="H257" s="144"/>
      <c r="I257" s="118"/>
      <c r="J257" s="118"/>
      <c r="K257" s="119"/>
      <c r="L257" s="118"/>
      <c r="M257" s="118"/>
      <c r="N257" s="145"/>
      <c r="O257" s="118"/>
      <c r="P257" s="118"/>
      <c r="Q257" s="118"/>
      <c r="R257" s="118"/>
      <c r="S257" s="118"/>
      <c r="T257" s="118"/>
      <c r="U257" s="118"/>
      <c r="V257" s="118"/>
      <c r="W257" s="118"/>
      <c r="X257" s="118"/>
      <c r="Y257" s="118"/>
    </row>
    <row r="258" spans="1:25" ht="15.75" customHeight="1" x14ac:dyDescent="0.2">
      <c r="A258" s="118"/>
      <c r="B258" s="119"/>
      <c r="C258" s="119"/>
      <c r="D258" s="118"/>
      <c r="E258" s="118"/>
      <c r="F258" s="127"/>
      <c r="G258" s="118"/>
      <c r="H258" s="144"/>
      <c r="I258" s="118"/>
      <c r="J258" s="118"/>
      <c r="K258" s="119"/>
      <c r="L258" s="118"/>
      <c r="M258" s="118"/>
      <c r="N258" s="145"/>
      <c r="O258" s="118"/>
      <c r="P258" s="118"/>
      <c r="Q258" s="118"/>
      <c r="R258" s="118"/>
      <c r="S258" s="118"/>
      <c r="T258" s="118"/>
      <c r="U258" s="118"/>
      <c r="V258" s="118"/>
      <c r="W258" s="118"/>
      <c r="X258" s="118"/>
      <c r="Y258" s="118"/>
    </row>
    <row r="259" spans="1:25" ht="15.75" customHeight="1" x14ac:dyDescent="0.2">
      <c r="A259" s="118"/>
      <c r="B259" s="119"/>
      <c r="C259" s="119"/>
      <c r="D259" s="118"/>
      <c r="E259" s="118"/>
      <c r="F259" s="127"/>
      <c r="G259" s="118"/>
      <c r="H259" s="144"/>
      <c r="I259" s="118"/>
      <c r="J259" s="118"/>
      <c r="K259" s="119"/>
      <c r="L259" s="118"/>
      <c r="M259" s="118"/>
      <c r="N259" s="145"/>
      <c r="O259" s="118"/>
      <c r="P259" s="118"/>
      <c r="Q259" s="118"/>
      <c r="R259" s="118"/>
      <c r="S259" s="118"/>
      <c r="T259" s="118"/>
      <c r="U259" s="118"/>
      <c r="V259" s="118"/>
      <c r="W259" s="118"/>
      <c r="X259" s="118"/>
      <c r="Y259" s="118"/>
    </row>
    <row r="260" spans="1:25" ht="15.75" customHeight="1" x14ac:dyDescent="0.2">
      <c r="A260" s="118"/>
      <c r="B260" s="119"/>
      <c r="C260" s="119"/>
      <c r="D260" s="118"/>
      <c r="E260" s="118"/>
      <c r="F260" s="127"/>
      <c r="G260" s="118"/>
      <c r="H260" s="144"/>
      <c r="I260" s="118"/>
      <c r="J260" s="118"/>
      <c r="K260" s="119"/>
      <c r="L260" s="118"/>
      <c r="M260" s="118"/>
      <c r="N260" s="145"/>
      <c r="O260" s="118"/>
      <c r="P260" s="118"/>
      <c r="Q260" s="118"/>
      <c r="R260" s="118"/>
      <c r="S260" s="118"/>
      <c r="T260" s="118"/>
      <c r="U260" s="118"/>
      <c r="V260" s="118"/>
      <c r="W260" s="118"/>
      <c r="X260" s="118"/>
      <c r="Y260" s="118"/>
    </row>
    <row r="261" spans="1:25" ht="15.75" customHeight="1" x14ac:dyDescent="0.2">
      <c r="A261" s="118"/>
      <c r="B261" s="119"/>
      <c r="C261" s="119"/>
      <c r="D261" s="118"/>
      <c r="E261" s="118"/>
      <c r="F261" s="127"/>
      <c r="G261" s="118"/>
      <c r="H261" s="144"/>
      <c r="I261" s="118"/>
      <c r="J261" s="118"/>
      <c r="K261" s="119"/>
      <c r="L261" s="118"/>
      <c r="M261" s="118"/>
      <c r="N261" s="145"/>
      <c r="O261" s="118"/>
      <c r="P261" s="118"/>
      <c r="Q261" s="118"/>
      <c r="R261" s="118"/>
      <c r="S261" s="118"/>
      <c r="T261" s="118"/>
      <c r="U261" s="118"/>
      <c r="V261" s="118"/>
      <c r="W261" s="118"/>
      <c r="X261" s="118"/>
      <c r="Y261" s="118"/>
    </row>
    <row r="262" spans="1:25" ht="15.75" customHeight="1" x14ac:dyDescent="0.2">
      <c r="A262" s="118"/>
      <c r="B262" s="119"/>
      <c r="C262" s="119"/>
      <c r="D262" s="118"/>
      <c r="E262" s="118"/>
      <c r="F262" s="127"/>
      <c r="G262" s="118"/>
      <c r="H262" s="144"/>
      <c r="I262" s="118"/>
      <c r="J262" s="118"/>
      <c r="K262" s="119"/>
      <c r="L262" s="118"/>
      <c r="M262" s="118"/>
      <c r="N262" s="145"/>
      <c r="O262" s="118"/>
      <c r="P262" s="118"/>
      <c r="Q262" s="118"/>
      <c r="R262" s="118"/>
      <c r="S262" s="118"/>
      <c r="T262" s="118"/>
      <c r="U262" s="118"/>
      <c r="V262" s="118"/>
      <c r="W262" s="118"/>
      <c r="X262" s="118"/>
      <c r="Y262" s="118"/>
    </row>
    <row r="263" spans="1:25" ht="15.75" customHeight="1" x14ac:dyDescent="0.2">
      <c r="A263" s="118"/>
      <c r="B263" s="119"/>
      <c r="C263" s="119"/>
      <c r="D263" s="118"/>
      <c r="E263" s="118"/>
      <c r="F263" s="127"/>
      <c r="G263" s="118"/>
      <c r="H263" s="144"/>
      <c r="I263" s="118"/>
      <c r="J263" s="118"/>
      <c r="K263" s="119"/>
      <c r="L263" s="118"/>
      <c r="M263" s="118"/>
      <c r="N263" s="145"/>
      <c r="O263" s="118"/>
      <c r="P263" s="118"/>
      <c r="Q263" s="118"/>
      <c r="R263" s="118"/>
      <c r="S263" s="118"/>
      <c r="T263" s="118"/>
      <c r="U263" s="118"/>
      <c r="V263" s="118"/>
      <c r="W263" s="118"/>
      <c r="X263" s="118"/>
      <c r="Y263" s="118"/>
    </row>
    <row r="264" spans="1:25" ht="15.75" customHeight="1" x14ac:dyDescent="0.2">
      <c r="A264" s="118"/>
      <c r="B264" s="119"/>
      <c r="C264" s="119"/>
      <c r="D264" s="118"/>
      <c r="E264" s="118"/>
      <c r="F264" s="127"/>
      <c r="G264" s="118"/>
      <c r="H264" s="144"/>
      <c r="I264" s="118"/>
      <c r="J264" s="118"/>
      <c r="K264" s="119"/>
      <c r="L264" s="118"/>
      <c r="M264" s="118"/>
      <c r="N264" s="145"/>
      <c r="O264" s="118"/>
      <c r="P264" s="118"/>
      <c r="Q264" s="118"/>
      <c r="R264" s="118"/>
      <c r="S264" s="118"/>
      <c r="T264" s="118"/>
      <c r="U264" s="118"/>
      <c r="V264" s="118"/>
      <c r="W264" s="118"/>
      <c r="X264" s="118"/>
      <c r="Y264" s="118"/>
    </row>
    <row r="265" spans="1:25" ht="15.75" customHeight="1" x14ac:dyDescent="0.2">
      <c r="A265" s="118"/>
      <c r="B265" s="119"/>
      <c r="C265" s="119"/>
      <c r="D265" s="118"/>
      <c r="E265" s="118"/>
      <c r="F265" s="127"/>
      <c r="G265" s="118"/>
      <c r="H265" s="144"/>
      <c r="I265" s="118"/>
      <c r="J265" s="118"/>
      <c r="K265" s="119"/>
      <c r="L265" s="118"/>
      <c r="M265" s="118"/>
      <c r="N265" s="145"/>
      <c r="O265" s="118"/>
      <c r="P265" s="118"/>
      <c r="Q265" s="118"/>
      <c r="R265" s="118"/>
      <c r="S265" s="118"/>
      <c r="T265" s="118"/>
      <c r="U265" s="118"/>
      <c r="V265" s="118"/>
      <c r="W265" s="118"/>
      <c r="X265" s="118"/>
      <c r="Y265" s="118"/>
    </row>
    <row r="266" spans="1:25" ht="15.75" customHeight="1" x14ac:dyDescent="0.2">
      <c r="A266" s="118"/>
      <c r="B266" s="119"/>
      <c r="C266" s="119"/>
      <c r="D266" s="118"/>
      <c r="E266" s="118"/>
      <c r="F266" s="127"/>
      <c r="G266" s="118"/>
      <c r="H266" s="144"/>
      <c r="I266" s="118"/>
      <c r="J266" s="118"/>
      <c r="K266" s="119"/>
      <c r="L266" s="118"/>
      <c r="M266" s="118"/>
      <c r="N266" s="145"/>
      <c r="O266" s="118"/>
      <c r="P266" s="118"/>
      <c r="Q266" s="118"/>
      <c r="R266" s="118"/>
      <c r="S266" s="118"/>
      <c r="T266" s="118"/>
      <c r="U266" s="118"/>
      <c r="V266" s="118"/>
      <c r="W266" s="118"/>
      <c r="X266" s="118"/>
      <c r="Y266" s="118"/>
    </row>
    <row r="267" spans="1:25" ht="15.75" customHeight="1" x14ac:dyDescent="0.2">
      <c r="A267" s="118"/>
      <c r="B267" s="119"/>
      <c r="C267" s="119"/>
      <c r="D267" s="118"/>
      <c r="E267" s="118"/>
      <c r="F267" s="127"/>
      <c r="G267" s="118"/>
      <c r="H267" s="144"/>
      <c r="I267" s="118"/>
      <c r="J267" s="118"/>
      <c r="K267" s="119"/>
      <c r="L267" s="118"/>
      <c r="M267" s="118"/>
      <c r="N267" s="145"/>
      <c r="O267" s="118"/>
      <c r="P267" s="118"/>
      <c r="Q267" s="118"/>
      <c r="R267" s="118"/>
      <c r="S267" s="118"/>
      <c r="T267" s="118"/>
      <c r="U267" s="118"/>
      <c r="V267" s="118"/>
      <c r="W267" s="118"/>
      <c r="X267" s="118"/>
      <c r="Y267" s="118"/>
    </row>
    <row r="268" spans="1:25" ht="15.75" customHeight="1" x14ac:dyDescent="0.2">
      <c r="A268" s="118"/>
      <c r="B268" s="119"/>
      <c r="C268" s="119"/>
      <c r="D268" s="118"/>
      <c r="E268" s="118"/>
      <c r="F268" s="127"/>
      <c r="G268" s="118"/>
      <c r="H268" s="144"/>
      <c r="I268" s="118"/>
      <c r="J268" s="118"/>
      <c r="K268" s="119"/>
      <c r="L268" s="118"/>
      <c r="M268" s="118"/>
      <c r="N268" s="145"/>
      <c r="O268" s="118"/>
      <c r="P268" s="118"/>
      <c r="Q268" s="118"/>
      <c r="R268" s="118"/>
      <c r="S268" s="118"/>
      <c r="T268" s="118"/>
      <c r="U268" s="118"/>
      <c r="V268" s="118"/>
      <c r="W268" s="118"/>
      <c r="X268" s="118"/>
      <c r="Y268" s="118"/>
    </row>
    <row r="269" spans="1:25" ht="15.75" customHeight="1" x14ac:dyDescent="0.2">
      <c r="A269" s="118"/>
      <c r="B269" s="119"/>
      <c r="C269" s="119"/>
      <c r="D269" s="118"/>
      <c r="E269" s="118"/>
      <c r="F269" s="127"/>
      <c r="G269" s="118"/>
      <c r="H269" s="144"/>
      <c r="I269" s="118"/>
      <c r="J269" s="118"/>
      <c r="K269" s="119"/>
      <c r="L269" s="118"/>
      <c r="M269" s="118"/>
      <c r="N269" s="145"/>
      <c r="O269" s="118"/>
      <c r="P269" s="118"/>
      <c r="Q269" s="118"/>
      <c r="R269" s="118"/>
      <c r="S269" s="118"/>
      <c r="T269" s="118"/>
      <c r="U269" s="118"/>
      <c r="V269" s="118"/>
      <c r="W269" s="118"/>
      <c r="X269" s="118"/>
      <c r="Y269" s="118"/>
    </row>
    <row r="270" spans="1:25" ht="15.75" customHeight="1" x14ac:dyDescent="0.2">
      <c r="A270" s="118"/>
      <c r="B270" s="119"/>
      <c r="C270" s="119"/>
      <c r="D270" s="118"/>
      <c r="E270" s="118"/>
      <c r="F270" s="127"/>
      <c r="G270" s="118"/>
      <c r="H270" s="144"/>
      <c r="I270" s="118"/>
      <c r="J270" s="118"/>
      <c r="K270" s="119"/>
      <c r="L270" s="118"/>
      <c r="M270" s="118"/>
      <c r="N270" s="145"/>
      <c r="O270" s="118"/>
      <c r="P270" s="118"/>
      <c r="Q270" s="118"/>
      <c r="R270" s="118"/>
      <c r="S270" s="118"/>
      <c r="T270" s="118"/>
      <c r="U270" s="118"/>
      <c r="V270" s="118"/>
      <c r="W270" s="118"/>
      <c r="X270" s="118"/>
      <c r="Y270" s="118"/>
    </row>
    <row r="271" spans="1:25" ht="15.75" customHeight="1" x14ac:dyDescent="0.2">
      <c r="A271" s="118"/>
      <c r="B271" s="119"/>
      <c r="C271" s="119"/>
      <c r="D271" s="118"/>
      <c r="E271" s="118"/>
      <c r="F271" s="127"/>
      <c r="G271" s="118"/>
      <c r="H271" s="144"/>
      <c r="I271" s="118"/>
      <c r="J271" s="118"/>
      <c r="K271" s="119"/>
      <c r="L271" s="118"/>
      <c r="M271" s="118"/>
      <c r="N271" s="145"/>
      <c r="O271" s="118"/>
      <c r="P271" s="118"/>
      <c r="Q271" s="118"/>
      <c r="R271" s="118"/>
      <c r="S271" s="118"/>
      <c r="T271" s="118"/>
      <c r="U271" s="118"/>
      <c r="V271" s="118"/>
      <c r="W271" s="118"/>
      <c r="X271" s="118"/>
      <c r="Y271" s="118"/>
    </row>
    <row r="272" spans="1:25" ht="15.75" customHeight="1" x14ac:dyDescent="0.2">
      <c r="A272" s="118"/>
      <c r="B272" s="119"/>
      <c r="C272" s="119"/>
      <c r="D272" s="118"/>
      <c r="E272" s="118"/>
      <c r="F272" s="127"/>
      <c r="G272" s="118"/>
      <c r="H272" s="144"/>
      <c r="I272" s="118"/>
      <c r="J272" s="118"/>
      <c r="K272" s="119"/>
      <c r="L272" s="118"/>
      <c r="M272" s="118"/>
      <c r="N272" s="145"/>
      <c r="O272" s="118"/>
      <c r="P272" s="118"/>
      <c r="Q272" s="118"/>
      <c r="R272" s="118"/>
      <c r="S272" s="118"/>
      <c r="T272" s="118"/>
      <c r="U272" s="118"/>
      <c r="V272" s="118"/>
      <c r="W272" s="118"/>
      <c r="X272" s="118"/>
      <c r="Y272" s="118"/>
    </row>
    <row r="273" spans="1:25" ht="15.75" customHeight="1" x14ac:dyDescent="0.2">
      <c r="A273" s="118"/>
      <c r="B273" s="119"/>
      <c r="C273" s="119"/>
      <c r="D273" s="118"/>
      <c r="E273" s="118"/>
      <c r="F273" s="127"/>
      <c r="G273" s="118"/>
      <c r="H273" s="144"/>
      <c r="I273" s="118"/>
      <c r="J273" s="118"/>
      <c r="K273" s="119"/>
      <c r="L273" s="118"/>
      <c r="M273" s="118"/>
      <c r="N273" s="145"/>
      <c r="O273" s="118"/>
      <c r="P273" s="118"/>
      <c r="Q273" s="118"/>
      <c r="R273" s="118"/>
      <c r="S273" s="118"/>
      <c r="T273" s="118"/>
      <c r="U273" s="118"/>
      <c r="V273" s="118"/>
      <c r="W273" s="118"/>
      <c r="X273" s="118"/>
      <c r="Y273" s="118"/>
    </row>
    <row r="274" spans="1:25" ht="15.75" customHeight="1" x14ac:dyDescent="0.2">
      <c r="A274" s="118"/>
      <c r="B274" s="119"/>
      <c r="C274" s="119"/>
      <c r="D274" s="118"/>
      <c r="E274" s="118"/>
      <c r="F274" s="127"/>
      <c r="G274" s="118"/>
      <c r="H274" s="144"/>
      <c r="I274" s="118"/>
      <c r="J274" s="118"/>
      <c r="K274" s="119"/>
      <c r="L274" s="118"/>
      <c r="M274" s="118"/>
      <c r="N274" s="145"/>
      <c r="O274" s="118"/>
      <c r="P274" s="118"/>
      <c r="Q274" s="118"/>
      <c r="R274" s="118"/>
      <c r="S274" s="118"/>
      <c r="T274" s="118"/>
      <c r="U274" s="118"/>
      <c r="V274" s="118"/>
      <c r="W274" s="118"/>
      <c r="X274" s="118"/>
      <c r="Y274" s="118"/>
    </row>
    <row r="275" spans="1:25" ht="15.75" customHeight="1" x14ac:dyDescent="0.2">
      <c r="A275" s="118"/>
      <c r="B275" s="119"/>
      <c r="C275" s="119"/>
      <c r="D275" s="118"/>
      <c r="E275" s="118"/>
      <c r="F275" s="127"/>
      <c r="G275" s="118"/>
      <c r="H275" s="144"/>
      <c r="I275" s="118"/>
      <c r="J275" s="118"/>
      <c r="K275" s="119"/>
      <c r="L275" s="118"/>
      <c r="M275" s="118"/>
      <c r="N275" s="145"/>
      <c r="O275" s="118"/>
      <c r="P275" s="118"/>
      <c r="Q275" s="118"/>
      <c r="R275" s="118"/>
      <c r="S275" s="118"/>
      <c r="T275" s="118"/>
      <c r="U275" s="118"/>
      <c r="V275" s="118"/>
      <c r="W275" s="118"/>
      <c r="X275" s="118"/>
      <c r="Y275" s="118"/>
    </row>
    <row r="276" spans="1:25" ht="15.75" customHeight="1" x14ac:dyDescent="0.2">
      <c r="A276" s="118"/>
      <c r="B276" s="119"/>
      <c r="C276" s="119"/>
      <c r="D276" s="118"/>
      <c r="E276" s="118"/>
      <c r="F276" s="127"/>
      <c r="G276" s="118"/>
      <c r="H276" s="144"/>
      <c r="I276" s="118"/>
      <c r="J276" s="118"/>
      <c r="K276" s="119"/>
      <c r="L276" s="118"/>
      <c r="M276" s="118"/>
      <c r="N276" s="145"/>
      <c r="O276" s="118"/>
      <c r="P276" s="118"/>
      <c r="Q276" s="118"/>
      <c r="R276" s="118"/>
      <c r="S276" s="118"/>
      <c r="T276" s="118"/>
      <c r="U276" s="118"/>
      <c r="V276" s="118"/>
      <c r="W276" s="118"/>
      <c r="X276" s="118"/>
      <c r="Y276" s="118"/>
    </row>
    <row r="277" spans="1:25" ht="15.75" customHeight="1" x14ac:dyDescent="0.2">
      <c r="A277" s="118"/>
      <c r="B277" s="119"/>
      <c r="C277" s="119"/>
      <c r="D277" s="118"/>
      <c r="E277" s="118"/>
      <c r="F277" s="127"/>
      <c r="G277" s="118"/>
      <c r="H277" s="144"/>
      <c r="I277" s="118"/>
      <c r="J277" s="118"/>
      <c r="K277" s="119"/>
      <c r="L277" s="118"/>
      <c r="M277" s="118"/>
      <c r="N277" s="145"/>
      <c r="O277" s="118"/>
      <c r="P277" s="118"/>
      <c r="Q277" s="118"/>
      <c r="R277" s="118"/>
      <c r="S277" s="118"/>
      <c r="T277" s="118"/>
      <c r="U277" s="118"/>
      <c r="V277" s="118"/>
      <c r="W277" s="118"/>
      <c r="X277" s="118"/>
      <c r="Y277" s="118"/>
    </row>
    <row r="278" spans="1:25" ht="15.75" customHeight="1" x14ac:dyDescent="0.2">
      <c r="A278" s="118"/>
      <c r="B278" s="119"/>
      <c r="C278" s="119"/>
      <c r="D278" s="118"/>
      <c r="E278" s="118"/>
      <c r="F278" s="127"/>
      <c r="G278" s="118"/>
      <c r="H278" s="144"/>
      <c r="I278" s="118"/>
      <c r="J278" s="118"/>
      <c r="K278" s="119"/>
      <c r="L278" s="118"/>
      <c r="M278" s="118"/>
      <c r="N278" s="145"/>
      <c r="O278" s="118"/>
      <c r="P278" s="118"/>
      <c r="Q278" s="118"/>
      <c r="R278" s="118"/>
      <c r="S278" s="118"/>
      <c r="T278" s="118"/>
      <c r="U278" s="118"/>
      <c r="V278" s="118"/>
      <c r="W278" s="118"/>
      <c r="X278" s="118"/>
      <c r="Y278" s="118"/>
    </row>
    <row r="279" spans="1:25" ht="15.75" customHeight="1" x14ac:dyDescent="0.2">
      <c r="A279" s="118"/>
      <c r="B279" s="119"/>
      <c r="C279" s="119"/>
      <c r="D279" s="118"/>
      <c r="E279" s="118"/>
      <c r="F279" s="127"/>
      <c r="G279" s="118"/>
      <c r="H279" s="144"/>
      <c r="I279" s="118"/>
      <c r="J279" s="118"/>
      <c r="K279" s="119"/>
      <c r="L279" s="118"/>
      <c r="M279" s="118"/>
      <c r="N279" s="145"/>
      <c r="O279" s="118"/>
      <c r="P279" s="118"/>
      <c r="Q279" s="118"/>
      <c r="R279" s="118"/>
      <c r="S279" s="118"/>
      <c r="T279" s="118"/>
      <c r="U279" s="118"/>
      <c r="V279" s="118"/>
      <c r="W279" s="118"/>
      <c r="X279" s="118"/>
      <c r="Y279" s="118"/>
    </row>
    <row r="280" spans="1:25" ht="15.75" customHeight="1" x14ac:dyDescent="0.2">
      <c r="A280" s="118"/>
      <c r="B280" s="119"/>
      <c r="C280" s="119"/>
      <c r="D280" s="118"/>
      <c r="E280" s="118"/>
      <c r="F280" s="127"/>
      <c r="G280" s="118"/>
      <c r="H280" s="144"/>
      <c r="I280" s="118"/>
      <c r="J280" s="118"/>
      <c r="K280" s="119"/>
      <c r="L280" s="118"/>
      <c r="M280" s="118"/>
      <c r="N280" s="145"/>
      <c r="O280" s="118"/>
      <c r="P280" s="118"/>
      <c r="Q280" s="118"/>
      <c r="R280" s="118"/>
      <c r="S280" s="118"/>
      <c r="T280" s="118"/>
      <c r="U280" s="118"/>
      <c r="V280" s="118"/>
      <c r="W280" s="118"/>
      <c r="X280" s="118"/>
      <c r="Y280" s="118"/>
    </row>
    <row r="281" spans="1:25" ht="15.75" customHeight="1" x14ac:dyDescent="0.2">
      <c r="A281" s="118"/>
      <c r="B281" s="119"/>
      <c r="C281" s="119"/>
      <c r="D281" s="118"/>
      <c r="E281" s="118"/>
      <c r="F281" s="127"/>
      <c r="G281" s="118"/>
      <c r="H281" s="144"/>
      <c r="I281" s="118"/>
      <c r="J281" s="118"/>
      <c r="K281" s="119"/>
      <c r="L281" s="118"/>
      <c r="M281" s="118"/>
      <c r="N281" s="145"/>
      <c r="O281" s="118"/>
      <c r="P281" s="118"/>
      <c r="Q281" s="118"/>
      <c r="R281" s="118"/>
      <c r="S281" s="118"/>
      <c r="T281" s="118"/>
      <c r="U281" s="118"/>
      <c r="V281" s="118"/>
      <c r="W281" s="118"/>
      <c r="X281" s="118"/>
      <c r="Y281" s="118"/>
    </row>
    <row r="282" spans="1:25" ht="15.75" customHeight="1" x14ac:dyDescent="0.2">
      <c r="A282" s="118"/>
      <c r="B282" s="119"/>
      <c r="C282" s="119"/>
      <c r="D282" s="118"/>
      <c r="E282" s="118"/>
      <c r="F282" s="127"/>
      <c r="G282" s="118"/>
      <c r="H282" s="144"/>
      <c r="I282" s="118"/>
      <c r="J282" s="118"/>
      <c r="K282" s="119"/>
      <c r="L282" s="118"/>
      <c r="M282" s="118"/>
      <c r="N282" s="145"/>
      <c r="O282" s="118"/>
      <c r="P282" s="118"/>
      <c r="Q282" s="118"/>
      <c r="R282" s="118"/>
      <c r="S282" s="118"/>
      <c r="T282" s="118"/>
      <c r="U282" s="118"/>
      <c r="V282" s="118"/>
      <c r="W282" s="118"/>
      <c r="X282" s="118"/>
      <c r="Y282" s="118"/>
    </row>
    <row r="283" spans="1:25" ht="15.75" customHeight="1" x14ac:dyDescent="0.2">
      <c r="A283" s="118"/>
      <c r="B283" s="119"/>
      <c r="C283" s="119"/>
      <c r="D283" s="118"/>
      <c r="E283" s="118"/>
      <c r="F283" s="127"/>
      <c r="G283" s="118"/>
      <c r="H283" s="144"/>
      <c r="I283" s="118"/>
      <c r="J283" s="118"/>
      <c r="K283" s="119"/>
      <c r="L283" s="118"/>
      <c r="M283" s="118"/>
      <c r="N283" s="145"/>
      <c r="O283" s="118"/>
      <c r="P283" s="118"/>
      <c r="Q283" s="118"/>
      <c r="R283" s="118"/>
      <c r="S283" s="118"/>
      <c r="T283" s="118"/>
      <c r="U283" s="118"/>
      <c r="V283" s="118"/>
      <c r="W283" s="118"/>
      <c r="X283" s="118"/>
      <c r="Y283" s="118"/>
    </row>
    <row r="284" spans="1:25" ht="15.75" customHeight="1" x14ac:dyDescent="0.2">
      <c r="A284" s="118"/>
      <c r="B284" s="119"/>
      <c r="C284" s="119"/>
      <c r="D284" s="118"/>
      <c r="E284" s="118"/>
      <c r="F284" s="127"/>
      <c r="G284" s="118"/>
      <c r="H284" s="144"/>
      <c r="I284" s="118"/>
      <c r="J284" s="118"/>
      <c r="K284" s="119"/>
      <c r="L284" s="118"/>
      <c r="M284" s="118"/>
      <c r="N284" s="145"/>
      <c r="O284" s="118"/>
      <c r="P284" s="118"/>
      <c r="Q284" s="118"/>
      <c r="R284" s="118"/>
      <c r="S284" s="118"/>
      <c r="T284" s="118"/>
      <c r="U284" s="118"/>
      <c r="V284" s="118"/>
      <c r="W284" s="118"/>
      <c r="X284" s="118"/>
      <c r="Y284" s="118"/>
    </row>
    <row r="285" spans="1:25" ht="15.75" customHeight="1" x14ac:dyDescent="0.2">
      <c r="A285" s="118"/>
      <c r="B285" s="119"/>
      <c r="C285" s="119"/>
      <c r="D285" s="118"/>
      <c r="E285" s="118"/>
      <c r="F285" s="127"/>
      <c r="G285" s="118"/>
      <c r="H285" s="144"/>
      <c r="I285" s="118"/>
      <c r="J285" s="118"/>
      <c r="K285" s="119"/>
      <c r="L285" s="118"/>
      <c r="M285" s="118"/>
      <c r="N285" s="145"/>
      <c r="O285" s="118"/>
      <c r="P285" s="118"/>
      <c r="Q285" s="118"/>
      <c r="R285" s="118"/>
      <c r="S285" s="118"/>
      <c r="T285" s="118"/>
      <c r="U285" s="118"/>
      <c r="V285" s="118"/>
      <c r="W285" s="118"/>
      <c r="X285" s="118"/>
      <c r="Y285" s="118"/>
    </row>
    <row r="286" spans="1:25" ht="15.75" customHeight="1" x14ac:dyDescent="0.2">
      <c r="A286" s="118"/>
      <c r="B286" s="119"/>
      <c r="C286" s="119"/>
      <c r="D286" s="118"/>
      <c r="E286" s="118"/>
      <c r="F286" s="127"/>
      <c r="G286" s="118"/>
      <c r="H286" s="144"/>
      <c r="I286" s="118"/>
      <c r="J286" s="118"/>
      <c r="K286" s="119"/>
      <c r="L286" s="118"/>
      <c r="M286" s="118"/>
      <c r="N286" s="145"/>
      <c r="O286" s="118"/>
      <c r="P286" s="118"/>
      <c r="Q286" s="118"/>
      <c r="R286" s="118"/>
      <c r="S286" s="118"/>
      <c r="T286" s="118"/>
      <c r="U286" s="118"/>
      <c r="V286" s="118"/>
      <c r="W286" s="118"/>
      <c r="X286" s="118"/>
      <c r="Y286" s="118"/>
    </row>
    <row r="287" spans="1:25" ht="15.75" customHeight="1" x14ac:dyDescent="0.2">
      <c r="A287" s="118"/>
      <c r="B287" s="119"/>
      <c r="C287" s="119"/>
      <c r="D287" s="118"/>
      <c r="E287" s="118"/>
      <c r="F287" s="127"/>
      <c r="G287" s="118"/>
      <c r="H287" s="144"/>
      <c r="I287" s="118"/>
      <c r="J287" s="118"/>
      <c r="K287" s="119"/>
      <c r="L287" s="118"/>
      <c r="M287" s="118"/>
      <c r="N287" s="145"/>
      <c r="O287" s="118"/>
      <c r="P287" s="118"/>
      <c r="Q287" s="118"/>
      <c r="R287" s="118"/>
      <c r="S287" s="118"/>
      <c r="T287" s="118"/>
      <c r="U287" s="118"/>
      <c r="V287" s="118"/>
      <c r="W287" s="118"/>
      <c r="X287" s="118"/>
      <c r="Y287" s="118"/>
    </row>
    <row r="288" spans="1:25" ht="15.75" customHeight="1" x14ac:dyDescent="0.2">
      <c r="A288" s="118"/>
      <c r="B288" s="119"/>
      <c r="C288" s="119"/>
      <c r="D288" s="118"/>
      <c r="E288" s="118"/>
      <c r="F288" s="127"/>
      <c r="G288" s="118"/>
      <c r="H288" s="144"/>
      <c r="I288" s="118"/>
      <c r="J288" s="118"/>
      <c r="K288" s="119"/>
      <c r="L288" s="118"/>
      <c r="M288" s="118"/>
      <c r="N288" s="145"/>
      <c r="O288" s="118"/>
      <c r="P288" s="118"/>
      <c r="Q288" s="118"/>
      <c r="R288" s="118"/>
      <c r="S288" s="118"/>
      <c r="T288" s="118"/>
      <c r="U288" s="118"/>
      <c r="V288" s="118"/>
      <c r="W288" s="118"/>
      <c r="X288" s="118"/>
      <c r="Y288" s="118"/>
    </row>
    <row r="289" spans="1:25" ht="15.75" customHeight="1" x14ac:dyDescent="0.2">
      <c r="A289" s="118"/>
      <c r="B289" s="119"/>
      <c r="C289" s="119"/>
      <c r="D289" s="118"/>
      <c r="E289" s="118"/>
      <c r="F289" s="127"/>
      <c r="G289" s="118"/>
      <c r="H289" s="144"/>
      <c r="I289" s="118"/>
      <c r="J289" s="118"/>
      <c r="K289" s="119"/>
      <c r="L289" s="118"/>
      <c r="M289" s="118"/>
      <c r="N289" s="145"/>
      <c r="O289" s="118"/>
      <c r="P289" s="118"/>
      <c r="Q289" s="118"/>
      <c r="R289" s="118"/>
      <c r="S289" s="118"/>
      <c r="T289" s="118"/>
      <c r="U289" s="118"/>
      <c r="V289" s="118"/>
      <c r="W289" s="118"/>
      <c r="X289" s="118"/>
      <c r="Y289" s="118"/>
    </row>
    <row r="290" spans="1:25" ht="15.75" customHeight="1" x14ac:dyDescent="0.2">
      <c r="A290" s="118"/>
      <c r="B290" s="119"/>
      <c r="C290" s="119"/>
      <c r="D290" s="118"/>
      <c r="E290" s="118"/>
      <c r="F290" s="127"/>
      <c r="G290" s="118"/>
      <c r="H290" s="144"/>
      <c r="I290" s="118"/>
      <c r="J290" s="118"/>
      <c r="K290" s="119"/>
      <c r="L290" s="118"/>
      <c r="M290" s="118"/>
      <c r="N290" s="145"/>
      <c r="O290" s="118"/>
      <c r="P290" s="118"/>
      <c r="Q290" s="118"/>
      <c r="R290" s="118"/>
      <c r="S290" s="118"/>
      <c r="T290" s="118"/>
      <c r="U290" s="118"/>
      <c r="V290" s="118"/>
      <c r="W290" s="118"/>
      <c r="X290" s="118"/>
      <c r="Y290" s="118"/>
    </row>
    <row r="291" spans="1:25" ht="15.75" customHeight="1" x14ac:dyDescent="0.2">
      <c r="A291" s="118"/>
      <c r="B291" s="119"/>
      <c r="C291" s="119"/>
      <c r="D291" s="118"/>
      <c r="E291" s="118"/>
      <c r="F291" s="127"/>
      <c r="G291" s="118"/>
      <c r="H291" s="144"/>
      <c r="I291" s="118"/>
      <c r="J291" s="118"/>
      <c r="K291" s="119"/>
      <c r="L291" s="118"/>
      <c r="M291" s="118"/>
      <c r="N291" s="145"/>
      <c r="O291" s="118"/>
      <c r="P291" s="118"/>
      <c r="Q291" s="118"/>
      <c r="R291" s="118"/>
      <c r="S291" s="118"/>
      <c r="T291" s="118"/>
      <c r="U291" s="118"/>
      <c r="V291" s="118"/>
      <c r="W291" s="118"/>
      <c r="X291" s="118"/>
      <c r="Y291" s="118"/>
    </row>
    <row r="292" spans="1:25" ht="15.75" customHeight="1" x14ac:dyDescent="0.2">
      <c r="A292" s="118"/>
      <c r="B292" s="119"/>
      <c r="C292" s="119"/>
      <c r="D292" s="118"/>
      <c r="E292" s="118"/>
      <c r="F292" s="127"/>
      <c r="G292" s="118"/>
      <c r="H292" s="144"/>
      <c r="I292" s="118"/>
      <c r="J292" s="118"/>
      <c r="K292" s="119"/>
      <c r="L292" s="118"/>
      <c r="M292" s="118"/>
      <c r="N292" s="145"/>
      <c r="O292" s="118"/>
      <c r="P292" s="118"/>
      <c r="Q292" s="118"/>
      <c r="R292" s="118"/>
      <c r="S292" s="118"/>
      <c r="T292" s="118"/>
      <c r="U292" s="118"/>
      <c r="V292" s="118"/>
      <c r="W292" s="118"/>
      <c r="X292" s="118"/>
      <c r="Y292" s="118"/>
    </row>
    <row r="293" spans="1:25" ht="15.75" customHeight="1" x14ac:dyDescent="0.2">
      <c r="A293" s="118"/>
      <c r="B293" s="119"/>
      <c r="C293" s="119"/>
      <c r="D293" s="118"/>
      <c r="E293" s="118"/>
      <c r="F293" s="127"/>
      <c r="G293" s="118"/>
      <c r="H293" s="144"/>
      <c r="I293" s="118"/>
      <c r="J293" s="118"/>
      <c r="K293" s="119"/>
      <c r="L293" s="118"/>
      <c r="M293" s="118"/>
      <c r="N293" s="145"/>
      <c r="O293" s="118"/>
      <c r="P293" s="118"/>
      <c r="Q293" s="118"/>
      <c r="R293" s="118"/>
      <c r="S293" s="118"/>
      <c r="T293" s="118"/>
      <c r="U293" s="118"/>
      <c r="V293" s="118"/>
      <c r="W293" s="118"/>
      <c r="X293" s="118"/>
      <c r="Y293" s="118"/>
    </row>
    <row r="294" spans="1:25" ht="15.75" customHeight="1" x14ac:dyDescent="0.2">
      <c r="A294" s="118"/>
      <c r="B294" s="119"/>
      <c r="C294" s="119"/>
      <c r="D294" s="118"/>
      <c r="E294" s="118"/>
      <c r="F294" s="127"/>
      <c r="G294" s="118"/>
      <c r="H294" s="144"/>
      <c r="I294" s="118"/>
      <c r="J294" s="118"/>
      <c r="K294" s="119"/>
      <c r="L294" s="118"/>
      <c r="M294" s="118"/>
      <c r="N294" s="145"/>
      <c r="O294" s="118"/>
      <c r="P294" s="118"/>
      <c r="Q294" s="118"/>
      <c r="R294" s="118"/>
      <c r="S294" s="118"/>
      <c r="T294" s="118"/>
      <c r="U294" s="118"/>
      <c r="V294" s="118"/>
      <c r="W294" s="118"/>
      <c r="X294" s="118"/>
      <c r="Y294" s="118"/>
    </row>
    <row r="295" spans="1:25" ht="15.75" customHeight="1" x14ac:dyDescent="0.2">
      <c r="A295" s="118"/>
      <c r="B295" s="119"/>
      <c r="C295" s="119"/>
      <c r="D295" s="118"/>
      <c r="E295" s="118"/>
      <c r="F295" s="127"/>
      <c r="G295" s="118"/>
      <c r="H295" s="144"/>
      <c r="I295" s="118"/>
      <c r="J295" s="118"/>
      <c r="K295" s="119"/>
      <c r="L295" s="118"/>
      <c r="M295" s="118"/>
      <c r="N295" s="145"/>
      <c r="O295" s="118"/>
      <c r="P295" s="118"/>
      <c r="Q295" s="118"/>
      <c r="R295" s="118"/>
      <c r="S295" s="118"/>
      <c r="T295" s="118"/>
      <c r="U295" s="118"/>
      <c r="V295" s="118"/>
      <c r="W295" s="118"/>
      <c r="X295" s="118"/>
      <c r="Y295" s="118"/>
    </row>
    <row r="296" spans="1:25" ht="15.75" customHeight="1" x14ac:dyDescent="0.2">
      <c r="A296" s="118"/>
      <c r="B296" s="119"/>
      <c r="C296" s="119"/>
      <c r="D296" s="118"/>
      <c r="E296" s="118"/>
      <c r="F296" s="127"/>
      <c r="G296" s="118"/>
      <c r="H296" s="144"/>
      <c r="I296" s="118"/>
      <c r="J296" s="118"/>
      <c r="K296" s="119"/>
      <c r="L296" s="118"/>
      <c r="M296" s="118"/>
      <c r="N296" s="145"/>
      <c r="O296" s="118"/>
      <c r="P296" s="118"/>
      <c r="Q296" s="118"/>
      <c r="R296" s="118"/>
      <c r="S296" s="118"/>
      <c r="T296" s="118"/>
      <c r="U296" s="118"/>
      <c r="V296" s="118"/>
      <c r="W296" s="118"/>
      <c r="X296" s="118"/>
      <c r="Y296" s="118"/>
    </row>
    <row r="297" spans="1:25" ht="15.75" customHeight="1" x14ac:dyDescent="0.2">
      <c r="A297" s="118"/>
      <c r="B297" s="119"/>
      <c r="C297" s="119"/>
      <c r="D297" s="118"/>
      <c r="E297" s="118"/>
      <c r="F297" s="127"/>
      <c r="G297" s="118"/>
      <c r="H297" s="144"/>
      <c r="I297" s="118"/>
      <c r="J297" s="118"/>
      <c r="K297" s="119"/>
      <c r="L297" s="118"/>
      <c r="M297" s="118"/>
      <c r="N297" s="145"/>
      <c r="O297" s="118"/>
      <c r="P297" s="118"/>
      <c r="Q297" s="118"/>
      <c r="R297" s="118"/>
      <c r="S297" s="118"/>
      <c r="T297" s="118"/>
      <c r="U297" s="118"/>
      <c r="V297" s="118"/>
      <c r="W297" s="118"/>
      <c r="X297" s="118"/>
      <c r="Y297" s="118"/>
    </row>
    <row r="298" spans="1:25" ht="15.75" customHeight="1" x14ac:dyDescent="0.2">
      <c r="A298" s="118"/>
      <c r="B298" s="119"/>
      <c r="C298" s="119"/>
      <c r="D298" s="118"/>
      <c r="E298" s="118"/>
      <c r="F298" s="127"/>
      <c r="G298" s="118"/>
      <c r="H298" s="144"/>
      <c r="I298" s="118"/>
      <c r="J298" s="118"/>
      <c r="K298" s="119"/>
      <c r="L298" s="118"/>
      <c r="M298" s="118"/>
      <c r="N298" s="145"/>
      <c r="O298" s="118"/>
      <c r="P298" s="118"/>
      <c r="Q298" s="118"/>
      <c r="R298" s="118"/>
      <c r="S298" s="118"/>
      <c r="T298" s="118"/>
      <c r="U298" s="118"/>
      <c r="V298" s="118"/>
      <c r="W298" s="118"/>
      <c r="X298" s="118"/>
      <c r="Y298" s="118"/>
    </row>
    <row r="299" spans="1:25" ht="15.75" customHeight="1" x14ac:dyDescent="0.2">
      <c r="A299" s="118"/>
      <c r="B299" s="119"/>
      <c r="C299" s="119"/>
      <c r="D299" s="118"/>
      <c r="E299" s="118"/>
      <c r="F299" s="127"/>
      <c r="G299" s="118"/>
      <c r="H299" s="144"/>
      <c r="I299" s="118"/>
      <c r="J299" s="118"/>
      <c r="K299" s="119"/>
      <c r="L299" s="118"/>
      <c r="M299" s="118"/>
      <c r="N299" s="145"/>
      <c r="O299" s="118"/>
      <c r="P299" s="118"/>
      <c r="Q299" s="118"/>
      <c r="R299" s="118"/>
      <c r="S299" s="118"/>
      <c r="T299" s="118"/>
      <c r="U299" s="118"/>
      <c r="V299" s="118"/>
      <c r="W299" s="118"/>
      <c r="X299" s="118"/>
      <c r="Y299" s="118"/>
    </row>
    <row r="300" spans="1:25" ht="15.75" customHeight="1" x14ac:dyDescent="0.2">
      <c r="A300" s="118"/>
      <c r="B300" s="119"/>
      <c r="C300" s="119"/>
      <c r="D300" s="118"/>
      <c r="E300" s="118"/>
      <c r="F300" s="127"/>
      <c r="G300" s="118"/>
      <c r="H300" s="144"/>
      <c r="I300" s="118"/>
      <c r="J300" s="118"/>
      <c r="K300" s="119"/>
      <c r="L300" s="118"/>
      <c r="M300" s="118"/>
      <c r="N300" s="145"/>
      <c r="O300" s="118"/>
      <c r="P300" s="118"/>
      <c r="Q300" s="118"/>
      <c r="R300" s="118"/>
      <c r="S300" s="118"/>
      <c r="T300" s="118"/>
      <c r="U300" s="118"/>
      <c r="V300" s="118"/>
      <c r="W300" s="118"/>
      <c r="X300" s="118"/>
      <c r="Y300" s="118"/>
    </row>
    <row r="301" spans="1:25" ht="15.75" customHeight="1" x14ac:dyDescent="0.2">
      <c r="A301" s="118"/>
      <c r="B301" s="119"/>
      <c r="C301" s="119"/>
      <c r="D301" s="118"/>
      <c r="E301" s="118"/>
      <c r="F301" s="127"/>
      <c r="G301" s="118"/>
      <c r="H301" s="144"/>
      <c r="I301" s="118"/>
      <c r="J301" s="118"/>
      <c r="K301" s="119"/>
      <c r="L301" s="118"/>
      <c r="M301" s="118"/>
      <c r="N301" s="145"/>
      <c r="O301" s="118"/>
      <c r="P301" s="118"/>
      <c r="Q301" s="118"/>
      <c r="R301" s="118"/>
      <c r="S301" s="118"/>
      <c r="T301" s="118"/>
      <c r="U301" s="118"/>
      <c r="V301" s="118"/>
      <c r="W301" s="118"/>
      <c r="X301" s="118"/>
      <c r="Y301" s="118"/>
    </row>
    <row r="302" spans="1:25" ht="15.75" customHeight="1" x14ac:dyDescent="0.2">
      <c r="A302" s="118"/>
      <c r="B302" s="119"/>
      <c r="C302" s="119"/>
      <c r="D302" s="118"/>
      <c r="E302" s="118"/>
      <c r="F302" s="127"/>
      <c r="G302" s="118"/>
      <c r="H302" s="144"/>
      <c r="I302" s="118"/>
      <c r="J302" s="118"/>
      <c r="K302" s="119"/>
      <c r="L302" s="118"/>
      <c r="M302" s="118"/>
      <c r="N302" s="145"/>
      <c r="O302" s="118"/>
      <c r="P302" s="118"/>
      <c r="Q302" s="118"/>
      <c r="R302" s="118"/>
      <c r="S302" s="118"/>
      <c r="T302" s="118"/>
      <c r="U302" s="118"/>
      <c r="V302" s="118"/>
      <c r="W302" s="118"/>
      <c r="X302" s="118"/>
      <c r="Y302" s="118"/>
    </row>
    <row r="303" spans="1:25" ht="15.75" customHeight="1" x14ac:dyDescent="0.2">
      <c r="A303" s="118"/>
      <c r="B303" s="119"/>
      <c r="C303" s="119"/>
      <c r="D303" s="118"/>
      <c r="E303" s="118"/>
      <c r="F303" s="127"/>
      <c r="G303" s="118"/>
      <c r="H303" s="144"/>
      <c r="I303" s="118"/>
      <c r="J303" s="118"/>
      <c r="K303" s="119"/>
      <c r="L303" s="118"/>
      <c r="M303" s="118"/>
      <c r="N303" s="145"/>
      <c r="O303" s="118"/>
      <c r="P303" s="118"/>
      <c r="Q303" s="118"/>
      <c r="R303" s="118"/>
      <c r="S303" s="118"/>
      <c r="T303" s="118"/>
      <c r="U303" s="118"/>
      <c r="V303" s="118"/>
      <c r="W303" s="118"/>
      <c r="X303" s="118"/>
      <c r="Y303" s="118"/>
    </row>
    <row r="304" spans="1:25" ht="15.75" customHeight="1" x14ac:dyDescent="0.2">
      <c r="A304" s="118"/>
      <c r="B304" s="119"/>
      <c r="C304" s="119"/>
      <c r="D304" s="118"/>
      <c r="E304" s="118"/>
      <c r="F304" s="127"/>
      <c r="G304" s="118"/>
      <c r="H304" s="144"/>
      <c r="I304" s="118"/>
      <c r="J304" s="118"/>
      <c r="K304" s="119"/>
      <c r="L304" s="118"/>
      <c r="M304" s="118"/>
      <c r="N304" s="145"/>
      <c r="O304" s="118"/>
      <c r="P304" s="118"/>
      <c r="Q304" s="118"/>
      <c r="R304" s="118"/>
      <c r="S304" s="118"/>
      <c r="T304" s="118"/>
      <c r="U304" s="118"/>
      <c r="V304" s="118"/>
      <c r="W304" s="118"/>
      <c r="X304" s="118"/>
      <c r="Y304" s="118"/>
    </row>
    <row r="305" spans="1:25" ht="15.75" customHeight="1" x14ac:dyDescent="0.2">
      <c r="A305" s="118"/>
      <c r="B305" s="119"/>
      <c r="C305" s="119"/>
      <c r="D305" s="118"/>
      <c r="E305" s="118"/>
      <c r="F305" s="127"/>
      <c r="G305" s="118"/>
      <c r="H305" s="144"/>
      <c r="I305" s="118"/>
      <c r="J305" s="118"/>
      <c r="K305" s="119"/>
      <c r="L305" s="118"/>
      <c r="M305" s="118"/>
      <c r="N305" s="145"/>
      <c r="O305" s="118"/>
      <c r="P305" s="118"/>
      <c r="Q305" s="118"/>
      <c r="R305" s="118"/>
      <c r="S305" s="118"/>
      <c r="T305" s="118"/>
      <c r="U305" s="118"/>
      <c r="V305" s="118"/>
      <c r="W305" s="118"/>
      <c r="X305" s="118"/>
      <c r="Y305" s="118"/>
    </row>
    <row r="306" spans="1:25" ht="15.75" customHeight="1" x14ac:dyDescent="0.2">
      <c r="A306" s="118"/>
      <c r="B306" s="119"/>
      <c r="C306" s="119"/>
      <c r="D306" s="118"/>
      <c r="E306" s="118"/>
      <c r="F306" s="127"/>
      <c r="G306" s="118"/>
      <c r="H306" s="144"/>
      <c r="I306" s="118"/>
      <c r="J306" s="118"/>
      <c r="K306" s="119"/>
      <c r="L306" s="118"/>
      <c r="M306" s="118"/>
      <c r="N306" s="145"/>
      <c r="O306" s="118"/>
      <c r="P306" s="118"/>
      <c r="Q306" s="118"/>
      <c r="R306" s="118"/>
      <c r="S306" s="118"/>
      <c r="T306" s="118"/>
      <c r="U306" s="118"/>
      <c r="V306" s="118"/>
      <c r="W306" s="118"/>
      <c r="X306" s="118"/>
      <c r="Y306" s="118"/>
    </row>
    <row r="307" spans="1:25" ht="15.75" customHeight="1" x14ac:dyDescent="0.2">
      <c r="A307" s="118"/>
      <c r="B307" s="119"/>
      <c r="C307" s="119"/>
      <c r="D307" s="118"/>
      <c r="E307" s="118"/>
      <c r="F307" s="127"/>
      <c r="G307" s="118"/>
      <c r="H307" s="144"/>
      <c r="I307" s="118"/>
      <c r="J307" s="118"/>
      <c r="K307" s="119"/>
      <c r="L307" s="118"/>
      <c r="M307" s="118"/>
      <c r="N307" s="145"/>
      <c r="O307" s="118"/>
      <c r="P307" s="118"/>
      <c r="Q307" s="118"/>
      <c r="R307" s="118"/>
      <c r="S307" s="118"/>
      <c r="T307" s="118"/>
      <c r="U307" s="118"/>
      <c r="V307" s="118"/>
      <c r="W307" s="118"/>
      <c r="X307" s="118"/>
      <c r="Y307" s="118"/>
    </row>
    <row r="308" spans="1:25" ht="15.75" customHeight="1" x14ac:dyDescent="0.2">
      <c r="A308" s="118"/>
      <c r="B308" s="119"/>
      <c r="C308" s="119"/>
      <c r="D308" s="118"/>
      <c r="E308" s="118"/>
      <c r="F308" s="127"/>
      <c r="G308" s="118"/>
      <c r="H308" s="144"/>
      <c r="I308" s="118"/>
      <c r="J308" s="118"/>
      <c r="K308" s="119"/>
      <c r="L308" s="118"/>
      <c r="M308" s="118"/>
      <c r="N308" s="145"/>
      <c r="O308" s="118"/>
      <c r="P308" s="118"/>
      <c r="Q308" s="118"/>
      <c r="R308" s="118"/>
      <c r="S308" s="118"/>
      <c r="T308" s="118"/>
      <c r="U308" s="118"/>
      <c r="V308" s="118"/>
      <c r="W308" s="118"/>
      <c r="X308" s="118"/>
      <c r="Y308" s="118"/>
    </row>
    <row r="309" spans="1:25" ht="15.75" customHeight="1" x14ac:dyDescent="0.2">
      <c r="A309" s="118"/>
      <c r="B309" s="119"/>
      <c r="C309" s="119"/>
      <c r="D309" s="118"/>
      <c r="E309" s="118"/>
      <c r="F309" s="127"/>
      <c r="G309" s="118"/>
      <c r="H309" s="144"/>
      <c r="I309" s="118"/>
      <c r="J309" s="118"/>
      <c r="K309" s="119"/>
      <c r="L309" s="118"/>
      <c r="M309" s="118"/>
      <c r="N309" s="145"/>
      <c r="O309" s="118"/>
      <c r="P309" s="118"/>
      <c r="Q309" s="118"/>
      <c r="R309" s="118"/>
      <c r="S309" s="118"/>
      <c r="T309" s="118"/>
      <c r="U309" s="118"/>
      <c r="V309" s="118"/>
      <c r="W309" s="118"/>
      <c r="X309" s="118"/>
      <c r="Y309" s="118"/>
    </row>
    <row r="310" spans="1:25" ht="15.75" customHeight="1" x14ac:dyDescent="0.2">
      <c r="A310" s="118"/>
      <c r="B310" s="119"/>
      <c r="C310" s="119"/>
      <c r="D310" s="118"/>
      <c r="E310" s="118"/>
      <c r="F310" s="127"/>
      <c r="G310" s="118"/>
      <c r="H310" s="144"/>
      <c r="I310" s="118"/>
      <c r="J310" s="118"/>
      <c r="K310" s="119"/>
      <c r="L310" s="118"/>
      <c r="M310" s="118"/>
      <c r="N310" s="145"/>
      <c r="O310" s="118"/>
      <c r="P310" s="118"/>
      <c r="Q310" s="118"/>
      <c r="R310" s="118"/>
      <c r="S310" s="118"/>
      <c r="T310" s="118"/>
      <c r="U310" s="118"/>
      <c r="V310" s="118"/>
      <c r="W310" s="118"/>
      <c r="X310" s="118"/>
      <c r="Y310" s="118"/>
    </row>
    <row r="311" spans="1:25" ht="15.75" customHeight="1" x14ac:dyDescent="0.2">
      <c r="A311" s="118"/>
      <c r="B311" s="119"/>
      <c r="C311" s="119"/>
      <c r="D311" s="118"/>
      <c r="E311" s="118"/>
      <c r="F311" s="127"/>
      <c r="G311" s="118"/>
      <c r="H311" s="144"/>
      <c r="I311" s="118"/>
      <c r="J311" s="118"/>
      <c r="K311" s="119"/>
      <c r="L311" s="118"/>
      <c r="M311" s="118"/>
      <c r="N311" s="145"/>
      <c r="O311" s="118"/>
      <c r="P311" s="118"/>
      <c r="Q311" s="118"/>
      <c r="R311" s="118"/>
      <c r="S311" s="118"/>
      <c r="T311" s="118"/>
      <c r="U311" s="118"/>
      <c r="V311" s="118"/>
      <c r="W311" s="118"/>
      <c r="X311" s="118"/>
      <c r="Y311" s="118"/>
    </row>
    <row r="312" spans="1:25" ht="15.75" customHeight="1" x14ac:dyDescent="0.2">
      <c r="A312" s="118"/>
      <c r="B312" s="119"/>
      <c r="C312" s="119"/>
      <c r="D312" s="118"/>
      <c r="E312" s="118"/>
      <c r="F312" s="127"/>
      <c r="G312" s="118"/>
      <c r="H312" s="144"/>
      <c r="I312" s="118"/>
      <c r="J312" s="118"/>
      <c r="K312" s="119"/>
      <c r="L312" s="118"/>
      <c r="M312" s="118"/>
      <c r="N312" s="145"/>
      <c r="O312" s="118"/>
      <c r="P312" s="118"/>
      <c r="Q312" s="118"/>
      <c r="R312" s="118"/>
      <c r="S312" s="118"/>
      <c r="T312" s="118"/>
      <c r="U312" s="118"/>
      <c r="V312" s="118"/>
      <c r="W312" s="118"/>
      <c r="X312" s="118"/>
      <c r="Y312" s="118"/>
    </row>
    <row r="313" spans="1:25" ht="15.75" customHeight="1" x14ac:dyDescent="0.2">
      <c r="A313" s="118"/>
      <c r="B313" s="119"/>
      <c r="C313" s="119"/>
      <c r="D313" s="118"/>
      <c r="E313" s="118"/>
      <c r="F313" s="127"/>
      <c r="G313" s="118"/>
      <c r="H313" s="144"/>
      <c r="I313" s="118"/>
      <c r="J313" s="118"/>
      <c r="K313" s="119"/>
      <c r="L313" s="118"/>
      <c r="M313" s="118"/>
      <c r="N313" s="145"/>
      <c r="O313" s="118"/>
      <c r="P313" s="118"/>
      <c r="Q313" s="118"/>
      <c r="R313" s="118"/>
      <c r="S313" s="118"/>
      <c r="T313" s="118"/>
      <c r="U313" s="118"/>
      <c r="V313" s="118"/>
      <c r="W313" s="118"/>
      <c r="X313" s="118"/>
      <c r="Y313" s="118"/>
    </row>
    <row r="314" spans="1:25" ht="15.75" customHeight="1" x14ac:dyDescent="0.2">
      <c r="A314" s="118"/>
      <c r="B314" s="119"/>
      <c r="C314" s="119"/>
      <c r="D314" s="118"/>
      <c r="E314" s="118"/>
      <c r="F314" s="127"/>
      <c r="G314" s="118"/>
      <c r="H314" s="144"/>
      <c r="I314" s="118"/>
      <c r="J314" s="118"/>
      <c r="K314" s="119"/>
      <c r="L314" s="118"/>
      <c r="M314" s="118"/>
      <c r="N314" s="145"/>
      <c r="O314" s="118"/>
      <c r="P314" s="118"/>
      <c r="Q314" s="118"/>
      <c r="R314" s="118"/>
      <c r="S314" s="118"/>
      <c r="T314" s="118"/>
      <c r="U314" s="118"/>
      <c r="V314" s="118"/>
      <c r="W314" s="118"/>
      <c r="X314" s="118"/>
      <c r="Y314" s="118"/>
    </row>
    <row r="315" spans="1:25" ht="15.75" customHeight="1" x14ac:dyDescent="0.2">
      <c r="A315" s="118"/>
      <c r="B315" s="119"/>
      <c r="C315" s="119"/>
      <c r="D315" s="118"/>
      <c r="E315" s="118"/>
      <c r="F315" s="127"/>
      <c r="G315" s="118"/>
      <c r="H315" s="144"/>
      <c r="I315" s="118"/>
      <c r="J315" s="118"/>
      <c r="K315" s="119"/>
      <c r="L315" s="118"/>
      <c r="M315" s="118"/>
      <c r="N315" s="145"/>
      <c r="O315" s="118"/>
      <c r="P315" s="118"/>
      <c r="Q315" s="118"/>
      <c r="R315" s="118"/>
      <c r="S315" s="118"/>
      <c r="T315" s="118"/>
      <c r="U315" s="118"/>
      <c r="V315" s="118"/>
      <c r="W315" s="118"/>
      <c r="X315" s="118"/>
      <c r="Y315" s="118"/>
    </row>
    <row r="316" spans="1:25" ht="15.75" customHeight="1" x14ac:dyDescent="0.2">
      <c r="A316" s="118"/>
      <c r="B316" s="119"/>
      <c r="C316" s="119"/>
      <c r="D316" s="118"/>
      <c r="E316" s="118"/>
      <c r="F316" s="127"/>
      <c r="G316" s="118"/>
      <c r="H316" s="144"/>
      <c r="I316" s="118"/>
      <c r="J316" s="118"/>
      <c r="K316" s="119"/>
      <c r="L316" s="118"/>
      <c r="M316" s="118"/>
      <c r="N316" s="145"/>
      <c r="O316" s="118"/>
      <c r="P316" s="118"/>
      <c r="Q316" s="118"/>
      <c r="R316" s="118"/>
      <c r="S316" s="118"/>
      <c r="T316" s="118"/>
      <c r="U316" s="118"/>
      <c r="V316" s="118"/>
      <c r="W316" s="118"/>
      <c r="X316" s="118"/>
      <c r="Y316" s="118"/>
    </row>
    <row r="317" spans="1:25" ht="15.75" customHeight="1" x14ac:dyDescent="0.2">
      <c r="A317" s="118"/>
      <c r="B317" s="119"/>
      <c r="C317" s="119"/>
      <c r="D317" s="118"/>
      <c r="E317" s="118"/>
      <c r="F317" s="127"/>
      <c r="G317" s="118"/>
      <c r="H317" s="144"/>
      <c r="I317" s="118"/>
      <c r="J317" s="118"/>
      <c r="K317" s="119"/>
      <c r="L317" s="118"/>
      <c r="M317" s="118"/>
      <c r="N317" s="145"/>
      <c r="O317" s="118"/>
      <c r="P317" s="118"/>
      <c r="Q317" s="118"/>
      <c r="R317" s="118"/>
      <c r="S317" s="118"/>
      <c r="T317" s="118"/>
      <c r="U317" s="118"/>
      <c r="V317" s="118"/>
      <c r="W317" s="118"/>
      <c r="X317" s="118"/>
      <c r="Y317" s="118"/>
    </row>
    <row r="318" spans="1:25" ht="15.75" customHeight="1" x14ac:dyDescent="0.2">
      <c r="A318" s="118"/>
      <c r="B318" s="119"/>
      <c r="C318" s="119"/>
      <c r="D318" s="118"/>
      <c r="E318" s="118"/>
      <c r="F318" s="127"/>
      <c r="G318" s="118"/>
      <c r="H318" s="144"/>
      <c r="I318" s="118"/>
      <c r="J318" s="118"/>
      <c r="K318" s="119"/>
      <c r="L318" s="118"/>
      <c r="M318" s="118"/>
      <c r="N318" s="145"/>
      <c r="O318" s="118"/>
      <c r="P318" s="118"/>
      <c r="Q318" s="118"/>
      <c r="R318" s="118"/>
      <c r="S318" s="118"/>
      <c r="T318" s="118"/>
      <c r="U318" s="118"/>
      <c r="V318" s="118"/>
      <c r="W318" s="118"/>
      <c r="X318" s="118"/>
      <c r="Y318" s="118"/>
    </row>
    <row r="319" spans="1:25" ht="15.75" customHeight="1" x14ac:dyDescent="0.2">
      <c r="A319" s="118"/>
      <c r="B319" s="119"/>
      <c r="C319" s="119"/>
      <c r="D319" s="118"/>
      <c r="E319" s="118"/>
      <c r="F319" s="127"/>
      <c r="G319" s="118"/>
      <c r="H319" s="144"/>
      <c r="I319" s="118"/>
      <c r="J319" s="118"/>
      <c r="K319" s="119"/>
      <c r="L319" s="118"/>
      <c r="M319" s="118"/>
      <c r="N319" s="145"/>
      <c r="O319" s="118"/>
      <c r="P319" s="118"/>
      <c r="Q319" s="118"/>
      <c r="R319" s="118"/>
      <c r="S319" s="118"/>
      <c r="T319" s="118"/>
      <c r="U319" s="118"/>
      <c r="V319" s="118"/>
      <c r="W319" s="118"/>
      <c r="X319" s="118"/>
      <c r="Y319" s="118"/>
    </row>
    <row r="320" spans="1:25" ht="15.75" customHeight="1" x14ac:dyDescent="0.2">
      <c r="A320" s="118"/>
      <c r="B320" s="119"/>
      <c r="C320" s="119"/>
      <c r="D320" s="118"/>
      <c r="E320" s="118"/>
      <c r="F320" s="127"/>
      <c r="G320" s="118"/>
      <c r="H320" s="144"/>
      <c r="I320" s="118"/>
      <c r="J320" s="118"/>
      <c r="K320" s="119"/>
      <c r="L320" s="118"/>
      <c r="M320" s="118"/>
      <c r="N320" s="145"/>
      <c r="O320" s="118"/>
      <c r="P320" s="118"/>
      <c r="Q320" s="118"/>
      <c r="R320" s="118"/>
      <c r="S320" s="118"/>
      <c r="T320" s="118"/>
      <c r="U320" s="118"/>
      <c r="V320" s="118"/>
      <c r="W320" s="118"/>
      <c r="X320" s="118"/>
      <c r="Y320" s="118"/>
    </row>
    <row r="321" spans="1:25" ht="15.75" customHeight="1" x14ac:dyDescent="0.2">
      <c r="A321" s="118"/>
      <c r="B321" s="119"/>
      <c r="C321" s="119"/>
      <c r="D321" s="118"/>
      <c r="E321" s="118"/>
      <c r="F321" s="127"/>
      <c r="G321" s="118"/>
      <c r="H321" s="144"/>
      <c r="I321" s="118"/>
      <c r="J321" s="118"/>
      <c r="K321" s="119"/>
      <c r="L321" s="118"/>
      <c r="M321" s="118"/>
      <c r="N321" s="145"/>
      <c r="O321" s="118"/>
      <c r="P321" s="118"/>
      <c r="Q321" s="118"/>
      <c r="R321" s="118"/>
      <c r="S321" s="118"/>
      <c r="T321" s="118"/>
      <c r="U321" s="118"/>
      <c r="V321" s="118"/>
      <c r="W321" s="118"/>
      <c r="X321" s="118"/>
      <c r="Y321" s="118"/>
    </row>
    <row r="322" spans="1:25" ht="15.75" customHeight="1" x14ac:dyDescent="0.2">
      <c r="A322" s="118"/>
      <c r="B322" s="119"/>
      <c r="C322" s="119"/>
      <c r="D322" s="118"/>
      <c r="E322" s="118"/>
      <c r="F322" s="127"/>
      <c r="G322" s="118"/>
      <c r="H322" s="144"/>
      <c r="I322" s="118"/>
      <c r="J322" s="118"/>
      <c r="K322" s="119"/>
      <c r="L322" s="118"/>
      <c r="M322" s="118"/>
      <c r="N322" s="145"/>
      <c r="O322" s="118"/>
      <c r="P322" s="118"/>
      <c r="Q322" s="118"/>
      <c r="R322" s="118"/>
      <c r="S322" s="118"/>
      <c r="T322" s="118"/>
      <c r="U322" s="118"/>
      <c r="V322" s="118"/>
      <c r="W322" s="118"/>
      <c r="X322" s="118"/>
      <c r="Y322" s="118"/>
    </row>
    <row r="323" spans="1:25" ht="15.75" customHeight="1" x14ac:dyDescent="0.2">
      <c r="A323" s="118"/>
      <c r="B323" s="119"/>
      <c r="C323" s="119"/>
      <c r="D323" s="118"/>
      <c r="E323" s="118"/>
      <c r="F323" s="127"/>
      <c r="G323" s="118"/>
      <c r="H323" s="144"/>
      <c r="I323" s="118"/>
      <c r="J323" s="118"/>
      <c r="K323" s="119"/>
      <c r="L323" s="118"/>
      <c r="M323" s="118"/>
      <c r="N323" s="145"/>
      <c r="O323" s="118"/>
      <c r="P323" s="118"/>
      <c r="Q323" s="118"/>
      <c r="R323" s="118"/>
      <c r="S323" s="118"/>
      <c r="T323" s="118"/>
      <c r="U323" s="118"/>
      <c r="V323" s="118"/>
      <c r="W323" s="118"/>
      <c r="X323" s="118"/>
      <c r="Y323" s="118"/>
    </row>
    <row r="324" spans="1:25" ht="15.75" customHeight="1" x14ac:dyDescent="0.2">
      <c r="A324" s="118"/>
      <c r="B324" s="119"/>
      <c r="C324" s="119"/>
      <c r="D324" s="118"/>
      <c r="E324" s="118"/>
      <c r="F324" s="127"/>
      <c r="G324" s="118"/>
      <c r="H324" s="144"/>
      <c r="I324" s="118"/>
      <c r="J324" s="118"/>
      <c r="K324" s="119"/>
      <c r="L324" s="118"/>
      <c r="M324" s="118"/>
      <c r="N324" s="145"/>
      <c r="O324" s="118"/>
      <c r="P324" s="118"/>
      <c r="Q324" s="118"/>
      <c r="R324" s="118"/>
      <c r="S324" s="118"/>
      <c r="T324" s="118"/>
      <c r="U324" s="118"/>
      <c r="V324" s="118"/>
      <c r="W324" s="118"/>
      <c r="X324" s="118"/>
      <c r="Y324" s="118"/>
    </row>
    <row r="325" spans="1:25" ht="15.75" customHeight="1" x14ac:dyDescent="0.2">
      <c r="A325" s="118"/>
      <c r="B325" s="119"/>
      <c r="C325" s="119"/>
      <c r="D325" s="118"/>
      <c r="E325" s="118"/>
      <c r="F325" s="127"/>
      <c r="G325" s="118"/>
      <c r="H325" s="144"/>
      <c r="I325" s="118"/>
      <c r="J325" s="118"/>
      <c r="K325" s="119"/>
      <c r="L325" s="118"/>
      <c r="M325" s="118"/>
      <c r="N325" s="145"/>
      <c r="O325" s="118"/>
      <c r="P325" s="118"/>
      <c r="Q325" s="118"/>
      <c r="R325" s="118"/>
      <c r="S325" s="118"/>
      <c r="T325" s="118"/>
      <c r="U325" s="118"/>
      <c r="V325" s="118"/>
      <c r="W325" s="118"/>
      <c r="X325" s="118"/>
      <c r="Y325" s="118"/>
    </row>
    <row r="326" spans="1:25" ht="15.75" customHeight="1" x14ac:dyDescent="0.2">
      <c r="A326" s="118"/>
      <c r="B326" s="119"/>
      <c r="C326" s="119"/>
      <c r="D326" s="118"/>
      <c r="E326" s="118"/>
      <c r="F326" s="127"/>
      <c r="G326" s="118"/>
      <c r="H326" s="144"/>
      <c r="I326" s="118"/>
      <c r="J326" s="118"/>
      <c r="K326" s="119"/>
      <c r="L326" s="118"/>
      <c r="M326" s="118"/>
      <c r="N326" s="145"/>
      <c r="O326" s="118"/>
      <c r="P326" s="118"/>
      <c r="Q326" s="118"/>
      <c r="R326" s="118"/>
      <c r="S326" s="118"/>
      <c r="T326" s="118"/>
      <c r="U326" s="118"/>
      <c r="V326" s="118"/>
      <c r="W326" s="118"/>
      <c r="X326" s="118"/>
      <c r="Y326" s="118"/>
    </row>
    <row r="327" spans="1:25" ht="15.75" customHeight="1" x14ac:dyDescent="0.2">
      <c r="A327" s="118"/>
      <c r="B327" s="119"/>
      <c r="C327" s="119"/>
      <c r="D327" s="118"/>
      <c r="E327" s="118"/>
      <c r="F327" s="127"/>
      <c r="G327" s="118"/>
      <c r="H327" s="144"/>
      <c r="I327" s="118"/>
      <c r="J327" s="118"/>
      <c r="K327" s="119"/>
      <c r="L327" s="118"/>
      <c r="M327" s="118"/>
      <c r="N327" s="145"/>
      <c r="O327" s="118"/>
      <c r="P327" s="118"/>
      <c r="Q327" s="118"/>
      <c r="R327" s="118"/>
      <c r="S327" s="118"/>
      <c r="T327" s="118"/>
      <c r="U327" s="118"/>
      <c r="V327" s="118"/>
      <c r="W327" s="118"/>
      <c r="X327" s="118"/>
      <c r="Y327" s="118"/>
    </row>
    <row r="328" spans="1:25" ht="15.75" customHeight="1" x14ac:dyDescent="0.2">
      <c r="A328" s="118"/>
      <c r="B328" s="119"/>
      <c r="C328" s="119"/>
      <c r="D328" s="118"/>
      <c r="E328" s="118"/>
      <c r="F328" s="127"/>
      <c r="G328" s="118"/>
      <c r="H328" s="144"/>
      <c r="I328" s="118"/>
      <c r="J328" s="118"/>
      <c r="K328" s="119"/>
      <c r="L328" s="118"/>
      <c r="M328" s="118"/>
      <c r="N328" s="145"/>
      <c r="O328" s="118"/>
      <c r="P328" s="118"/>
      <c r="Q328" s="118"/>
      <c r="R328" s="118"/>
      <c r="S328" s="118"/>
      <c r="T328" s="118"/>
      <c r="U328" s="118"/>
      <c r="V328" s="118"/>
      <c r="W328" s="118"/>
      <c r="X328" s="118"/>
      <c r="Y328" s="118"/>
    </row>
    <row r="329" spans="1:25" ht="15.75" customHeight="1" x14ac:dyDescent="0.2">
      <c r="A329" s="118"/>
      <c r="B329" s="119"/>
      <c r="C329" s="119"/>
      <c r="D329" s="118"/>
      <c r="E329" s="118"/>
      <c r="F329" s="127"/>
      <c r="G329" s="118"/>
      <c r="H329" s="144"/>
      <c r="I329" s="118"/>
      <c r="J329" s="118"/>
      <c r="K329" s="119"/>
      <c r="L329" s="118"/>
      <c r="M329" s="118"/>
      <c r="N329" s="145"/>
      <c r="O329" s="118"/>
      <c r="P329" s="118"/>
      <c r="Q329" s="118"/>
      <c r="R329" s="118"/>
      <c r="S329" s="118"/>
      <c r="T329" s="118"/>
      <c r="U329" s="118"/>
      <c r="V329" s="118"/>
      <c r="W329" s="118"/>
      <c r="X329" s="118"/>
      <c r="Y329" s="118"/>
    </row>
    <row r="330" spans="1:25" ht="15.75" customHeight="1" x14ac:dyDescent="0.2">
      <c r="A330" s="118"/>
      <c r="B330" s="119"/>
      <c r="C330" s="119"/>
      <c r="D330" s="118"/>
      <c r="E330" s="118"/>
      <c r="F330" s="127"/>
      <c r="G330" s="118"/>
      <c r="H330" s="144"/>
      <c r="I330" s="118"/>
      <c r="J330" s="118"/>
      <c r="K330" s="119"/>
      <c r="L330" s="118"/>
      <c r="M330" s="118"/>
      <c r="N330" s="145"/>
      <c r="O330" s="118"/>
      <c r="P330" s="118"/>
      <c r="Q330" s="118"/>
      <c r="R330" s="118"/>
      <c r="S330" s="118"/>
      <c r="T330" s="118"/>
      <c r="U330" s="118"/>
      <c r="V330" s="118"/>
      <c r="W330" s="118"/>
      <c r="X330" s="118"/>
      <c r="Y330" s="118"/>
    </row>
    <row r="331" spans="1:25" ht="15.75" customHeight="1" x14ac:dyDescent="0.2">
      <c r="A331" s="118"/>
      <c r="B331" s="119"/>
      <c r="C331" s="119"/>
      <c r="D331" s="118"/>
      <c r="E331" s="118"/>
      <c r="F331" s="127"/>
      <c r="G331" s="118"/>
      <c r="H331" s="144"/>
      <c r="I331" s="118"/>
      <c r="J331" s="118"/>
      <c r="K331" s="119"/>
      <c r="L331" s="118"/>
      <c r="M331" s="118"/>
      <c r="N331" s="145"/>
      <c r="O331" s="118"/>
      <c r="P331" s="118"/>
      <c r="Q331" s="118"/>
      <c r="R331" s="118"/>
      <c r="S331" s="118"/>
      <c r="T331" s="118"/>
      <c r="U331" s="118"/>
      <c r="V331" s="118"/>
      <c r="W331" s="118"/>
      <c r="X331" s="118"/>
      <c r="Y331" s="118"/>
    </row>
    <row r="332" spans="1:25" ht="15.75" customHeight="1" x14ac:dyDescent="0.2">
      <c r="A332" s="118"/>
      <c r="B332" s="119"/>
      <c r="C332" s="119"/>
      <c r="D332" s="118"/>
      <c r="E332" s="118"/>
      <c r="F332" s="127"/>
      <c r="G332" s="118"/>
      <c r="H332" s="144"/>
      <c r="I332" s="118"/>
      <c r="J332" s="118"/>
      <c r="K332" s="119"/>
      <c r="L332" s="118"/>
      <c r="M332" s="118"/>
      <c r="N332" s="145"/>
      <c r="O332" s="118"/>
      <c r="P332" s="118"/>
      <c r="Q332" s="118"/>
      <c r="R332" s="118"/>
      <c r="S332" s="118"/>
      <c r="T332" s="118"/>
      <c r="U332" s="118"/>
      <c r="V332" s="118"/>
      <c r="W332" s="118"/>
      <c r="X332" s="118"/>
      <c r="Y332" s="118"/>
    </row>
    <row r="333" spans="1:25" ht="15.75" customHeight="1" x14ac:dyDescent="0.2">
      <c r="B333" s="116"/>
      <c r="C333" s="116"/>
      <c r="F333" s="142"/>
      <c r="H333" s="143"/>
    </row>
    <row r="334" spans="1:25" ht="15.75" customHeight="1" x14ac:dyDescent="0.2">
      <c r="B334" s="116"/>
      <c r="C334" s="116"/>
      <c r="F334" s="142"/>
      <c r="H334" s="143"/>
    </row>
    <row r="335" spans="1:25" ht="15.75" customHeight="1" x14ac:dyDescent="0.2">
      <c r="B335" s="116"/>
      <c r="C335" s="116"/>
      <c r="F335" s="142"/>
      <c r="H335" s="143"/>
    </row>
    <row r="336" spans="1:25" ht="15.75" customHeight="1" x14ac:dyDescent="0.2">
      <c r="B336" s="116"/>
      <c r="C336" s="116"/>
      <c r="F336" s="142"/>
      <c r="H336" s="143"/>
    </row>
    <row r="337" spans="2:8" ht="15.75" customHeight="1" x14ac:dyDescent="0.2">
      <c r="B337" s="116"/>
      <c r="C337" s="116"/>
      <c r="F337" s="142"/>
      <c r="H337" s="143"/>
    </row>
    <row r="338" spans="2:8" ht="15.75" customHeight="1" x14ac:dyDescent="0.2">
      <c r="B338" s="116"/>
      <c r="C338" s="116"/>
      <c r="F338" s="142"/>
      <c r="H338" s="143"/>
    </row>
    <row r="339" spans="2:8" ht="15.75" customHeight="1" x14ac:dyDescent="0.2">
      <c r="B339" s="116"/>
      <c r="C339" s="116"/>
      <c r="F339" s="142"/>
      <c r="H339" s="143"/>
    </row>
    <row r="340" spans="2:8" ht="15.75" customHeight="1" x14ac:dyDescent="0.2">
      <c r="B340" s="116"/>
      <c r="C340" s="116"/>
      <c r="F340" s="142"/>
      <c r="H340" s="143"/>
    </row>
    <row r="341" spans="2:8" ht="15.75" customHeight="1" x14ac:dyDescent="0.2">
      <c r="B341" s="116"/>
      <c r="C341" s="116"/>
      <c r="F341" s="142"/>
      <c r="H341" s="143"/>
    </row>
    <row r="342" spans="2:8" ht="15.75" customHeight="1" x14ac:dyDescent="0.2">
      <c r="B342" s="116"/>
      <c r="C342" s="116"/>
      <c r="F342" s="142"/>
      <c r="H342" s="143"/>
    </row>
    <row r="343" spans="2:8" ht="15.75" customHeight="1" x14ac:dyDescent="0.2">
      <c r="B343" s="116"/>
      <c r="C343" s="116"/>
      <c r="F343" s="142"/>
      <c r="H343" s="143"/>
    </row>
    <row r="344" spans="2:8" ht="15.75" customHeight="1" x14ac:dyDescent="0.2">
      <c r="B344" s="116"/>
      <c r="C344" s="116"/>
      <c r="F344" s="142"/>
      <c r="H344" s="143"/>
    </row>
    <row r="345" spans="2:8" ht="15.75" customHeight="1" x14ac:dyDescent="0.2">
      <c r="B345" s="116"/>
      <c r="C345" s="116"/>
      <c r="F345" s="142"/>
      <c r="H345" s="143"/>
    </row>
    <row r="346" spans="2:8" ht="15.75" customHeight="1" x14ac:dyDescent="0.2">
      <c r="B346" s="116"/>
      <c r="C346" s="116"/>
      <c r="F346" s="142"/>
      <c r="H346" s="143"/>
    </row>
    <row r="347" spans="2:8" ht="15.75" customHeight="1" x14ac:dyDescent="0.2">
      <c r="B347" s="116"/>
      <c r="C347" s="116"/>
      <c r="F347" s="142"/>
      <c r="H347" s="143"/>
    </row>
    <row r="348" spans="2:8" ht="15.75" customHeight="1" x14ac:dyDescent="0.2">
      <c r="B348" s="116"/>
      <c r="C348" s="116"/>
      <c r="F348" s="142"/>
      <c r="H348" s="143"/>
    </row>
    <row r="349" spans="2:8" ht="15.75" customHeight="1" x14ac:dyDescent="0.2">
      <c r="B349" s="116"/>
      <c r="C349" s="116"/>
      <c r="F349" s="142"/>
      <c r="H349" s="143"/>
    </row>
    <row r="350" spans="2:8" ht="15.75" customHeight="1" x14ac:dyDescent="0.2">
      <c r="B350" s="116"/>
      <c r="C350" s="116"/>
      <c r="F350" s="142"/>
      <c r="H350" s="143"/>
    </row>
    <row r="351" spans="2:8" ht="15.75" customHeight="1" x14ac:dyDescent="0.2">
      <c r="B351" s="116"/>
      <c r="C351" s="116"/>
      <c r="F351" s="142"/>
      <c r="H351" s="143"/>
    </row>
    <row r="352" spans="2:8" ht="15.75" customHeight="1" x14ac:dyDescent="0.2">
      <c r="B352" s="116"/>
      <c r="C352" s="116"/>
      <c r="F352" s="142"/>
      <c r="H352" s="143"/>
    </row>
    <row r="353" spans="2:8" ht="15.75" customHeight="1" x14ac:dyDescent="0.2">
      <c r="B353" s="116"/>
      <c r="C353" s="116"/>
      <c r="F353" s="142"/>
      <c r="H353" s="143"/>
    </row>
    <row r="354" spans="2:8" ht="15.75" customHeight="1" x14ac:dyDescent="0.2">
      <c r="B354" s="116"/>
      <c r="C354" s="116"/>
      <c r="F354" s="142"/>
      <c r="H354" s="143"/>
    </row>
    <row r="355" spans="2:8" ht="15.75" customHeight="1" x14ac:dyDescent="0.2">
      <c r="B355" s="116"/>
      <c r="C355" s="116"/>
      <c r="F355" s="142"/>
      <c r="H355" s="143"/>
    </row>
    <row r="356" spans="2:8" ht="15.75" customHeight="1" x14ac:dyDescent="0.2">
      <c r="B356" s="116"/>
      <c r="C356" s="116"/>
      <c r="F356" s="142"/>
      <c r="H356" s="143"/>
    </row>
    <row r="357" spans="2:8" ht="15.75" customHeight="1" x14ac:dyDescent="0.2">
      <c r="B357" s="116"/>
      <c r="C357" s="116"/>
      <c r="F357" s="142"/>
      <c r="H357" s="143"/>
    </row>
    <row r="358" spans="2:8" ht="15.75" customHeight="1" x14ac:dyDescent="0.2">
      <c r="B358" s="116"/>
      <c r="C358" s="116"/>
      <c r="F358" s="142"/>
      <c r="H358" s="143"/>
    </row>
    <row r="359" spans="2:8" ht="15.75" customHeight="1" x14ac:dyDescent="0.2">
      <c r="B359" s="116"/>
      <c r="C359" s="116"/>
      <c r="F359" s="142"/>
      <c r="H359" s="143"/>
    </row>
    <row r="360" spans="2:8" ht="15.75" customHeight="1" x14ac:dyDescent="0.2">
      <c r="B360" s="116"/>
      <c r="C360" s="116"/>
      <c r="F360" s="142"/>
      <c r="H360" s="143"/>
    </row>
    <row r="361" spans="2:8" ht="15.75" customHeight="1" x14ac:dyDescent="0.2">
      <c r="B361" s="116"/>
      <c r="C361" s="116"/>
      <c r="F361" s="142"/>
      <c r="H361" s="143"/>
    </row>
    <row r="362" spans="2:8" ht="15.75" customHeight="1" x14ac:dyDescent="0.2">
      <c r="B362" s="116"/>
      <c r="C362" s="116"/>
      <c r="F362" s="142"/>
      <c r="H362" s="143"/>
    </row>
    <row r="363" spans="2:8" ht="15.75" customHeight="1" x14ac:dyDescent="0.2">
      <c r="B363" s="116"/>
      <c r="C363" s="116"/>
      <c r="F363" s="142"/>
      <c r="H363" s="143"/>
    </row>
    <row r="364" spans="2:8" ht="15.75" customHeight="1" x14ac:dyDescent="0.2">
      <c r="B364" s="116"/>
      <c r="C364" s="116"/>
      <c r="F364" s="142"/>
      <c r="H364" s="143"/>
    </row>
    <row r="365" spans="2:8" ht="15.75" customHeight="1" x14ac:dyDescent="0.2">
      <c r="B365" s="116"/>
      <c r="C365" s="116"/>
      <c r="F365" s="142"/>
      <c r="H365" s="143"/>
    </row>
    <row r="366" spans="2:8" ht="15.75" customHeight="1" x14ac:dyDescent="0.2">
      <c r="B366" s="116"/>
      <c r="C366" s="116"/>
      <c r="F366" s="142"/>
      <c r="H366" s="143"/>
    </row>
    <row r="367" spans="2:8" ht="15.75" customHeight="1" x14ac:dyDescent="0.2">
      <c r="B367" s="116"/>
      <c r="C367" s="116"/>
      <c r="F367" s="142"/>
      <c r="H367" s="143"/>
    </row>
    <row r="368" spans="2:8" ht="15.75" customHeight="1" x14ac:dyDescent="0.2">
      <c r="B368" s="116"/>
      <c r="C368" s="116"/>
      <c r="F368" s="142"/>
      <c r="H368" s="143"/>
    </row>
    <row r="369" spans="2:8" ht="15.75" customHeight="1" x14ac:dyDescent="0.2">
      <c r="B369" s="116"/>
      <c r="C369" s="116"/>
      <c r="F369" s="142"/>
      <c r="H369" s="143"/>
    </row>
    <row r="370" spans="2:8" ht="15.75" customHeight="1" x14ac:dyDescent="0.2">
      <c r="B370" s="116"/>
      <c r="C370" s="116"/>
      <c r="F370" s="142"/>
      <c r="H370" s="143"/>
    </row>
    <row r="371" spans="2:8" ht="15.75" customHeight="1" x14ac:dyDescent="0.2">
      <c r="B371" s="116"/>
      <c r="C371" s="116"/>
      <c r="F371" s="142"/>
      <c r="H371" s="143"/>
    </row>
    <row r="372" spans="2:8" ht="15.75" customHeight="1" x14ac:dyDescent="0.2">
      <c r="B372" s="116"/>
      <c r="C372" s="116"/>
      <c r="F372" s="142"/>
      <c r="H372" s="143"/>
    </row>
    <row r="373" spans="2:8" ht="15.75" customHeight="1" x14ac:dyDescent="0.2">
      <c r="B373" s="116"/>
      <c r="C373" s="116"/>
      <c r="F373" s="142"/>
      <c r="H373" s="143"/>
    </row>
    <row r="374" spans="2:8" ht="15.75" customHeight="1" x14ac:dyDescent="0.2">
      <c r="B374" s="116"/>
      <c r="C374" s="116"/>
      <c r="F374" s="142"/>
      <c r="H374" s="143"/>
    </row>
    <row r="375" spans="2:8" ht="15.75" customHeight="1" x14ac:dyDescent="0.2">
      <c r="B375" s="116"/>
      <c r="C375" s="116"/>
      <c r="F375" s="142"/>
      <c r="H375" s="143"/>
    </row>
    <row r="376" spans="2:8" ht="15.75" customHeight="1" x14ac:dyDescent="0.2">
      <c r="B376" s="116"/>
      <c r="C376" s="116"/>
      <c r="F376" s="142"/>
      <c r="H376" s="143"/>
    </row>
    <row r="377" spans="2:8" ht="15.75" customHeight="1" x14ac:dyDescent="0.2">
      <c r="B377" s="116"/>
      <c r="C377" s="116"/>
      <c r="F377" s="142"/>
      <c r="H377" s="143"/>
    </row>
    <row r="378" spans="2:8" ht="15.75" customHeight="1" x14ac:dyDescent="0.2">
      <c r="B378" s="116"/>
      <c r="C378" s="116"/>
      <c r="F378" s="142"/>
      <c r="H378" s="143"/>
    </row>
    <row r="379" spans="2:8" ht="15.75" customHeight="1" x14ac:dyDescent="0.2">
      <c r="B379" s="116"/>
      <c r="C379" s="116"/>
      <c r="F379" s="142"/>
      <c r="H379" s="143"/>
    </row>
    <row r="380" spans="2:8" ht="15.75" customHeight="1" x14ac:dyDescent="0.2">
      <c r="B380" s="116"/>
      <c r="C380" s="116"/>
      <c r="F380" s="142"/>
      <c r="H380" s="143"/>
    </row>
    <row r="381" spans="2:8" ht="15.75" customHeight="1" x14ac:dyDescent="0.2">
      <c r="B381" s="116"/>
      <c r="C381" s="116"/>
      <c r="F381" s="142"/>
      <c r="H381" s="143"/>
    </row>
    <row r="382" spans="2:8" ht="15.75" customHeight="1" x14ac:dyDescent="0.2">
      <c r="B382" s="116"/>
      <c r="C382" s="116"/>
      <c r="F382" s="142"/>
      <c r="H382" s="143"/>
    </row>
    <row r="383" spans="2:8" ht="15.75" customHeight="1" x14ac:dyDescent="0.2">
      <c r="B383" s="116"/>
      <c r="C383" s="116"/>
      <c r="F383" s="142"/>
      <c r="H383" s="143"/>
    </row>
    <row r="384" spans="2:8" ht="15.75" customHeight="1" x14ac:dyDescent="0.2">
      <c r="B384" s="116"/>
      <c r="C384" s="116"/>
      <c r="F384" s="142"/>
      <c r="H384" s="143"/>
    </row>
    <row r="385" spans="2:8" ht="15.75" customHeight="1" x14ac:dyDescent="0.2">
      <c r="B385" s="116"/>
      <c r="C385" s="116"/>
      <c r="F385" s="142"/>
      <c r="H385" s="143"/>
    </row>
    <row r="386" spans="2:8" ht="15.75" customHeight="1" x14ac:dyDescent="0.2">
      <c r="B386" s="116"/>
      <c r="C386" s="116"/>
      <c r="F386" s="142"/>
      <c r="H386" s="143"/>
    </row>
    <row r="387" spans="2:8" ht="15.75" customHeight="1" x14ac:dyDescent="0.2">
      <c r="B387" s="116"/>
      <c r="C387" s="116"/>
      <c r="F387" s="142"/>
      <c r="H387" s="143"/>
    </row>
    <row r="388" spans="2:8" ht="15.75" customHeight="1" x14ac:dyDescent="0.2">
      <c r="B388" s="116"/>
      <c r="C388" s="116"/>
      <c r="F388" s="142"/>
      <c r="H388" s="143"/>
    </row>
    <row r="389" spans="2:8" ht="15.75" customHeight="1" x14ac:dyDescent="0.2">
      <c r="B389" s="116"/>
      <c r="C389" s="116"/>
      <c r="F389" s="142"/>
      <c r="H389" s="143"/>
    </row>
    <row r="390" spans="2:8" ht="15.75" customHeight="1" x14ac:dyDescent="0.2">
      <c r="B390" s="116"/>
      <c r="C390" s="116"/>
      <c r="F390" s="142"/>
      <c r="H390" s="143"/>
    </row>
    <row r="391" spans="2:8" ht="15.75" customHeight="1" x14ac:dyDescent="0.2">
      <c r="B391" s="116"/>
      <c r="C391" s="116"/>
      <c r="F391" s="142"/>
      <c r="H391" s="143"/>
    </row>
    <row r="392" spans="2:8" ht="15.75" customHeight="1" x14ac:dyDescent="0.2">
      <c r="B392" s="116"/>
      <c r="C392" s="116"/>
      <c r="F392" s="142"/>
      <c r="H392" s="143"/>
    </row>
    <row r="393" spans="2:8" ht="15.75" customHeight="1" x14ac:dyDescent="0.2">
      <c r="B393" s="116"/>
      <c r="C393" s="116"/>
      <c r="F393" s="142"/>
      <c r="H393" s="143"/>
    </row>
    <row r="394" spans="2:8" ht="15.75" customHeight="1" x14ac:dyDescent="0.2">
      <c r="B394" s="116"/>
      <c r="C394" s="116"/>
      <c r="F394" s="142"/>
      <c r="H394" s="143"/>
    </row>
    <row r="395" spans="2:8" ht="15.75" customHeight="1" x14ac:dyDescent="0.2">
      <c r="B395" s="116"/>
      <c r="C395" s="116"/>
      <c r="F395" s="142"/>
      <c r="H395" s="143"/>
    </row>
    <row r="396" spans="2:8" ht="15.75" customHeight="1" x14ac:dyDescent="0.2">
      <c r="B396" s="116"/>
      <c r="C396" s="116"/>
      <c r="F396" s="142"/>
      <c r="H396" s="143"/>
    </row>
    <row r="397" spans="2:8" ht="15.75" customHeight="1" x14ac:dyDescent="0.2">
      <c r="B397" s="116"/>
      <c r="C397" s="116"/>
      <c r="F397" s="142"/>
      <c r="H397" s="143"/>
    </row>
    <row r="398" spans="2:8" ht="15.75" customHeight="1" x14ac:dyDescent="0.2">
      <c r="B398" s="116"/>
      <c r="C398" s="116"/>
      <c r="F398" s="142"/>
      <c r="H398" s="143"/>
    </row>
    <row r="399" spans="2:8" ht="15.75" customHeight="1" x14ac:dyDescent="0.2">
      <c r="B399" s="116"/>
      <c r="C399" s="116"/>
      <c r="F399" s="142"/>
      <c r="H399" s="143"/>
    </row>
    <row r="400" spans="2:8" ht="15.75" customHeight="1" x14ac:dyDescent="0.2">
      <c r="B400" s="116"/>
      <c r="C400" s="116"/>
      <c r="F400" s="142"/>
      <c r="H400" s="143"/>
    </row>
    <row r="401" spans="2:8" ht="15.75" customHeight="1" x14ac:dyDescent="0.2">
      <c r="B401" s="116"/>
      <c r="C401" s="116"/>
      <c r="F401" s="142"/>
      <c r="H401" s="143"/>
    </row>
    <row r="402" spans="2:8" ht="15.75" customHeight="1" x14ac:dyDescent="0.2">
      <c r="B402" s="116"/>
      <c r="C402" s="116"/>
      <c r="F402" s="142"/>
      <c r="H402" s="143"/>
    </row>
    <row r="403" spans="2:8" ht="15.75" customHeight="1" x14ac:dyDescent="0.2">
      <c r="B403" s="116"/>
      <c r="C403" s="116"/>
      <c r="F403" s="142"/>
      <c r="H403" s="143"/>
    </row>
    <row r="404" spans="2:8" ht="15.75" customHeight="1" x14ac:dyDescent="0.2">
      <c r="B404" s="116"/>
      <c r="C404" s="116"/>
      <c r="F404" s="142"/>
      <c r="H404" s="143"/>
    </row>
    <row r="405" spans="2:8" ht="15.75" customHeight="1" x14ac:dyDescent="0.2">
      <c r="B405" s="116"/>
      <c r="C405" s="116"/>
      <c r="F405" s="142"/>
      <c r="H405" s="143"/>
    </row>
    <row r="406" spans="2:8" ht="15.75" customHeight="1" x14ac:dyDescent="0.2">
      <c r="B406" s="116"/>
      <c r="C406" s="116"/>
      <c r="F406" s="142"/>
      <c r="H406" s="143"/>
    </row>
    <row r="407" spans="2:8" ht="15.75" customHeight="1" x14ac:dyDescent="0.2">
      <c r="B407" s="116"/>
      <c r="C407" s="116"/>
      <c r="F407" s="142"/>
      <c r="H407" s="143"/>
    </row>
    <row r="408" spans="2:8" ht="15.75" customHeight="1" x14ac:dyDescent="0.2">
      <c r="B408" s="116"/>
      <c r="C408" s="116"/>
      <c r="F408" s="142"/>
      <c r="H408" s="143"/>
    </row>
    <row r="409" spans="2:8" ht="15.75" customHeight="1" x14ac:dyDescent="0.2">
      <c r="B409" s="116"/>
      <c r="C409" s="116"/>
      <c r="F409" s="142"/>
      <c r="H409" s="143"/>
    </row>
    <row r="410" spans="2:8" ht="15.75" customHeight="1" x14ac:dyDescent="0.2">
      <c r="B410" s="116"/>
      <c r="C410" s="116"/>
      <c r="F410" s="142"/>
      <c r="H410" s="143"/>
    </row>
    <row r="411" spans="2:8" ht="15.75" customHeight="1" x14ac:dyDescent="0.2">
      <c r="B411" s="116"/>
      <c r="C411" s="116"/>
      <c r="F411" s="142"/>
      <c r="H411" s="143"/>
    </row>
    <row r="412" spans="2:8" ht="15.75" customHeight="1" x14ac:dyDescent="0.2">
      <c r="B412" s="116"/>
      <c r="C412" s="116"/>
      <c r="F412" s="142"/>
      <c r="H412" s="143"/>
    </row>
    <row r="413" spans="2:8" ht="15.75" customHeight="1" x14ac:dyDescent="0.2">
      <c r="B413" s="116"/>
      <c r="C413" s="116"/>
      <c r="F413" s="142"/>
      <c r="H413" s="143"/>
    </row>
    <row r="414" spans="2:8" ht="15.75" customHeight="1" x14ac:dyDescent="0.2">
      <c r="B414" s="116"/>
      <c r="C414" s="116"/>
      <c r="F414" s="142"/>
      <c r="H414" s="143"/>
    </row>
    <row r="415" spans="2:8" ht="15.75" customHeight="1" x14ac:dyDescent="0.2">
      <c r="B415" s="116"/>
      <c r="C415" s="116"/>
      <c r="F415" s="142"/>
      <c r="H415" s="143"/>
    </row>
    <row r="416" spans="2:8" ht="15.75" customHeight="1" x14ac:dyDescent="0.2">
      <c r="B416" s="116"/>
      <c r="C416" s="116"/>
      <c r="F416" s="142"/>
      <c r="H416" s="143"/>
    </row>
    <row r="417" spans="2:8" ht="15.75" customHeight="1" x14ac:dyDescent="0.2">
      <c r="B417" s="116"/>
      <c r="C417" s="116"/>
      <c r="F417" s="142"/>
      <c r="H417" s="143"/>
    </row>
    <row r="418" spans="2:8" ht="15.75" customHeight="1" x14ac:dyDescent="0.2">
      <c r="B418" s="116"/>
      <c r="C418" s="116"/>
      <c r="F418" s="142"/>
      <c r="H418" s="143"/>
    </row>
    <row r="419" spans="2:8" ht="15.75" customHeight="1" x14ac:dyDescent="0.2">
      <c r="B419" s="116"/>
      <c r="C419" s="116"/>
      <c r="F419" s="142"/>
      <c r="H419" s="143"/>
    </row>
    <row r="420" spans="2:8" ht="15.75" customHeight="1" x14ac:dyDescent="0.2">
      <c r="B420" s="116"/>
      <c r="C420" s="116"/>
      <c r="F420" s="142"/>
      <c r="H420" s="143"/>
    </row>
    <row r="421" spans="2:8" ht="15.75" customHeight="1" x14ac:dyDescent="0.2">
      <c r="B421" s="116"/>
      <c r="C421" s="116"/>
      <c r="F421" s="142"/>
      <c r="H421" s="143"/>
    </row>
    <row r="422" spans="2:8" ht="15.75" customHeight="1" x14ac:dyDescent="0.2">
      <c r="B422" s="116"/>
      <c r="C422" s="116"/>
      <c r="F422" s="142"/>
      <c r="H422" s="143"/>
    </row>
    <row r="423" spans="2:8" ht="15.75" customHeight="1" x14ac:dyDescent="0.2">
      <c r="B423" s="116"/>
      <c r="C423" s="116"/>
      <c r="F423" s="142"/>
      <c r="H423" s="143"/>
    </row>
    <row r="424" spans="2:8" ht="15.75" customHeight="1" x14ac:dyDescent="0.2">
      <c r="B424" s="116"/>
      <c r="C424" s="116"/>
      <c r="F424" s="142"/>
      <c r="H424" s="143"/>
    </row>
    <row r="425" spans="2:8" ht="15.75" customHeight="1" x14ac:dyDescent="0.2">
      <c r="B425" s="116"/>
      <c r="C425" s="116"/>
      <c r="F425" s="142"/>
      <c r="H425" s="143"/>
    </row>
    <row r="426" spans="2:8" ht="15.75" customHeight="1" x14ac:dyDescent="0.2">
      <c r="B426" s="116"/>
      <c r="C426" s="116"/>
      <c r="F426" s="142"/>
      <c r="H426" s="143"/>
    </row>
    <row r="427" spans="2:8" ht="15.75" customHeight="1" x14ac:dyDescent="0.2">
      <c r="B427" s="116"/>
      <c r="C427" s="116"/>
      <c r="F427" s="142"/>
      <c r="H427" s="143"/>
    </row>
    <row r="428" spans="2:8" ht="15.75" customHeight="1" x14ac:dyDescent="0.2">
      <c r="B428" s="116"/>
      <c r="C428" s="116"/>
      <c r="F428" s="142"/>
      <c r="H428" s="143"/>
    </row>
    <row r="429" spans="2:8" ht="15.75" customHeight="1" x14ac:dyDescent="0.2">
      <c r="B429" s="116"/>
      <c r="C429" s="116"/>
      <c r="F429" s="142"/>
      <c r="H429" s="143"/>
    </row>
    <row r="430" spans="2:8" ht="15.75" customHeight="1" x14ac:dyDescent="0.2">
      <c r="B430" s="116"/>
      <c r="C430" s="116"/>
      <c r="F430" s="142"/>
      <c r="H430" s="143"/>
    </row>
    <row r="431" spans="2:8" ht="15.75" customHeight="1" x14ac:dyDescent="0.2">
      <c r="B431" s="116"/>
      <c r="C431" s="116"/>
      <c r="F431" s="142"/>
      <c r="H431" s="143"/>
    </row>
    <row r="432" spans="2:8" ht="15.75" customHeight="1" x14ac:dyDescent="0.2">
      <c r="B432" s="116"/>
      <c r="C432" s="116"/>
      <c r="F432" s="142"/>
      <c r="H432" s="143"/>
    </row>
    <row r="433" spans="2:8" ht="15.75" customHeight="1" x14ac:dyDescent="0.2">
      <c r="B433" s="116"/>
      <c r="C433" s="116"/>
      <c r="F433" s="142"/>
      <c r="H433" s="143"/>
    </row>
    <row r="434" spans="2:8" ht="15.75" customHeight="1" x14ac:dyDescent="0.2">
      <c r="B434" s="116"/>
      <c r="C434" s="116"/>
      <c r="F434" s="142"/>
      <c r="H434" s="143"/>
    </row>
    <row r="435" spans="2:8" ht="15.75" customHeight="1" x14ac:dyDescent="0.2">
      <c r="B435" s="116"/>
      <c r="C435" s="116"/>
      <c r="F435" s="142"/>
      <c r="H435" s="143"/>
    </row>
    <row r="436" spans="2:8" ht="15.75" customHeight="1" x14ac:dyDescent="0.2">
      <c r="B436" s="116"/>
      <c r="C436" s="116"/>
      <c r="F436" s="142"/>
      <c r="H436" s="143"/>
    </row>
    <row r="437" spans="2:8" ht="15.75" customHeight="1" x14ac:dyDescent="0.2">
      <c r="B437" s="116"/>
      <c r="C437" s="116"/>
      <c r="F437" s="142"/>
      <c r="H437" s="143"/>
    </row>
    <row r="438" spans="2:8" ht="15.75" customHeight="1" x14ac:dyDescent="0.2">
      <c r="B438" s="116"/>
      <c r="C438" s="116"/>
      <c r="F438" s="142"/>
      <c r="H438" s="143"/>
    </row>
    <row r="439" spans="2:8" ht="15.75" customHeight="1" x14ac:dyDescent="0.2">
      <c r="B439" s="116"/>
      <c r="C439" s="116"/>
      <c r="F439" s="142"/>
      <c r="H439" s="143"/>
    </row>
    <row r="440" spans="2:8" ht="15.75" customHeight="1" x14ac:dyDescent="0.2">
      <c r="B440" s="116"/>
      <c r="C440" s="116"/>
      <c r="F440" s="142"/>
      <c r="H440" s="143"/>
    </row>
    <row r="441" spans="2:8" ht="15.75" customHeight="1" x14ac:dyDescent="0.2">
      <c r="B441" s="116"/>
      <c r="C441" s="116"/>
      <c r="F441" s="142"/>
      <c r="H441" s="143"/>
    </row>
    <row r="442" spans="2:8" ht="15.75" customHeight="1" x14ac:dyDescent="0.2">
      <c r="B442" s="116"/>
      <c r="C442" s="116"/>
      <c r="F442" s="142"/>
      <c r="H442" s="143"/>
    </row>
    <row r="443" spans="2:8" ht="15.75" customHeight="1" x14ac:dyDescent="0.2">
      <c r="B443" s="116"/>
      <c r="C443" s="116"/>
      <c r="F443" s="142"/>
      <c r="H443" s="143"/>
    </row>
    <row r="444" spans="2:8" ht="15.75" customHeight="1" x14ac:dyDescent="0.2">
      <c r="B444" s="116"/>
      <c r="C444" s="116"/>
      <c r="F444" s="142"/>
      <c r="H444" s="143"/>
    </row>
    <row r="445" spans="2:8" ht="15.75" customHeight="1" x14ac:dyDescent="0.2">
      <c r="B445" s="116"/>
      <c r="C445" s="116"/>
      <c r="F445" s="142"/>
      <c r="H445" s="143"/>
    </row>
    <row r="446" spans="2:8" ht="15.75" customHeight="1" x14ac:dyDescent="0.2">
      <c r="B446" s="116"/>
      <c r="C446" s="116"/>
      <c r="F446" s="142"/>
      <c r="H446" s="143"/>
    </row>
    <row r="447" spans="2:8" ht="15.75" customHeight="1" x14ac:dyDescent="0.2">
      <c r="B447" s="116"/>
      <c r="C447" s="116"/>
      <c r="F447" s="142"/>
      <c r="H447" s="143"/>
    </row>
    <row r="448" spans="2:8" ht="15.75" customHeight="1" x14ac:dyDescent="0.2">
      <c r="B448" s="116"/>
      <c r="C448" s="116"/>
      <c r="F448" s="142"/>
      <c r="H448" s="143"/>
    </row>
    <row r="449" spans="2:8" ht="15.75" customHeight="1" x14ac:dyDescent="0.2">
      <c r="B449" s="116"/>
      <c r="C449" s="116"/>
      <c r="F449" s="142"/>
      <c r="H449" s="143"/>
    </row>
    <row r="450" spans="2:8" ht="15.75" customHeight="1" x14ac:dyDescent="0.2">
      <c r="B450" s="116"/>
      <c r="C450" s="116"/>
      <c r="F450" s="142"/>
      <c r="H450" s="143"/>
    </row>
    <row r="451" spans="2:8" ht="15.75" customHeight="1" x14ac:dyDescent="0.2">
      <c r="B451" s="116"/>
      <c r="C451" s="116"/>
      <c r="F451" s="142"/>
      <c r="H451" s="143"/>
    </row>
    <row r="452" spans="2:8" ht="15.75" customHeight="1" x14ac:dyDescent="0.2">
      <c r="B452" s="116"/>
      <c r="C452" s="116"/>
      <c r="F452" s="142"/>
      <c r="H452" s="143"/>
    </row>
    <row r="453" spans="2:8" ht="15.75" customHeight="1" x14ac:dyDescent="0.2">
      <c r="B453" s="116"/>
      <c r="C453" s="116"/>
      <c r="F453" s="142"/>
      <c r="H453" s="143"/>
    </row>
    <row r="454" spans="2:8" ht="15.75" customHeight="1" x14ac:dyDescent="0.2">
      <c r="B454" s="116"/>
      <c r="C454" s="116"/>
      <c r="F454" s="142"/>
      <c r="H454" s="143"/>
    </row>
    <row r="455" spans="2:8" ht="15.75" customHeight="1" x14ac:dyDescent="0.2">
      <c r="B455" s="116"/>
      <c r="C455" s="116"/>
      <c r="F455" s="142"/>
      <c r="H455" s="143"/>
    </row>
    <row r="456" spans="2:8" ht="15.75" customHeight="1" x14ac:dyDescent="0.2">
      <c r="B456" s="116"/>
      <c r="C456" s="116"/>
      <c r="F456" s="142"/>
      <c r="H456" s="143"/>
    </row>
    <row r="457" spans="2:8" ht="15.75" customHeight="1" x14ac:dyDescent="0.2">
      <c r="B457" s="116"/>
      <c r="C457" s="116"/>
      <c r="F457" s="142"/>
      <c r="H457" s="143"/>
    </row>
    <row r="458" spans="2:8" ht="15.75" customHeight="1" x14ac:dyDescent="0.2">
      <c r="B458" s="116"/>
      <c r="C458" s="116"/>
      <c r="F458" s="142"/>
      <c r="H458" s="143"/>
    </row>
    <row r="459" spans="2:8" ht="15.75" customHeight="1" x14ac:dyDescent="0.2">
      <c r="B459" s="116"/>
      <c r="C459" s="116"/>
      <c r="F459" s="142"/>
      <c r="H459" s="143"/>
    </row>
    <row r="460" spans="2:8" ht="15.75" customHeight="1" x14ac:dyDescent="0.2">
      <c r="B460" s="116"/>
      <c r="C460" s="116"/>
      <c r="F460" s="142"/>
      <c r="H460" s="143"/>
    </row>
    <row r="461" spans="2:8" ht="15.75" customHeight="1" x14ac:dyDescent="0.2">
      <c r="B461" s="116"/>
      <c r="C461" s="116"/>
      <c r="F461" s="142"/>
      <c r="H461" s="143"/>
    </row>
    <row r="462" spans="2:8" ht="15.75" customHeight="1" x14ac:dyDescent="0.2">
      <c r="B462" s="116"/>
      <c r="C462" s="116"/>
      <c r="F462" s="142"/>
      <c r="H462" s="143"/>
    </row>
    <row r="463" spans="2:8" ht="15.75" customHeight="1" x14ac:dyDescent="0.2">
      <c r="B463" s="116"/>
      <c r="C463" s="116"/>
      <c r="F463" s="142"/>
      <c r="H463" s="143"/>
    </row>
    <row r="464" spans="2:8" ht="15.75" customHeight="1" x14ac:dyDescent="0.2">
      <c r="B464" s="116"/>
      <c r="C464" s="116"/>
      <c r="F464" s="142"/>
      <c r="H464" s="143"/>
    </row>
    <row r="465" spans="2:8" ht="15.75" customHeight="1" x14ac:dyDescent="0.2">
      <c r="B465" s="116"/>
      <c r="C465" s="116"/>
      <c r="F465" s="142"/>
      <c r="H465" s="143"/>
    </row>
    <row r="466" spans="2:8" ht="15.75" customHeight="1" x14ac:dyDescent="0.2">
      <c r="B466" s="116"/>
      <c r="C466" s="116"/>
      <c r="F466" s="142"/>
      <c r="H466" s="143"/>
    </row>
    <row r="467" spans="2:8" ht="15.75" customHeight="1" x14ac:dyDescent="0.2">
      <c r="B467" s="116"/>
      <c r="C467" s="116"/>
      <c r="F467" s="142"/>
      <c r="H467" s="143"/>
    </row>
    <row r="468" spans="2:8" ht="15.75" customHeight="1" x14ac:dyDescent="0.2">
      <c r="B468" s="116"/>
      <c r="C468" s="116"/>
      <c r="F468" s="142"/>
      <c r="H468" s="143"/>
    </row>
    <row r="469" spans="2:8" ht="15.75" customHeight="1" x14ac:dyDescent="0.2">
      <c r="B469" s="116"/>
      <c r="C469" s="116"/>
      <c r="F469" s="142"/>
      <c r="H469" s="143"/>
    </row>
    <row r="470" spans="2:8" ht="15.75" customHeight="1" x14ac:dyDescent="0.2">
      <c r="B470" s="116"/>
      <c r="C470" s="116"/>
      <c r="F470" s="142"/>
      <c r="H470" s="143"/>
    </row>
    <row r="471" spans="2:8" ht="15.75" customHeight="1" x14ac:dyDescent="0.2">
      <c r="B471" s="116"/>
      <c r="C471" s="116"/>
      <c r="F471" s="142"/>
      <c r="H471" s="143"/>
    </row>
    <row r="472" spans="2:8" ht="15.75" customHeight="1" x14ac:dyDescent="0.2">
      <c r="B472" s="116"/>
      <c r="C472" s="116"/>
      <c r="F472" s="142"/>
      <c r="H472" s="143"/>
    </row>
    <row r="473" spans="2:8" ht="15.75" customHeight="1" x14ac:dyDescent="0.2">
      <c r="B473" s="116"/>
      <c r="C473" s="116"/>
      <c r="F473" s="142"/>
      <c r="H473" s="143"/>
    </row>
    <row r="474" spans="2:8" ht="15.75" customHeight="1" x14ac:dyDescent="0.2">
      <c r="B474" s="116"/>
      <c r="C474" s="116"/>
      <c r="F474" s="142"/>
      <c r="H474" s="143"/>
    </row>
    <row r="475" spans="2:8" ht="15.75" customHeight="1" x14ac:dyDescent="0.2">
      <c r="B475" s="116"/>
      <c r="C475" s="116"/>
      <c r="F475" s="142"/>
      <c r="H475" s="143"/>
    </row>
    <row r="476" spans="2:8" ht="15.75" customHeight="1" x14ac:dyDescent="0.2">
      <c r="B476" s="116"/>
      <c r="C476" s="116"/>
      <c r="F476" s="142"/>
      <c r="H476" s="143"/>
    </row>
    <row r="477" spans="2:8" ht="15.75" customHeight="1" x14ac:dyDescent="0.2">
      <c r="B477" s="116"/>
      <c r="C477" s="116"/>
      <c r="F477" s="142"/>
      <c r="H477" s="143"/>
    </row>
    <row r="478" spans="2:8" ht="15.75" customHeight="1" x14ac:dyDescent="0.2">
      <c r="B478" s="116"/>
      <c r="C478" s="116"/>
      <c r="F478" s="142"/>
      <c r="H478" s="143"/>
    </row>
    <row r="479" spans="2:8" ht="15.75" customHeight="1" x14ac:dyDescent="0.2">
      <c r="B479" s="116"/>
      <c r="C479" s="116"/>
      <c r="F479" s="142"/>
      <c r="H479" s="143"/>
    </row>
    <row r="480" spans="2:8" ht="15.75" customHeight="1" x14ac:dyDescent="0.2">
      <c r="B480" s="116"/>
      <c r="C480" s="116"/>
      <c r="F480" s="142"/>
      <c r="H480" s="143"/>
    </row>
    <row r="481" spans="2:8" ht="15.75" customHeight="1" x14ac:dyDescent="0.2">
      <c r="B481" s="116"/>
      <c r="C481" s="116"/>
      <c r="F481" s="142"/>
      <c r="H481" s="143"/>
    </row>
    <row r="482" spans="2:8" ht="15.75" customHeight="1" x14ac:dyDescent="0.2">
      <c r="B482" s="116"/>
      <c r="C482" s="116"/>
      <c r="F482" s="142"/>
      <c r="H482" s="143"/>
    </row>
    <row r="483" spans="2:8" ht="15.75" customHeight="1" x14ac:dyDescent="0.2">
      <c r="B483" s="116"/>
      <c r="C483" s="116"/>
      <c r="F483" s="142"/>
      <c r="H483" s="143"/>
    </row>
    <row r="484" spans="2:8" ht="15.75" customHeight="1" x14ac:dyDescent="0.2">
      <c r="B484" s="116"/>
      <c r="C484" s="116"/>
      <c r="F484" s="142"/>
      <c r="H484" s="143"/>
    </row>
    <row r="485" spans="2:8" ht="15.75" customHeight="1" x14ac:dyDescent="0.2">
      <c r="B485" s="116"/>
      <c r="C485" s="116"/>
      <c r="F485" s="142"/>
      <c r="H485" s="143"/>
    </row>
    <row r="486" spans="2:8" ht="15.75" customHeight="1" x14ac:dyDescent="0.2">
      <c r="B486" s="116"/>
      <c r="C486" s="116"/>
      <c r="F486" s="142"/>
      <c r="H486" s="143"/>
    </row>
    <row r="487" spans="2:8" ht="15.75" customHeight="1" x14ac:dyDescent="0.2">
      <c r="B487" s="116"/>
      <c r="C487" s="116"/>
      <c r="F487" s="142"/>
      <c r="H487" s="143"/>
    </row>
    <row r="488" spans="2:8" ht="15.75" customHeight="1" x14ac:dyDescent="0.2">
      <c r="B488" s="116"/>
      <c r="C488" s="116"/>
      <c r="F488" s="142"/>
      <c r="H488" s="143"/>
    </row>
    <row r="489" spans="2:8" ht="15.75" customHeight="1" x14ac:dyDescent="0.2">
      <c r="B489" s="116"/>
      <c r="C489" s="116"/>
      <c r="F489" s="142"/>
      <c r="H489" s="143"/>
    </row>
    <row r="490" spans="2:8" ht="15.75" customHeight="1" x14ac:dyDescent="0.2">
      <c r="B490" s="116"/>
      <c r="C490" s="116"/>
      <c r="F490" s="142"/>
      <c r="H490" s="143"/>
    </row>
    <row r="491" spans="2:8" ht="15.75" customHeight="1" x14ac:dyDescent="0.2">
      <c r="B491" s="116"/>
      <c r="C491" s="116"/>
      <c r="F491" s="142"/>
      <c r="H491" s="143"/>
    </row>
    <row r="492" spans="2:8" ht="15.75" customHeight="1" x14ac:dyDescent="0.2">
      <c r="B492" s="116"/>
      <c r="C492" s="116"/>
      <c r="F492" s="142"/>
      <c r="H492" s="143"/>
    </row>
    <row r="493" spans="2:8" ht="15.75" customHeight="1" x14ac:dyDescent="0.2">
      <c r="B493" s="116"/>
      <c r="C493" s="116"/>
      <c r="F493" s="142"/>
      <c r="H493" s="143"/>
    </row>
    <row r="494" spans="2:8" ht="15.75" customHeight="1" x14ac:dyDescent="0.2">
      <c r="B494" s="116"/>
      <c r="C494" s="116"/>
      <c r="F494" s="142"/>
      <c r="H494" s="143"/>
    </row>
    <row r="495" spans="2:8" ht="15.75" customHeight="1" x14ac:dyDescent="0.2">
      <c r="B495" s="116"/>
      <c r="C495" s="116"/>
      <c r="F495" s="142"/>
      <c r="H495" s="143"/>
    </row>
    <row r="496" spans="2:8" ht="15.75" customHeight="1" x14ac:dyDescent="0.2">
      <c r="B496" s="116"/>
      <c r="C496" s="116"/>
      <c r="F496" s="142"/>
      <c r="H496" s="143"/>
    </row>
    <row r="497" spans="2:8" ht="15.75" customHeight="1" x14ac:dyDescent="0.2">
      <c r="B497" s="116"/>
      <c r="C497" s="116"/>
      <c r="F497" s="142"/>
      <c r="H497" s="143"/>
    </row>
    <row r="498" spans="2:8" ht="15.75" customHeight="1" x14ac:dyDescent="0.2">
      <c r="B498" s="116"/>
      <c r="C498" s="116"/>
      <c r="F498" s="142"/>
      <c r="H498" s="143"/>
    </row>
    <row r="499" spans="2:8" ht="15.75" customHeight="1" x14ac:dyDescent="0.2">
      <c r="B499" s="116"/>
      <c r="C499" s="116"/>
      <c r="F499" s="142"/>
      <c r="H499" s="143"/>
    </row>
    <row r="500" spans="2:8" ht="15.75" customHeight="1" x14ac:dyDescent="0.2">
      <c r="B500" s="116"/>
      <c r="C500" s="116"/>
      <c r="F500" s="142"/>
      <c r="H500" s="143"/>
    </row>
    <row r="501" spans="2:8" ht="15.75" customHeight="1" x14ac:dyDescent="0.2">
      <c r="B501" s="116"/>
      <c r="C501" s="116"/>
      <c r="F501" s="142"/>
      <c r="H501" s="143"/>
    </row>
    <row r="502" spans="2:8" ht="15.75" customHeight="1" x14ac:dyDescent="0.2">
      <c r="B502" s="116"/>
      <c r="C502" s="116"/>
      <c r="F502" s="142"/>
      <c r="H502" s="143"/>
    </row>
    <row r="503" spans="2:8" ht="15.75" customHeight="1" x14ac:dyDescent="0.2">
      <c r="B503" s="116"/>
      <c r="C503" s="116"/>
      <c r="F503" s="142"/>
      <c r="H503" s="143"/>
    </row>
    <row r="504" spans="2:8" ht="15.75" customHeight="1" x14ac:dyDescent="0.2">
      <c r="B504" s="116"/>
      <c r="C504" s="116"/>
      <c r="F504" s="142"/>
      <c r="H504" s="143"/>
    </row>
    <row r="505" spans="2:8" ht="15.75" customHeight="1" x14ac:dyDescent="0.2">
      <c r="B505" s="116"/>
      <c r="C505" s="116"/>
      <c r="F505" s="142"/>
      <c r="H505" s="143"/>
    </row>
    <row r="506" spans="2:8" ht="15.75" customHeight="1" x14ac:dyDescent="0.2">
      <c r="B506" s="116"/>
      <c r="C506" s="116"/>
      <c r="F506" s="142"/>
      <c r="H506" s="143"/>
    </row>
    <row r="507" spans="2:8" ht="15.75" customHeight="1" x14ac:dyDescent="0.2">
      <c r="B507" s="116"/>
      <c r="C507" s="116"/>
      <c r="F507" s="142"/>
      <c r="H507" s="143"/>
    </row>
    <row r="508" spans="2:8" ht="15.75" customHeight="1" x14ac:dyDescent="0.2">
      <c r="B508" s="116"/>
      <c r="C508" s="116"/>
      <c r="F508" s="142"/>
      <c r="H508" s="143"/>
    </row>
    <row r="509" spans="2:8" ht="15.75" customHeight="1" x14ac:dyDescent="0.2">
      <c r="B509" s="116"/>
      <c r="C509" s="116"/>
      <c r="F509" s="142"/>
      <c r="H509" s="143"/>
    </row>
    <row r="510" spans="2:8" ht="15.75" customHeight="1" x14ac:dyDescent="0.2">
      <c r="B510" s="116"/>
      <c r="C510" s="116"/>
      <c r="F510" s="142"/>
      <c r="H510" s="143"/>
    </row>
    <row r="511" spans="2:8" ht="15.75" customHeight="1" x14ac:dyDescent="0.2">
      <c r="B511" s="116"/>
      <c r="C511" s="116"/>
      <c r="F511" s="142"/>
      <c r="H511" s="143"/>
    </row>
    <row r="512" spans="2:8" ht="15.75" customHeight="1" x14ac:dyDescent="0.2">
      <c r="B512" s="116"/>
      <c r="C512" s="116"/>
      <c r="F512" s="142"/>
      <c r="H512" s="143"/>
    </row>
    <row r="513" spans="2:8" ht="15.75" customHeight="1" x14ac:dyDescent="0.2">
      <c r="B513" s="116"/>
      <c r="C513" s="116"/>
      <c r="F513" s="142"/>
      <c r="H513" s="143"/>
    </row>
    <row r="514" spans="2:8" ht="15.75" customHeight="1" x14ac:dyDescent="0.2">
      <c r="B514" s="116"/>
      <c r="C514" s="116"/>
      <c r="F514" s="142"/>
      <c r="H514" s="143"/>
    </row>
    <row r="515" spans="2:8" ht="15.75" customHeight="1" x14ac:dyDescent="0.2">
      <c r="B515" s="116"/>
      <c r="C515" s="116"/>
      <c r="F515" s="142"/>
      <c r="H515" s="143"/>
    </row>
    <row r="516" spans="2:8" ht="15.75" customHeight="1" x14ac:dyDescent="0.2">
      <c r="B516" s="116"/>
      <c r="C516" s="116"/>
      <c r="F516" s="142"/>
      <c r="H516" s="143"/>
    </row>
    <row r="517" spans="2:8" ht="15.75" customHeight="1" x14ac:dyDescent="0.2">
      <c r="B517" s="116"/>
      <c r="C517" s="116"/>
      <c r="F517" s="142"/>
      <c r="H517" s="143"/>
    </row>
    <row r="518" spans="2:8" ht="15.75" customHeight="1" x14ac:dyDescent="0.2">
      <c r="B518" s="116"/>
      <c r="C518" s="116"/>
      <c r="F518" s="142"/>
      <c r="H518" s="143"/>
    </row>
    <row r="519" spans="2:8" ht="15.75" customHeight="1" x14ac:dyDescent="0.2">
      <c r="B519" s="116"/>
      <c r="C519" s="116"/>
      <c r="F519" s="142"/>
      <c r="H519" s="143"/>
    </row>
    <row r="520" spans="2:8" ht="15.75" customHeight="1" x14ac:dyDescent="0.2">
      <c r="B520" s="116"/>
      <c r="C520" s="116"/>
      <c r="F520" s="142"/>
      <c r="H520" s="143"/>
    </row>
    <row r="521" spans="2:8" ht="15.75" customHeight="1" x14ac:dyDescent="0.2">
      <c r="B521" s="116"/>
      <c r="C521" s="116"/>
      <c r="F521" s="142"/>
      <c r="H521" s="143"/>
    </row>
    <row r="522" spans="2:8" ht="15.75" customHeight="1" x14ac:dyDescent="0.2">
      <c r="B522" s="116"/>
      <c r="C522" s="116"/>
      <c r="F522" s="142"/>
      <c r="H522" s="143"/>
    </row>
    <row r="523" spans="2:8" ht="15.75" customHeight="1" x14ac:dyDescent="0.2">
      <c r="B523" s="116"/>
      <c r="C523" s="116"/>
      <c r="F523" s="142"/>
      <c r="H523" s="143"/>
    </row>
    <row r="524" spans="2:8" ht="15.75" customHeight="1" x14ac:dyDescent="0.2">
      <c r="B524" s="116"/>
      <c r="C524" s="116"/>
      <c r="F524" s="142"/>
      <c r="H524" s="143"/>
    </row>
    <row r="525" spans="2:8" ht="15.75" customHeight="1" x14ac:dyDescent="0.2">
      <c r="B525" s="116"/>
      <c r="C525" s="116"/>
      <c r="F525" s="142"/>
      <c r="H525" s="143"/>
    </row>
    <row r="526" spans="2:8" ht="15.75" customHeight="1" x14ac:dyDescent="0.2">
      <c r="B526" s="116"/>
      <c r="C526" s="116"/>
      <c r="F526" s="142"/>
      <c r="H526" s="143"/>
    </row>
    <row r="527" spans="2:8" ht="15.75" customHeight="1" x14ac:dyDescent="0.2">
      <c r="B527" s="116"/>
      <c r="C527" s="116"/>
      <c r="F527" s="142"/>
      <c r="H527" s="143"/>
    </row>
    <row r="528" spans="2:8" ht="15.75" customHeight="1" x14ac:dyDescent="0.2">
      <c r="B528" s="116"/>
      <c r="C528" s="116"/>
      <c r="F528" s="142"/>
      <c r="H528" s="143"/>
    </row>
    <row r="529" spans="2:8" ht="15.75" customHeight="1" x14ac:dyDescent="0.2">
      <c r="B529" s="116"/>
      <c r="C529" s="116"/>
      <c r="F529" s="142"/>
      <c r="H529" s="143"/>
    </row>
    <row r="530" spans="2:8" ht="15.75" customHeight="1" x14ac:dyDescent="0.2">
      <c r="B530" s="116"/>
      <c r="C530" s="116"/>
      <c r="F530" s="142"/>
      <c r="H530" s="143"/>
    </row>
    <row r="531" spans="2:8" ht="15.75" customHeight="1" x14ac:dyDescent="0.2">
      <c r="B531" s="116"/>
      <c r="C531" s="116"/>
      <c r="F531" s="142"/>
      <c r="H531" s="143"/>
    </row>
    <row r="532" spans="2:8" ht="15.75" customHeight="1" x14ac:dyDescent="0.2">
      <c r="B532" s="116"/>
      <c r="C532" s="116"/>
      <c r="F532" s="142"/>
      <c r="H532" s="143"/>
    </row>
    <row r="533" spans="2:8" ht="15.75" customHeight="1" x14ac:dyDescent="0.2">
      <c r="B533" s="116"/>
      <c r="C533" s="116"/>
      <c r="F533" s="142"/>
      <c r="H533" s="143"/>
    </row>
    <row r="534" spans="2:8" ht="15.75" customHeight="1" x14ac:dyDescent="0.2">
      <c r="B534" s="116"/>
      <c r="C534" s="116"/>
      <c r="F534" s="142"/>
      <c r="H534" s="143"/>
    </row>
    <row r="535" spans="2:8" ht="15.75" customHeight="1" x14ac:dyDescent="0.2">
      <c r="B535" s="116"/>
      <c r="C535" s="116"/>
      <c r="F535" s="142"/>
      <c r="H535" s="143"/>
    </row>
    <row r="536" spans="2:8" ht="15.75" customHeight="1" x14ac:dyDescent="0.2">
      <c r="B536" s="116"/>
      <c r="C536" s="116"/>
      <c r="F536" s="142"/>
      <c r="H536" s="143"/>
    </row>
    <row r="537" spans="2:8" ht="15.75" customHeight="1" x14ac:dyDescent="0.2">
      <c r="B537" s="116"/>
      <c r="C537" s="116"/>
      <c r="F537" s="142"/>
      <c r="H537" s="143"/>
    </row>
    <row r="538" spans="2:8" ht="15.75" customHeight="1" x14ac:dyDescent="0.2">
      <c r="B538" s="116"/>
      <c r="C538" s="116"/>
      <c r="F538" s="142"/>
      <c r="H538" s="143"/>
    </row>
    <row r="539" spans="2:8" ht="15.75" customHeight="1" x14ac:dyDescent="0.2">
      <c r="B539" s="116"/>
      <c r="C539" s="116"/>
      <c r="F539" s="142"/>
      <c r="H539" s="143"/>
    </row>
    <row r="540" spans="2:8" ht="15.75" customHeight="1" x14ac:dyDescent="0.2">
      <c r="B540" s="116"/>
      <c r="C540" s="116"/>
      <c r="F540" s="142"/>
      <c r="H540" s="143"/>
    </row>
    <row r="541" spans="2:8" ht="15.75" customHeight="1" x14ac:dyDescent="0.2">
      <c r="B541" s="116"/>
      <c r="C541" s="116"/>
      <c r="F541" s="142"/>
      <c r="H541" s="143"/>
    </row>
    <row r="542" spans="2:8" ht="15.75" customHeight="1" x14ac:dyDescent="0.2">
      <c r="B542" s="116"/>
      <c r="C542" s="116"/>
      <c r="F542" s="142"/>
      <c r="H542" s="143"/>
    </row>
    <row r="543" spans="2:8" ht="15.75" customHeight="1" x14ac:dyDescent="0.2">
      <c r="B543" s="116"/>
      <c r="C543" s="116"/>
      <c r="F543" s="142"/>
      <c r="H543" s="143"/>
    </row>
    <row r="544" spans="2:8" ht="15.75" customHeight="1" x14ac:dyDescent="0.2">
      <c r="B544" s="116"/>
      <c r="C544" s="116"/>
      <c r="F544" s="142"/>
      <c r="H544" s="143"/>
    </row>
    <row r="545" spans="2:8" ht="15.75" customHeight="1" x14ac:dyDescent="0.2">
      <c r="B545" s="116"/>
      <c r="C545" s="116"/>
      <c r="F545" s="142"/>
      <c r="H545" s="143"/>
    </row>
    <row r="546" spans="2:8" ht="15.75" customHeight="1" x14ac:dyDescent="0.2">
      <c r="B546" s="116"/>
      <c r="C546" s="116"/>
      <c r="F546" s="142"/>
      <c r="H546" s="143"/>
    </row>
    <row r="547" spans="2:8" ht="15.75" customHeight="1" x14ac:dyDescent="0.2">
      <c r="B547" s="116"/>
      <c r="C547" s="116"/>
      <c r="F547" s="142"/>
      <c r="H547" s="143"/>
    </row>
    <row r="548" spans="2:8" ht="15.75" customHeight="1" x14ac:dyDescent="0.2">
      <c r="B548" s="116"/>
      <c r="C548" s="116"/>
      <c r="F548" s="142"/>
      <c r="H548" s="143"/>
    </row>
    <row r="549" spans="2:8" ht="15.75" customHeight="1" x14ac:dyDescent="0.2">
      <c r="B549" s="116"/>
      <c r="C549" s="116"/>
      <c r="F549" s="142"/>
      <c r="H549" s="143"/>
    </row>
    <row r="550" spans="2:8" ht="15.75" customHeight="1" x14ac:dyDescent="0.2">
      <c r="B550" s="116"/>
      <c r="C550" s="116"/>
      <c r="F550" s="142"/>
      <c r="H550" s="143"/>
    </row>
    <row r="551" spans="2:8" ht="15.75" customHeight="1" x14ac:dyDescent="0.2">
      <c r="B551" s="116"/>
      <c r="C551" s="116"/>
      <c r="F551" s="142"/>
      <c r="H551" s="143"/>
    </row>
    <row r="552" spans="2:8" ht="15.75" customHeight="1" x14ac:dyDescent="0.2">
      <c r="B552" s="116"/>
      <c r="C552" s="116"/>
      <c r="F552" s="142"/>
      <c r="H552" s="143"/>
    </row>
    <row r="553" spans="2:8" ht="15.75" customHeight="1" x14ac:dyDescent="0.2">
      <c r="B553" s="116"/>
      <c r="C553" s="116"/>
      <c r="F553" s="142"/>
      <c r="H553" s="143"/>
    </row>
    <row r="554" spans="2:8" ht="15.75" customHeight="1" x14ac:dyDescent="0.2">
      <c r="B554" s="116"/>
      <c r="C554" s="116"/>
      <c r="F554" s="142"/>
      <c r="H554" s="143"/>
    </row>
    <row r="555" spans="2:8" ht="15.75" customHeight="1" x14ac:dyDescent="0.2">
      <c r="B555" s="116"/>
      <c r="C555" s="116"/>
      <c r="F555" s="142"/>
      <c r="H555" s="143"/>
    </row>
    <row r="556" spans="2:8" ht="15.75" customHeight="1" x14ac:dyDescent="0.2">
      <c r="B556" s="116"/>
      <c r="C556" s="116"/>
      <c r="F556" s="142"/>
      <c r="H556" s="143"/>
    </row>
    <row r="557" spans="2:8" ht="15.75" customHeight="1" x14ac:dyDescent="0.2">
      <c r="B557" s="116"/>
      <c r="C557" s="116"/>
      <c r="F557" s="142"/>
      <c r="H557" s="143"/>
    </row>
    <row r="558" spans="2:8" ht="15.75" customHeight="1" x14ac:dyDescent="0.2">
      <c r="B558" s="116"/>
      <c r="C558" s="116"/>
      <c r="F558" s="142"/>
      <c r="H558" s="143"/>
    </row>
    <row r="559" spans="2:8" ht="15.75" customHeight="1" x14ac:dyDescent="0.2">
      <c r="B559" s="116"/>
      <c r="C559" s="116"/>
      <c r="F559" s="142"/>
      <c r="H559" s="143"/>
    </row>
    <row r="560" spans="2:8" ht="15.75" customHeight="1" x14ac:dyDescent="0.2">
      <c r="B560" s="116"/>
      <c r="C560" s="116"/>
      <c r="F560" s="142"/>
      <c r="H560" s="143"/>
    </row>
    <row r="561" spans="2:8" ht="15.75" customHeight="1" x14ac:dyDescent="0.2">
      <c r="B561" s="116"/>
      <c r="C561" s="116"/>
      <c r="F561" s="142"/>
      <c r="H561" s="143"/>
    </row>
    <row r="562" spans="2:8" ht="15.75" customHeight="1" x14ac:dyDescent="0.2">
      <c r="B562" s="116"/>
      <c r="C562" s="116"/>
      <c r="F562" s="142"/>
      <c r="H562" s="143"/>
    </row>
    <row r="563" spans="2:8" ht="15.75" customHeight="1" x14ac:dyDescent="0.2">
      <c r="B563" s="116"/>
      <c r="C563" s="116"/>
      <c r="F563" s="142"/>
      <c r="H563" s="143"/>
    </row>
    <row r="564" spans="2:8" ht="15.75" customHeight="1" x14ac:dyDescent="0.2">
      <c r="B564" s="116"/>
      <c r="C564" s="116"/>
      <c r="F564" s="142"/>
      <c r="H564" s="143"/>
    </row>
    <row r="565" spans="2:8" ht="15.75" customHeight="1" x14ac:dyDescent="0.2">
      <c r="B565" s="116"/>
      <c r="C565" s="116"/>
      <c r="F565" s="142"/>
      <c r="H565" s="143"/>
    </row>
    <row r="566" spans="2:8" ht="15.75" customHeight="1" x14ac:dyDescent="0.2">
      <c r="B566" s="116"/>
      <c r="C566" s="116"/>
      <c r="F566" s="142"/>
      <c r="H566" s="143"/>
    </row>
    <row r="567" spans="2:8" ht="15.75" customHeight="1" x14ac:dyDescent="0.2">
      <c r="B567" s="116"/>
      <c r="C567" s="116"/>
      <c r="F567" s="142"/>
      <c r="H567" s="143"/>
    </row>
    <row r="568" spans="2:8" ht="15.75" customHeight="1" x14ac:dyDescent="0.2">
      <c r="B568" s="116"/>
      <c r="C568" s="116"/>
      <c r="F568" s="142"/>
      <c r="H568" s="143"/>
    </row>
    <row r="569" spans="2:8" ht="15.75" customHeight="1" x14ac:dyDescent="0.2">
      <c r="B569" s="116"/>
      <c r="C569" s="116"/>
      <c r="F569" s="142"/>
      <c r="H569" s="143"/>
    </row>
    <row r="570" spans="2:8" ht="15.75" customHeight="1" x14ac:dyDescent="0.2">
      <c r="B570" s="116"/>
      <c r="C570" s="116"/>
      <c r="F570" s="142"/>
      <c r="H570" s="143"/>
    </row>
    <row r="571" spans="2:8" ht="15.75" customHeight="1" x14ac:dyDescent="0.2">
      <c r="B571" s="116"/>
      <c r="C571" s="116"/>
      <c r="F571" s="142"/>
      <c r="H571" s="143"/>
    </row>
    <row r="572" spans="2:8" ht="15.75" customHeight="1" x14ac:dyDescent="0.2">
      <c r="B572" s="116"/>
      <c r="C572" s="116"/>
      <c r="F572" s="142"/>
      <c r="H572" s="143"/>
    </row>
    <row r="573" spans="2:8" ht="15.75" customHeight="1" x14ac:dyDescent="0.2">
      <c r="B573" s="116"/>
      <c r="C573" s="116"/>
      <c r="F573" s="142"/>
      <c r="H573" s="143"/>
    </row>
    <row r="574" spans="2:8" ht="15.75" customHeight="1" x14ac:dyDescent="0.2">
      <c r="B574" s="116"/>
      <c r="C574" s="116"/>
      <c r="F574" s="142"/>
      <c r="H574" s="143"/>
    </row>
    <row r="575" spans="2:8" ht="15.75" customHeight="1" x14ac:dyDescent="0.2">
      <c r="B575" s="116"/>
      <c r="C575" s="116"/>
      <c r="F575" s="142"/>
      <c r="H575" s="143"/>
    </row>
    <row r="576" spans="2:8" ht="15.75" customHeight="1" x14ac:dyDescent="0.2">
      <c r="B576" s="116"/>
      <c r="C576" s="116"/>
      <c r="F576" s="142"/>
      <c r="H576" s="143"/>
    </row>
    <row r="577" spans="2:8" ht="15.75" customHeight="1" x14ac:dyDescent="0.2">
      <c r="B577" s="116"/>
      <c r="C577" s="116"/>
      <c r="F577" s="142"/>
      <c r="H577" s="143"/>
    </row>
    <row r="578" spans="2:8" ht="15.75" customHeight="1" x14ac:dyDescent="0.2">
      <c r="B578" s="116"/>
      <c r="C578" s="116"/>
      <c r="F578" s="142"/>
      <c r="H578" s="143"/>
    </row>
    <row r="579" spans="2:8" ht="15.75" customHeight="1" x14ac:dyDescent="0.2">
      <c r="B579" s="116"/>
      <c r="C579" s="116"/>
      <c r="F579" s="142"/>
      <c r="H579" s="143"/>
    </row>
    <row r="580" spans="2:8" ht="15.75" customHeight="1" x14ac:dyDescent="0.2">
      <c r="B580" s="116"/>
      <c r="C580" s="116"/>
      <c r="F580" s="142"/>
      <c r="H580" s="143"/>
    </row>
    <row r="581" spans="2:8" ht="15.75" customHeight="1" x14ac:dyDescent="0.2">
      <c r="B581" s="116"/>
      <c r="C581" s="116"/>
      <c r="F581" s="142"/>
      <c r="H581" s="143"/>
    </row>
    <row r="582" spans="2:8" ht="15.75" customHeight="1" x14ac:dyDescent="0.2">
      <c r="B582" s="116"/>
      <c r="C582" s="116"/>
      <c r="F582" s="142"/>
      <c r="H582" s="143"/>
    </row>
    <row r="583" spans="2:8" ht="15.75" customHeight="1" x14ac:dyDescent="0.2">
      <c r="B583" s="116"/>
      <c r="C583" s="116"/>
      <c r="F583" s="142"/>
      <c r="H583" s="143"/>
    </row>
    <row r="584" spans="2:8" ht="15.75" customHeight="1" x14ac:dyDescent="0.2">
      <c r="B584" s="116"/>
      <c r="C584" s="116"/>
      <c r="F584" s="142"/>
      <c r="H584" s="143"/>
    </row>
    <row r="585" spans="2:8" ht="15.75" customHeight="1" x14ac:dyDescent="0.2">
      <c r="B585" s="116"/>
      <c r="C585" s="116"/>
      <c r="F585" s="142"/>
      <c r="H585" s="143"/>
    </row>
    <row r="586" spans="2:8" ht="15.75" customHeight="1" x14ac:dyDescent="0.2">
      <c r="B586" s="116"/>
      <c r="C586" s="116"/>
      <c r="F586" s="142"/>
      <c r="H586" s="143"/>
    </row>
    <row r="587" spans="2:8" ht="15.75" customHeight="1" x14ac:dyDescent="0.2">
      <c r="B587" s="116"/>
      <c r="C587" s="116"/>
      <c r="F587" s="142"/>
      <c r="H587" s="143"/>
    </row>
    <row r="588" spans="2:8" ht="15.75" customHeight="1" x14ac:dyDescent="0.2">
      <c r="B588" s="116"/>
      <c r="C588" s="116"/>
      <c r="F588" s="142"/>
      <c r="H588" s="143"/>
    </row>
    <row r="589" spans="2:8" ht="15.75" customHeight="1" x14ac:dyDescent="0.2">
      <c r="B589" s="116"/>
      <c r="C589" s="116"/>
      <c r="F589" s="142"/>
      <c r="H589" s="143"/>
    </row>
    <row r="590" spans="2:8" ht="15.75" customHeight="1" x14ac:dyDescent="0.2">
      <c r="B590" s="116"/>
      <c r="C590" s="116"/>
      <c r="F590" s="142"/>
      <c r="H590" s="143"/>
    </row>
    <row r="591" spans="2:8" ht="15.75" customHeight="1" x14ac:dyDescent="0.2">
      <c r="B591" s="116"/>
      <c r="C591" s="116"/>
      <c r="F591" s="142"/>
      <c r="H591" s="143"/>
    </row>
    <row r="592" spans="2:8" ht="15.75" customHeight="1" x14ac:dyDescent="0.2">
      <c r="B592" s="116"/>
      <c r="C592" s="116"/>
      <c r="F592" s="142"/>
      <c r="H592" s="143"/>
    </row>
    <row r="593" spans="2:8" ht="15.75" customHeight="1" x14ac:dyDescent="0.2">
      <c r="B593" s="116"/>
      <c r="C593" s="116"/>
      <c r="F593" s="142"/>
      <c r="H593" s="143"/>
    </row>
    <row r="594" spans="2:8" ht="15.75" customHeight="1" x14ac:dyDescent="0.2">
      <c r="B594" s="116"/>
      <c r="C594" s="116"/>
      <c r="F594" s="142"/>
      <c r="H594" s="143"/>
    </row>
    <row r="595" spans="2:8" ht="15.75" customHeight="1" x14ac:dyDescent="0.2">
      <c r="B595" s="116"/>
      <c r="C595" s="116"/>
      <c r="F595" s="142"/>
      <c r="H595" s="143"/>
    </row>
    <row r="596" spans="2:8" ht="15.75" customHeight="1" x14ac:dyDescent="0.2">
      <c r="B596" s="116"/>
      <c r="C596" s="116"/>
      <c r="F596" s="142"/>
      <c r="H596" s="143"/>
    </row>
    <row r="597" spans="2:8" ht="15.75" customHeight="1" x14ac:dyDescent="0.2">
      <c r="B597" s="116"/>
      <c r="C597" s="116"/>
      <c r="F597" s="142"/>
      <c r="H597" s="143"/>
    </row>
    <row r="598" spans="2:8" ht="15.75" customHeight="1" x14ac:dyDescent="0.2">
      <c r="B598" s="116"/>
      <c r="C598" s="116"/>
      <c r="F598" s="142"/>
      <c r="H598" s="143"/>
    </row>
    <row r="599" spans="2:8" ht="15.75" customHeight="1" x14ac:dyDescent="0.2">
      <c r="B599" s="116"/>
      <c r="C599" s="116"/>
      <c r="F599" s="142"/>
      <c r="H599" s="143"/>
    </row>
    <row r="600" spans="2:8" ht="15.75" customHeight="1" x14ac:dyDescent="0.2">
      <c r="B600" s="116"/>
      <c r="C600" s="116"/>
      <c r="F600" s="142"/>
      <c r="H600" s="143"/>
    </row>
    <row r="601" spans="2:8" ht="15.75" customHeight="1" x14ac:dyDescent="0.2">
      <c r="B601" s="116"/>
      <c r="C601" s="116"/>
      <c r="F601" s="142"/>
      <c r="H601" s="143"/>
    </row>
    <row r="602" spans="2:8" ht="15.75" customHeight="1" x14ac:dyDescent="0.2">
      <c r="B602" s="116"/>
      <c r="C602" s="116"/>
      <c r="F602" s="142"/>
      <c r="H602" s="143"/>
    </row>
    <row r="603" spans="2:8" ht="15.75" customHeight="1" x14ac:dyDescent="0.2">
      <c r="B603" s="116"/>
      <c r="C603" s="116"/>
      <c r="F603" s="142"/>
      <c r="H603" s="143"/>
    </row>
    <row r="604" spans="2:8" ht="15.75" customHeight="1" x14ac:dyDescent="0.2">
      <c r="B604" s="116"/>
      <c r="C604" s="116"/>
      <c r="F604" s="142"/>
      <c r="H604" s="143"/>
    </row>
    <row r="605" spans="2:8" ht="15.75" customHeight="1" x14ac:dyDescent="0.2">
      <c r="B605" s="116"/>
      <c r="C605" s="116"/>
      <c r="F605" s="142"/>
      <c r="H605" s="143"/>
    </row>
    <row r="606" spans="2:8" ht="15.75" customHeight="1" x14ac:dyDescent="0.2">
      <c r="B606" s="116"/>
      <c r="C606" s="116"/>
      <c r="F606" s="142"/>
      <c r="H606" s="143"/>
    </row>
    <row r="607" spans="2:8" ht="15.75" customHeight="1" x14ac:dyDescent="0.2">
      <c r="B607" s="116"/>
      <c r="C607" s="116"/>
      <c r="F607" s="142"/>
      <c r="H607" s="143"/>
    </row>
    <row r="608" spans="2:8" ht="15.75" customHeight="1" x14ac:dyDescent="0.2">
      <c r="B608" s="116"/>
      <c r="C608" s="116"/>
      <c r="F608" s="142"/>
      <c r="H608" s="143"/>
    </row>
    <row r="609" spans="2:8" ht="15.75" customHeight="1" x14ac:dyDescent="0.2">
      <c r="B609" s="116"/>
      <c r="C609" s="116"/>
      <c r="F609" s="142"/>
      <c r="H609" s="143"/>
    </row>
    <row r="610" spans="2:8" ht="15.75" customHeight="1" x14ac:dyDescent="0.2">
      <c r="B610" s="116"/>
      <c r="C610" s="116"/>
      <c r="F610" s="142"/>
      <c r="H610" s="143"/>
    </row>
    <row r="611" spans="2:8" ht="15.75" customHeight="1" x14ac:dyDescent="0.2">
      <c r="B611" s="116"/>
      <c r="C611" s="116"/>
      <c r="F611" s="142"/>
      <c r="H611" s="143"/>
    </row>
    <row r="612" spans="2:8" ht="15.75" customHeight="1" x14ac:dyDescent="0.2">
      <c r="B612" s="116"/>
      <c r="C612" s="116"/>
      <c r="F612" s="142"/>
      <c r="H612" s="143"/>
    </row>
    <row r="613" spans="2:8" ht="15.75" customHeight="1" x14ac:dyDescent="0.2">
      <c r="B613" s="116"/>
      <c r="C613" s="116"/>
      <c r="F613" s="142"/>
      <c r="H613" s="143"/>
    </row>
    <row r="614" spans="2:8" ht="15.75" customHeight="1" x14ac:dyDescent="0.2">
      <c r="B614" s="116"/>
      <c r="C614" s="116"/>
      <c r="F614" s="142"/>
      <c r="H614" s="143"/>
    </row>
    <row r="615" spans="2:8" ht="15.75" customHeight="1" x14ac:dyDescent="0.2">
      <c r="B615" s="116"/>
      <c r="C615" s="116"/>
      <c r="F615" s="142"/>
      <c r="H615" s="143"/>
    </row>
    <row r="616" spans="2:8" ht="15.75" customHeight="1" x14ac:dyDescent="0.2">
      <c r="B616" s="116"/>
      <c r="C616" s="116"/>
      <c r="F616" s="142"/>
      <c r="H616" s="143"/>
    </row>
    <row r="617" spans="2:8" ht="15.75" customHeight="1" x14ac:dyDescent="0.2">
      <c r="B617" s="116"/>
      <c r="C617" s="116"/>
      <c r="F617" s="142"/>
      <c r="H617" s="143"/>
    </row>
    <row r="618" spans="2:8" ht="15.75" customHeight="1" x14ac:dyDescent="0.2">
      <c r="B618" s="116"/>
      <c r="C618" s="116"/>
      <c r="F618" s="142"/>
      <c r="H618" s="143"/>
    </row>
    <row r="619" spans="2:8" ht="15.75" customHeight="1" x14ac:dyDescent="0.2">
      <c r="B619" s="116"/>
      <c r="C619" s="116"/>
      <c r="F619" s="142"/>
      <c r="H619" s="143"/>
    </row>
    <row r="620" spans="2:8" ht="15.75" customHeight="1" x14ac:dyDescent="0.2">
      <c r="B620" s="116"/>
      <c r="C620" s="116"/>
      <c r="F620" s="142"/>
      <c r="H620" s="143"/>
    </row>
    <row r="621" spans="2:8" ht="15.75" customHeight="1" x14ac:dyDescent="0.2">
      <c r="B621" s="116"/>
      <c r="C621" s="116"/>
      <c r="F621" s="142"/>
      <c r="H621" s="143"/>
    </row>
    <row r="622" spans="2:8" ht="15.75" customHeight="1" x14ac:dyDescent="0.2">
      <c r="B622" s="116"/>
      <c r="C622" s="116"/>
      <c r="F622" s="142"/>
      <c r="H622" s="143"/>
    </row>
    <row r="623" spans="2:8" ht="15.75" customHeight="1" x14ac:dyDescent="0.2">
      <c r="B623" s="116"/>
      <c r="C623" s="116"/>
      <c r="F623" s="142"/>
      <c r="H623" s="143"/>
    </row>
    <row r="624" spans="2:8" ht="15.75" customHeight="1" x14ac:dyDescent="0.2">
      <c r="B624" s="116"/>
      <c r="C624" s="116"/>
      <c r="F624" s="142"/>
      <c r="H624" s="143"/>
    </row>
    <row r="625" spans="2:8" ht="15.75" customHeight="1" x14ac:dyDescent="0.2">
      <c r="B625" s="116"/>
      <c r="C625" s="116"/>
      <c r="F625" s="142"/>
      <c r="H625" s="143"/>
    </row>
    <row r="626" spans="2:8" ht="15.75" customHeight="1" x14ac:dyDescent="0.2">
      <c r="B626" s="116"/>
      <c r="C626" s="116"/>
      <c r="F626" s="142"/>
      <c r="H626" s="143"/>
    </row>
    <row r="627" spans="2:8" ht="15.75" customHeight="1" x14ac:dyDescent="0.2">
      <c r="B627" s="116"/>
      <c r="C627" s="116"/>
      <c r="F627" s="142"/>
      <c r="H627" s="143"/>
    </row>
    <row r="628" spans="2:8" ht="15.75" customHeight="1" x14ac:dyDescent="0.2">
      <c r="B628" s="116"/>
      <c r="C628" s="116"/>
      <c r="F628" s="142"/>
      <c r="H628" s="143"/>
    </row>
    <row r="629" spans="2:8" ht="15.75" customHeight="1" x14ac:dyDescent="0.2">
      <c r="B629" s="116"/>
      <c r="C629" s="116"/>
      <c r="F629" s="142"/>
      <c r="H629" s="143"/>
    </row>
    <row r="630" spans="2:8" ht="15.75" customHeight="1" x14ac:dyDescent="0.2">
      <c r="B630" s="116"/>
      <c r="C630" s="116"/>
      <c r="F630" s="142"/>
      <c r="H630" s="143"/>
    </row>
    <row r="631" spans="2:8" ht="15.75" customHeight="1" x14ac:dyDescent="0.2">
      <c r="B631" s="116"/>
      <c r="C631" s="116"/>
      <c r="F631" s="142"/>
      <c r="H631" s="143"/>
    </row>
    <row r="632" spans="2:8" ht="15.75" customHeight="1" x14ac:dyDescent="0.2">
      <c r="B632" s="116"/>
      <c r="C632" s="116"/>
      <c r="F632" s="142"/>
      <c r="H632" s="143"/>
    </row>
    <row r="633" spans="2:8" ht="15.75" customHeight="1" x14ac:dyDescent="0.2">
      <c r="B633" s="116"/>
      <c r="C633" s="116"/>
      <c r="F633" s="142"/>
      <c r="H633" s="143"/>
    </row>
    <row r="634" spans="2:8" ht="15.75" customHeight="1" x14ac:dyDescent="0.2">
      <c r="B634" s="116"/>
      <c r="C634" s="116"/>
      <c r="F634" s="142"/>
      <c r="H634" s="143"/>
    </row>
    <row r="635" spans="2:8" ht="15.75" customHeight="1" x14ac:dyDescent="0.2">
      <c r="B635" s="116"/>
      <c r="C635" s="116"/>
      <c r="F635" s="142"/>
      <c r="H635" s="143"/>
    </row>
    <row r="636" spans="2:8" ht="15.75" customHeight="1" x14ac:dyDescent="0.2">
      <c r="B636" s="116"/>
      <c r="C636" s="116"/>
      <c r="F636" s="142"/>
      <c r="H636" s="143"/>
    </row>
    <row r="637" spans="2:8" ht="15.75" customHeight="1" x14ac:dyDescent="0.2">
      <c r="B637" s="116"/>
      <c r="C637" s="116"/>
      <c r="F637" s="142"/>
      <c r="H637" s="143"/>
    </row>
    <row r="638" spans="2:8" ht="15.75" customHeight="1" x14ac:dyDescent="0.2">
      <c r="B638" s="116"/>
      <c r="C638" s="116"/>
      <c r="F638" s="142"/>
      <c r="H638" s="143"/>
    </row>
    <row r="639" spans="2:8" ht="15.75" customHeight="1" x14ac:dyDescent="0.2">
      <c r="B639" s="116"/>
      <c r="C639" s="116"/>
      <c r="F639" s="142"/>
      <c r="H639" s="143"/>
    </row>
    <row r="640" spans="2:8" ht="15.75" customHeight="1" x14ac:dyDescent="0.2">
      <c r="B640" s="116"/>
      <c r="C640" s="116"/>
      <c r="F640" s="142"/>
      <c r="H640" s="143"/>
    </row>
    <row r="641" spans="2:8" ht="15.75" customHeight="1" x14ac:dyDescent="0.2">
      <c r="B641" s="116"/>
      <c r="C641" s="116"/>
      <c r="F641" s="142"/>
      <c r="H641" s="143"/>
    </row>
    <row r="642" spans="2:8" ht="15.75" customHeight="1" x14ac:dyDescent="0.2">
      <c r="B642" s="116"/>
      <c r="C642" s="116"/>
      <c r="F642" s="142"/>
      <c r="H642" s="143"/>
    </row>
    <row r="643" spans="2:8" ht="15.75" customHeight="1" x14ac:dyDescent="0.2">
      <c r="B643" s="116"/>
      <c r="C643" s="116"/>
      <c r="F643" s="142"/>
      <c r="H643" s="143"/>
    </row>
    <row r="644" spans="2:8" ht="15.75" customHeight="1" x14ac:dyDescent="0.2">
      <c r="B644" s="116"/>
      <c r="C644" s="116"/>
      <c r="F644" s="142"/>
      <c r="H644" s="143"/>
    </row>
    <row r="645" spans="2:8" ht="15.75" customHeight="1" x14ac:dyDescent="0.2">
      <c r="B645" s="116"/>
      <c r="C645" s="116"/>
      <c r="F645" s="142"/>
      <c r="H645" s="143"/>
    </row>
    <row r="646" spans="2:8" ht="15.75" customHeight="1" x14ac:dyDescent="0.2">
      <c r="B646" s="116"/>
      <c r="C646" s="116"/>
      <c r="F646" s="142"/>
      <c r="H646" s="143"/>
    </row>
    <row r="647" spans="2:8" ht="15.75" customHeight="1" x14ac:dyDescent="0.2">
      <c r="B647" s="116"/>
      <c r="C647" s="116"/>
      <c r="F647" s="142"/>
      <c r="H647" s="143"/>
    </row>
    <row r="648" spans="2:8" ht="15.75" customHeight="1" x14ac:dyDescent="0.2">
      <c r="B648" s="116"/>
      <c r="C648" s="116"/>
      <c r="F648" s="142"/>
      <c r="H648" s="143"/>
    </row>
    <row r="649" spans="2:8" ht="15.75" customHeight="1" x14ac:dyDescent="0.2">
      <c r="B649" s="116"/>
      <c r="C649" s="116"/>
      <c r="F649" s="142"/>
      <c r="H649" s="143"/>
    </row>
    <row r="650" spans="2:8" ht="15.75" customHeight="1" x14ac:dyDescent="0.2">
      <c r="B650" s="116"/>
      <c r="C650" s="116"/>
      <c r="F650" s="142"/>
      <c r="H650" s="143"/>
    </row>
    <row r="651" spans="2:8" ht="15.75" customHeight="1" x14ac:dyDescent="0.2">
      <c r="B651" s="116"/>
      <c r="C651" s="116"/>
      <c r="F651" s="142"/>
      <c r="H651" s="143"/>
    </row>
    <row r="652" spans="2:8" ht="15.75" customHeight="1" x14ac:dyDescent="0.2">
      <c r="B652" s="116"/>
      <c r="C652" s="116"/>
      <c r="F652" s="142"/>
      <c r="H652" s="143"/>
    </row>
    <row r="653" spans="2:8" ht="15.75" customHeight="1" x14ac:dyDescent="0.2">
      <c r="B653" s="116"/>
      <c r="C653" s="116"/>
      <c r="F653" s="142"/>
      <c r="H653" s="143"/>
    </row>
    <row r="654" spans="2:8" ht="15.75" customHeight="1" x14ac:dyDescent="0.2">
      <c r="B654" s="116"/>
      <c r="C654" s="116"/>
      <c r="F654" s="142"/>
      <c r="H654" s="143"/>
    </row>
    <row r="655" spans="2:8" ht="15.75" customHeight="1" x14ac:dyDescent="0.2">
      <c r="B655" s="116"/>
      <c r="C655" s="116"/>
      <c r="F655" s="142"/>
      <c r="H655" s="143"/>
    </row>
    <row r="656" spans="2:8" ht="15.75" customHeight="1" x14ac:dyDescent="0.2">
      <c r="B656" s="116"/>
      <c r="C656" s="116"/>
      <c r="F656" s="142"/>
      <c r="H656" s="143"/>
    </row>
    <row r="657" spans="2:8" ht="15.75" customHeight="1" x14ac:dyDescent="0.2">
      <c r="B657" s="116"/>
      <c r="C657" s="116"/>
      <c r="F657" s="142"/>
      <c r="H657" s="143"/>
    </row>
    <row r="658" spans="2:8" ht="15.75" customHeight="1" x14ac:dyDescent="0.2">
      <c r="B658" s="116"/>
      <c r="C658" s="116"/>
      <c r="F658" s="142"/>
      <c r="H658" s="143"/>
    </row>
    <row r="659" spans="2:8" ht="15.75" customHeight="1" x14ac:dyDescent="0.2">
      <c r="B659" s="116"/>
      <c r="C659" s="116"/>
      <c r="F659" s="142"/>
      <c r="H659" s="143"/>
    </row>
    <row r="660" spans="2:8" ht="15.75" customHeight="1" x14ac:dyDescent="0.2">
      <c r="B660" s="116"/>
      <c r="C660" s="116"/>
      <c r="F660" s="142"/>
      <c r="H660" s="143"/>
    </row>
    <row r="661" spans="2:8" ht="15.75" customHeight="1" x14ac:dyDescent="0.2">
      <c r="B661" s="116"/>
      <c r="C661" s="116"/>
      <c r="F661" s="142"/>
      <c r="H661" s="143"/>
    </row>
    <row r="662" spans="2:8" ht="15.75" customHeight="1" x14ac:dyDescent="0.2">
      <c r="B662" s="116"/>
      <c r="C662" s="116"/>
      <c r="F662" s="142"/>
      <c r="H662" s="143"/>
    </row>
    <row r="663" spans="2:8" ht="15.75" customHeight="1" x14ac:dyDescent="0.2">
      <c r="B663" s="116"/>
      <c r="C663" s="116"/>
      <c r="F663" s="142"/>
      <c r="H663" s="143"/>
    </row>
    <row r="664" spans="2:8" ht="15.75" customHeight="1" x14ac:dyDescent="0.2">
      <c r="B664" s="116"/>
      <c r="C664" s="116"/>
      <c r="F664" s="142"/>
      <c r="H664" s="143"/>
    </row>
    <row r="665" spans="2:8" ht="15.75" customHeight="1" x14ac:dyDescent="0.2">
      <c r="B665" s="116"/>
      <c r="C665" s="116"/>
      <c r="F665" s="142"/>
      <c r="H665" s="143"/>
    </row>
    <row r="666" spans="2:8" ht="15.75" customHeight="1" x14ac:dyDescent="0.2">
      <c r="B666" s="116"/>
      <c r="C666" s="116"/>
      <c r="F666" s="142"/>
      <c r="H666" s="143"/>
    </row>
    <row r="667" spans="2:8" ht="15.75" customHeight="1" x14ac:dyDescent="0.2">
      <c r="B667" s="116"/>
      <c r="C667" s="116"/>
      <c r="F667" s="142"/>
      <c r="H667" s="143"/>
    </row>
    <row r="668" spans="2:8" ht="15.75" customHeight="1" x14ac:dyDescent="0.2">
      <c r="B668" s="116"/>
      <c r="C668" s="116"/>
      <c r="F668" s="142"/>
      <c r="H668" s="143"/>
    </row>
    <row r="669" spans="2:8" ht="15.75" customHeight="1" x14ac:dyDescent="0.2">
      <c r="B669" s="116"/>
      <c r="C669" s="116"/>
      <c r="F669" s="142"/>
      <c r="H669" s="143"/>
    </row>
    <row r="670" spans="2:8" ht="15.75" customHeight="1" x14ac:dyDescent="0.2">
      <c r="B670" s="116"/>
      <c r="C670" s="116"/>
      <c r="F670" s="142"/>
      <c r="H670" s="143"/>
    </row>
    <row r="671" spans="2:8" ht="15.75" customHeight="1" x14ac:dyDescent="0.2">
      <c r="B671" s="116"/>
      <c r="C671" s="116"/>
      <c r="F671" s="142"/>
      <c r="H671" s="143"/>
    </row>
    <row r="672" spans="2:8" ht="15.75" customHeight="1" x14ac:dyDescent="0.2">
      <c r="B672" s="116"/>
      <c r="C672" s="116"/>
      <c r="F672" s="142"/>
      <c r="H672" s="143"/>
    </row>
    <row r="673" spans="2:8" ht="15.75" customHeight="1" x14ac:dyDescent="0.2">
      <c r="B673" s="116"/>
      <c r="C673" s="116"/>
      <c r="F673" s="142"/>
      <c r="H673" s="143"/>
    </row>
    <row r="674" spans="2:8" ht="15.75" customHeight="1" x14ac:dyDescent="0.2">
      <c r="B674" s="116"/>
      <c r="C674" s="116"/>
      <c r="F674" s="142"/>
      <c r="H674" s="143"/>
    </row>
    <row r="675" spans="2:8" ht="15.75" customHeight="1" x14ac:dyDescent="0.2">
      <c r="B675" s="116"/>
      <c r="C675" s="116"/>
      <c r="F675" s="142"/>
      <c r="H675" s="143"/>
    </row>
    <row r="676" spans="2:8" ht="15.75" customHeight="1" x14ac:dyDescent="0.2">
      <c r="B676" s="116"/>
      <c r="C676" s="116"/>
      <c r="F676" s="142"/>
      <c r="H676" s="143"/>
    </row>
    <row r="677" spans="2:8" ht="15.75" customHeight="1" x14ac:dyDescent="0.2">
      <c r="B677" s="116"/>
      <c r="C677" s="116"/>
      <c r="F677" s="142"/>
      <c r="H677" s="143"/>
    </row>
    <row r="678" spans="2:8" ht="15.75" customHeight="1" x14ac:dyDescent="0.2">
      <c r="B678" s="116"/>
      <c r="C678" s="116"/>
      <c r="F678" s="142"/>
      <c r="H678" s="143"/>
    </row>
    <row r="679" spans="2:8" ht="15.75" customHeight="1" x14ac:dyDescent="0.2">
      <c r="B679" s="116"/>
      <c r="C679" s="116"/>
      <c r="F679" s="142"/>
      <c r="H679" s="143"/>
    </row>
    <row r="680" spans="2:8" ht="15.75" customHeight="1" x14ac:dyDescent="0.2">
      <c r="B680" s="116"/>
      <c r="C680" s="116"/>
      <c r="F680" s="142"/>
      <c r="H680" s="143"/>
    </row>
    <row r="681" spans="2:8" ht="15.75" customHeight="1" x14ac:dyDescent="0.2">
      <c r="B681" s="116"/>
      <c r="C681" s="116"/>
      <c r="F681" s="142"/>
      <c r="H681" s="143"/>
    </row>
    <row r="682" spans="2:8" ht="15.75" customHeight="1" x14ac:dyDescent="0.2">
      <c r="B682" s="116"/>
      <c r="C682" s="116"/>
      <c r="F682" s="142"/>
      <c r="H682" s="143"/>
    </row>
    <row r="683" spans="2:8" ht="15.75" customHeight="1" x14ac:dyDescent="0.2">
      <c r="B683" s="116"/>
      <c r="C683" s="116"/>
      <c r="F683" s="142"/>
      <c r="H683" s="143"/>
    </row>
    <row r="684" spans="2:8" ht="15.75" customHeight="1" x14ac:dyDescent="0.2">
      <c r="B684" s="116"/>
      <c r="C684" s="116"/>
      <c r="F684" s="142"/>
      <c r="H684" s="143"/>
    </row>
    <row r="685" spans="2:8" ht="15.75" customHeight="1" x14ac:dyDescent="0.2">
      <c r="B685" s="116"/>
      <c r="C685" s="116"/>
      <c r="F685" s="142"/>
      <c r="H685" s="143"/>
    </row>
    <row r="686" spans="2:8" ht="15.75" customHeight="1" x14ac:dyDescent="0.2">
      <c r="B686" s="116"/>
      <c r="C686" s="116"/>
      <c r="F686" s="142"/>
      <c r="H686" s="143"/>
    </row>
    <row r="687" spans="2:8" ht="15.75" customHeight="1" x14ac:dyDescent="0.2">
      <c r="B687" s="116"/>
      <c r="C687" s="116"/>
      <c r="F687" s="142"/>
      <c r="H687" s="143"/>
    </row>
    <row r="688" spans="2:8" ht="15.75" customHeight="1" x14ac:dyDescent="0.2">
      <c r="B688" s="116"/>
      <c r="C688" s="116"/>
      <c r="F688" s="142"/>
      <c r="H688" s="143"/>
    </row>
    <row r="689" spans="2:8" ht="15.75" customHeight="1" x14ac:dyDescent="0.2">
      <c r="B689" s="116"/>
      <c r="C689" s="116"/>
      <c r="F689" s="142"/>
      <c r="H689" s="143"/>
    </row>
    <row r="690" spans="2:8" ht="15.75" customHeight="1" x14ac:dyDescent="0.2">
      <c r="B690" s="116"/>
      <c r="C690" s="116"/>
      <c r="F690" s="142"/>
      <c r="H690" s="143"/>
    </row>
    <row r="691" spans="2:8" ht="15.75" customHeight="1" x14ac:dyDescent="0.2">
      <c r="B691" s="116"/>
      <c r="C691" s="116"/>
      <c r="F691" s="142"/>
      <c r="H691" s="143"/>
    </row>
    <row r="692" spans="2:8" ht="15.75" customHeight="1" x14ac:dyDescent="0.2">
      <c r="B692" s="116"/>
      <c r="C692" s="116"/>
      <c r="F692" s="142"/>
      <c r="H692" s="143"/>
    </row>
    <row r="693" spans="2:8" ht="15.75" customHeight="1" x14ac:dyDescent="0.2">
      <c r="B693" s="116"/>
      <c r="C693" s="116"/>
      <c r="F693" s="142"/>
      <c r="H693" s="143"/>
    </row>
    <row r="694" spans="2:8" ht="15.75" customHeight="1" x14ac:dyDescent="0.2">
      <c r="B694" s="116"/>
      <c r="C694" s="116"/>
      <c r="F694" s="142"/>
      <c r="H694" s="143"/>
    </row>
    <row r="695" spans="2:8" ht="15.75" customHeight="1" x14ac:dyDescent="0.2">
      <c r="B695" s="116"/>
      <c r="C695" s="116"/>
      <c r="F695" s="142"/>
      <c r="H695" s="143"/>
    </row>
    <row r="696" spans="2:8" ht="15.75" customHeight="1" x14ac:dyDescent="0.2">
      <c r="B696" s="116"/>
      <c r="C696" s="116"/>
      <c r="F696" s="142"/>
      <c r="H696" s="143"/>
    </row>
    <row r="697" spans="2:8" ht="15.75" customHeight="1" x14ac:dyDescent="0.2">
      <c r="B697" s="116"/>
      <c r="C697" s="116"/>
      <c r="F697" s="142"/>
      <c r="H697" s="143"/>
    </row>
    <row r="698" spans="2:8" ht="15.75" customHeight="1" x14ac:dyDescent="0.2">
      <c r="B698" s="116"/>
      <c r="C698" s="116"/>
      <c r="F698" s="142"/>
      <c r="H698" s="143"/>
    </row>
    <row r="699" spans="2:8" ht="15.75" customHeight="1" x14ac:dyDescent="0.2">
      <c r="B699" s="116"/>
      <c r="C699" s="116"/>
      <c r="F699" s="142"/>
      <c r="H699" s="143"/>
    </row>
    <row r="700" spans="2:8" ht="15.75" customHeight="1" x14ac:dyDescent="0.2">
      <c r="B700" s="116"/>
      <c r="C700" s="116"/>
      <c r="F700" s="142"/>
      <c r="H700" s="143"/>
    </row>
    <row r="701" spans="2:8" ht="15.75" customHeight="1" x14ac:dyDescent="0.2">
      <c r="B701" s="116"/>
      <c r="C701" s="116"/>
      <c r="F701" s="142"/>
      <c r="H701" s="143"/>
    </row>
    <row r="702" spans="2:8" ht="15.75" customHeight="1" x14ac:dyDescent="0.2">
      <c r="B702" s="116"/>
      <c r="C702" s="116"/>
      <c r="F702" s="142"/>
      <c r="H702" s="143"/>
    </row>
    <row r="703" spans="2:8" ht="15.75" customHeight="1" x14ac:dyDescent="0.2">
      <c r="B703" s="116"/>
      <c r="C703" s="116"/>
      <c r="F703" s="142"/>
      <c r="H703" s="143"/>
    </row>
    <row r="704" spans="2:8" ht="15.75" customHeight="1" x14ac:dyDescent="0.2">
      <c r="B704" s="116"/>
      <c r="C704" s="116"/>
      <c r="F704" s="142"/>
      <c r="H704" s="143"/>
    </row>
    <row r="705" spans="2:8" ht="15.75" customHeight="1" x14ac:dyDescent="0.2">
      <c r="B705" s="116"/>
      <c r="C705" s="116"/>
      <c r="F705" s="142"/>
      <c r="H705" s="143"/>
    </row>
    <row r="706" spans="2:8" ht="15.75" customHeight="1" x14ac:dyDescent="0.2">
      <c r="B706" s="116"/>
      <c r="C706" s="116"/>
      <c r="F706" s="142"/>
      <c r="H706" s="143"/>
    </row>
    <row r="707" spans="2:8" ht="15.75" customHeight="1" x14ac:dyDescent="0.2">
      <c r="B707" s="116"/>
      <c r="C707" s="116"/>
      <c r="F707" s="142"/>
      <c r="H707" s="143"/>
    </row>
    <row r="708" spans="2:8" ht="15.75" customHeight="1" x14ac:dyDescent="0.2">
      <c r="B708" s="116"/>
      <c r="C708" s="116"/>
      <c r="F708" s="142"/>
      <c r="H708" s="143"/>
    </row>
    <row r="709" spans="2:8" ht="15.75" customHeight="1" x14ac:dyDescent="0.2">
      <c r="B709" s="116"/>
      <c r="C709" s="116"/>
      <c r="F709" s="142"/>
      <c r="H709" s="143"/>
    </row>
    <row r="710" spans="2:8" ht="15.75" customHeight="1" x14ac:dyDescent="0.2">
      <c r="B710" s="116"/>
      <c r="C710" s="116"/>
      <c r="F710" s="142"/>
      <c r="H710" s="143"/>
    </row>
    <row r="711" spans="2:8" ht="15.75" customHeight="1" x14ac:dyDescent="0.2">
      <c r="B711" s="116"/>
      <c r="C711" s="116"/>
      <c r="F711" s="142"/>
      <c r="H711" s="143"/>
    </row>
    <row r="712" spans="2:8" ht="15.75" customHeight="1" x14ac:dyDescent="0.2">
      <c r="B712" s="116"/>
      <c r="C712" s="116"/>
      <c r="F712" s="142"/>
      <c r="H712" s="143"/>
    </row>
    <row r="713" spans="2:8" ht="15.75" customHeight="1" x14ac:dyDescent="0.2">
      <c r="B713" s="116"/>
      <c r="C713" s="116"/>
      <c r="F713" s="142"/>
      <c r="H713" s="143"/>
    </row>
    <row r="714" spans="2:8" ht="15.75" customHeight="1" x14ac:dyDescent="0.2">
      <c r="B714" s="116"/>
      <c r="C714" s="116"/>
      <c r="F714" s="142"/>
      <c r="H714" s="143"/>
    </row>
    <row r="715" spans="2:8" ht="15.75" customHeight="1" x14ac:dyDescent="0.2">
      <c r="B715" s="116"/>
      <c r="C715" s="116"/>
      <c r="F715" s="142"/>
      <c r="H715" s="143"/>
    </row>
    <row r="716" spans="2:8" ht="15.75" customHeight="1" x14ac:dyDescent="0.2">
      <c r="B716" s="116"/>
      <c r="C716" s="116"/>
      <c r="F716" s="142"/>
      <c r="H716" s="143"/>
    </row>
    <row r="717" spans="2:8" ht="15.75" customHeight="1" x14ac:dyDescent="0.2">
      <c r="B717" s="116"/>
      <c r="C717" s="116"/>
      <c r="F717" s="142"/>
      <c r="H717" s="143"/>
    </row>
    <row r="718" spans="2:8" ht="15.75" customHeight="1" x14ac:dyDescent="0.2">
      <c r="B718" s="116"/>
      <c r="C718" s="116"/>
      <c r="F718" s="142"/>
      <c r="H718" s="143"/>
    </row>
    <row r="719" spans="2:8" ht="15.75" customHeight="1" x14ac:dyDescent="0.2">
      <c r="B719" s="116"/>
      <c r="C719" s="116"/>
      <c r="F719" s="142"/>
      <c r="H719" s="143"/>
    </row>
    <row r="720" spans="2:8" ht="15.75" customHeight="1" x14ac:dyDescent="0.2">
      <c r="B720" s="116"/>
      <c r="C720" s="116"/>
      <c r="F720" s="142"/>
      <c r="H720" s="143"/>
    </row>
    <row r="721" spans="2:8" ht="15.75" customHeight="1" x14ac:dyDescent="0.2">
      <c r="B721" s="116"/>
      <c r="C721" s="116"/>
      <c r="F721" s="142"/>
      <c r="H721" s="143"/>
    </row>
    <row r="722" spans="2:8" ht="15.75" customHeight="1" x14ac:dyDescent="0.2">
      <c r="B722" s="116"/>
      <c r="C722" s="116"/>
      <c r="F722" s="142"/>
      <c r="H722" s="143"/>
    </row>
    <row r="723" spans="2:8" ht="15.75" customHeight="1" x14ac:dyDescent="0.2">
      <c r="B723" s="116"/>
      <c r="C723" s="116"/>
      <c r="F723" s="142"/>
      <c r="H723" s="143"/>
    </row>
    <row r="724" spans="2:8" ht="15.75" customHeight="1" x14ac:dyDescent="0.2">
      <c r="B724" s="116"/>
      <c r="C724" s="116"/>
      <c r="F724" s="142"/>
      <c r="H724" s="143"/>
    </row>
    <row r="725" spans="2:8" ht="15.75" customHeight="1" x14ac:dyDescent="0.2">
      <c r="B725" s="116"/>
      <c r="C725" s="116"/>
      <c r="F725" s="142"/>
      <c r="H725" s="143"/>
    </row>
    <row r="726" spans="2:8" ht="15.75" customHeight="1" x14ac:dyDescent="0.2">
      <c r="B726" s="116"/>
      <c r="C726" s="116"/>
      <c r="F726" s="142"/>
      <c r="H726" s="143"/>
    </row>
    <row r="727" spans="2:8" ht="15.75" customHeight="1" x14ac:dyDescent="0.2">
      <c r="B727" s="116"/>
      <c r="C727" s="116"/>
      <c r="F727" s="142"/>
      <c r="H727" s="143"/>
    </row>
    <row r="728" spans="2:8" ht="15.75" customHeight="1" x14ac:dyDescent="0.2">
      <c r="B728" s="116"/>
      <c r="C728" s="116"/>
      <c r="F728" s="142"/>
      <c r="H728" s="143"/>
    </row>
    <row r="729" spans="2:8" ht="15.75" customHeight="1" x14ac:dyDescent="0.2">
      <c r="B729" s="116"/>
      <c r="C729" s="116"/>
      <c r="F729" s="142"/>
      <c r="H729" s="143"/>
    </row>
    <row r="730" spans="2:8" ht="15.75" customHeight="1" x14ac:dyDescent="0.2">
      <c r="B730" s="116"/>
      <c r="C730" s="116"/>
      <c r="F730" s="142"/>
      <c r="H730" s="143"/>
    </row>
    <row r="731" spans="2:8" ht="15.75" customHeight="1" x14ac:dyDescent="0.2">
      <c r="B731" s="116"/>
      <c r="C731" s="116"/>
      <c r="F731" s="142"/>
      <c r="H731" s="143"/>
    </row>
    <row r="732" spans="2:8" ht="15.75" customHeight="1" x14ac:dyDescent="0.2">
      <c r="B732" s="116"/>
      <c r="C732" s="116"/>
      <c r="F732" s="142"/>
      <c r="H732" s="143"/>
    </row>
    <row r="733" spans="2:8" ht="15.75" customHeight="1" x14ac:dyDescent="0.2">
      <c r="B733" s="116"/>
      <c r="C733" s="116"/>
      <c r="F733" s="142"/>
      <c r="H733" s="143"/>
    </row>
    <row r="734" spans="2:8" ht="15.75" customHeight="1" x14ac:dyDescent="0.2">
      <c r="B734" s="116"/>
      <c r="C734" s="116"/>
      <c r="F734" s="142"/>
      <c r="H734" s="143"/>
    </row>
    <row r="735" spans="2:8" ht="15.75" customHeight="1" x14ac:dyDescent="0.2">
      <c r="B735" s="116"/>
      <c r="C735" s="116"/>
      <c r="F735" s="142"/>
      <c r="H735" s="143"/>
    </row>
    <row r="736" spans="2:8" ht="15.75" customHeight="1" x14ac:dyDescent="0.2">
      <c r="B736" s="116"/>
      <c r="C736" s="116"/>
      <c r="F736" s="142"/>
      <c r="H736" s="143"/>
    </row>
    <row r="737" spans="2:8" ht="15.75" customHeight="1" x14ac:dyDescent="0.2">
      <c r="B737" s="116"/>
      <c r="C737" s="116"/>
      <c r="F737" s="142"/>
      <c r="H737" s="143"/>
    </row>
    <row r="738" spans="2:8" ht="15.75" customHeight="1" x14ac:dyDescent="0.2">
      <c r="B738" s="116"/>
      <c r="C738" s="116"/>
      <c r="F738" s="142"/>
      <c r="H738" s="143"/>
    </row>
    <row r="739" spans="2:8" ht="15.75" customHeight="1" x14ac:dyDescent="0.2">
      <c r="B739" s="116"/>
      <c r="C739" s="116"/>
      <c r="F739" s="142"/>
      <c r="H739" s="143"/>
    </row>
    <row r="740" spans="2:8" ht="15.75" customHeight="1" x14ac:dyDescent="0.2">
      <c r="B740" s="116"/>
      <c r="C740" s="116"/>
      <c r="F740" s="142"/>
      <c r="H740" s="143"/>
    </row>
    <row r="741" spans="2:8" ht="15.75" customHeight="1" x14ac:dyDescent="0.2">
      <c r="B741" s="116"/>
      <c r="C741" s="116"/>
      <c r="F741" s="142"/>
      <c r="H741" s="143"/>
    </row>
    <row r="742" spans="2:8" ht="15.75" customHeight="1" x14ac:dyDescent="0.2">
      <c r="B742" s="116"/>
      <c r="C742" s="116"/>
      <c r="F742" s="142"/>
      <c r="H742" s="143"/>
    </row>
    <row r="743" spans="2:8" ht="15.75" customHeight="1" x14ac:dyDescent="0.2">
      <c r="B743" s="116"/>
      <c r="C743" s="116"/>
      <c r="F743" s="142"/>
      <c r="H743" s="143"/>
    </row>
    <row r="744" spans="2:8" ht="15.75" customHeight="1" x14ac:dyDescent="0.2">
      <c r="B744" s="116"/>
      <c r="C744" s="116"/>
      <c r="F744" s="142"/>
      <c r="H744" s="143"/>
    </row>
    <row r="745" spans="2:8" ht="15.75" customHeight="1" x14ac:dyDescent="0.2">
      <c r="B745" s="116"/>
      <c r="C745" s="116"/>
      <c r="F745" s="142"/>
      <c r="H745" s="143"/>
    </row>
    <row r="746" spans="2:8" ht="15.75" customHeight="1" x14ac:dyDescent="0.2">
      <c r="B746" s="116"/>
      <c r="C746" s="116"/>
      <c r="F746" s="142"/>
      <c r="H746" s="143"/>
    </row>
    <row r="747" spans="2:8" ht="15.75" customHeight="1" x14ac:dyDescent="0.2">
      <c r="B747" s="116"/>
      <c r="C747" s="116"/>
      <c r="F747" s="142"/>
      <c r="H747" s="143"/>
    </row>
    <row r="748" spans="2:8" ht="15.75" customHeight="1" x14ac:dyDescent="0.2">
      <c r="B748" s="116"/>
      <c r="C748" s="116"/>
      <c r="F748" s="142"/>
      <c r="H748" s="143"/>
    </row>
    <row r="749" spans="2:8" ht="15.75" customHeight="1" x14ac:dyDescent="0.2">
      <c r="B749" s="116"/>
      <c r="C749" s="116"/>
      <c r="F749" s="142"/>
      <c r="H749" s="143"/>
    </row>
    <row r="750" spans="2:8" ht="15.75" customHeight="1" x14ac:dyDescent="0.2">
      <c r="B750" s="116"/>
      <c r="C750" s="116"/>
      <c r="F750" s="142"/>
      <c r="H750" s="143"/>
    </row>
    <row r="751" spans="2:8" ht="15.75" customHeight="1" x14ac:dyDescent="0.2">
      <c r="B751" s="116"/>
      <c r="C751" s="116"/>
      <c r="F751" s="142"/>
      <c r="H751" s="143"/>
    </row>
    <row r="752" spans="2:8" ht="15.75" customHeight="1" x14ac:dyDescent="0.2">
      <c r="B752" s="116"/>
      <c r="C752" s="116"/>
      <c r="F752" s="142"/>
      <c r="H752" s="143"/>
    </row>
    <row r="753" spans="2:8" ht="15.75" customHeight="1" x14ac:dyDescent="0.2">
      <c r="B753" s="116"/>
      <c r="C753" s="116"/>
      <c r="F753" s="142"/>
      <c r="H753" s="143"/>
    </row>
    <row r="754" spans="2:8" ht="15.75" customHeight="1" x14ac:dyDescent="0.2">
      <c r="B754" s="116"/>
      <c r="C754" s="116"/>
      <c r="F754" s="142"/>
      <c r="H754" s="143"/>
    </row>
    <row r="755" spans="2:8" ht="15.75" customHeight="1" x14ac:dyDescent="0.2">
      <c r="B755" s="116"/>
      <c r="C755" s="116"/>
      <c r="F755" s="142"/>
      <c r="H755" s="143"/>
    </row>
    <row r="756" spans="2:8" ht="15.75" customHeight="1" x14ac:dyDescent="0.2">
      <c r="B756" s="116"/>
      <c r="C756" s="116"/>
      <c r="F756" s="142"/>
      <c r="H756" s="143"/>
    </row>
    <row r="757" spans="2:8" ht="15.75" customHeight="1" x14ac:dyDescent="0.2">
      <c r="B757" s="116"/>
      <c r="C757" s="116"/>
      <c r="F757" s="142"/>
      <c r="H757" s="143"/>
    </row>
    <row r="758" spans="2:8" ht="15.75" customHeight="1" x14ac:dyDescent="0.2">
      <c r="B758" s="116"/>
      <c r="C758" s="116"/>
      <c r="F758" s="142"/>
      <c r="H758" s="143"/>
    </row>
    <row r="759" spans="2:8" ht="15.75" customHeight="1" x14ac:dyDescent="0.2">
      <c r="B759" s="116"/>
      <c r="C759" s="116"/>
      <c r="F759" s="142"/>
      <c r="H759" s="143"/>
    </row>
    <row r="760" spans="2:8" ht="15.75" customHeight="1" x14ac:dyDescent="0.2">
      <c r="B760" s="116"/>
      <c r="C760" s="116"/>
      <c r="F760" s="142"/>
      <c r="H760" s="143"/>
    </row>
    <row r="761" spans="2:8" ht="15.75" customHeight="1" x14ac:dyDescent="0.2">
      <c r="B761" s="116"/>
      <c r="C761" s="116"/>
      <c r="F761" s="142"/>
      <c r="H761" s="143"/>
    </row>
    <row r="762" spans="2:8" ht="15.75" customHeight="1" x14ac:dyDescent="0.2">
      <c r="B762" s="116"/>
      <c r="C762" s="116"/>
      <c r="F762" s="142"/>
      <c r="H762" s="143"/>
    </row>
    <row r="763" spans="2:8" ht="15.75" customHeight="1" x14ac:dyDescent="0.2">
      <c r="B763" s="116"/>
      <c r="C763" s="116"/>
      <c r="F763" s="142"/>
      <c r="H763" s="143"/>
    </row>
    <row r="764" spans="2:8" ht="15.75" customHeight="1" x14ac:dyDescent="0.2">
      <c r="B764" s="116"/>
      <c r="C764" s="116"/>
      <c r="F764" s="142"/>
      <c r="H764" s="143"/>
    </row>
    <row r="765" spans="2:8" ht="15.75" customHeight="1" x14ac:dyDescent="0.2">
      <c r="B765" s="116"/>
      <c r="C765" s="116"/>
      <c r="F765" s="142"/>
      <c r="H765" s="143"/>
    </row>
    <row r="766" spans="2:8" ht="15.75" customHeight="1" x14ac:dyDescent="0.2">
      <c r="B766" s="116"/>
      <c r="C766" s="116"/>
      <c r="F766" s="142"/>
      <c r="H766" s="143"/>
    </row>
    <row r="767" spans="2:8" ht="15.75" customHeight="1" x14ac:dyDescent="0.2">
      <c r="B767" s="116"/>
      <c r="C767" s="116"/>
      <c r="F767" s="142"/>
      <c r="H767" s="143"/>
    </row>
    <row r="768" spans="2:8" ht="15.75" customHeight="1" x14ac:dyDescent="0.2">
      <c r="B768" s="116"/>
      <c r="C768" s="116"/>
      <c r="F768" s="142"/>
      <c r="H768" s="143"/>
    </row>
    <row r="769" spans="2:8" ht="15.75" customHeight="1" x14ac:dyDescent="0.2">
      <c r="B769" s="116"/>
      <c r="C769" s="116"/>
      <c r="F769" s="142"/>
      <c r="H769" s="143"/>
    </row>
    <row r="770" spans="2:8" ht="15.75" customHeight="1" x14ac:dyDescent="0.2">
      <c r="B770" s="116"/>
      <c r="C770" s="116"/>
      <c r="F770" s="142"/>
      <c r="H770" s="143"/>
    </row>
    <row r="771" spans="2:8" ht="15.75" customHeight="1" x14ac:dyDescent="0.2">
      <c r="B771" s="116"/>
      <c r="C771" s="116"/>
      <c r="F771" s="142"/>
      <c r="H771" s="143"/>
    </row>
    <row r="772" spans="2:8" ht="15.75" customHeight="1" x14ac:dyDescent="0.2">
      <c r="B772" s="116"/>
      <c r="C772" s="116"/>
      <c r="F772" s="142"/>
      <c r="H772" s="143"/>
    </row>
    <row r="773" spans="2:8" ht="15.75" customHeight="1" x14ac:dyDescent="0.2">
      <c r="B773" s="116"/>
      <c r="C773" s="116"/>
      <c r="F773" s="142"/>
      <c r="H773" s="143"/>
    </row>
    <row r="774" spans="2:8" ht="15.75" customHeight="1" x14ac:dyDescent="0.2">
      <c r="B774" s="116"/>
      <c r="C774" s="116"/>
      <c r="F774" s="142"/>
      <c r="H774" s="143"/>
    </row>
    <row r="775" spans="2:8" ht="15.75" customHeight="1" x14ac:dyDescent="0.2">
      <c r="B775" s="116"/>
      <c r="C775" s="116"/>
      <c r="F775" s="142"/>
      <c r="H775" s="143"/>
    </row>
    <row r="776" spans="2:8" ht="15.75" customHeight="1" x14ac:dyDescent="0.2">
      <c r="B776" s="116"/>
      <c r="C776" s="116"/>
      <c r="F776" s="142"/>
      <c r="H776" s="143"/>
    </row>
    <row r="777" spans="2:8" ht="15.75" customHeight="1" x14ac:dyDescent="0.2">
      <c r="B777" s="116"/>
      <c r="C777" s="116"/>
      <c r="F777" s="142"/>
      <c r="H777" s="143"/>
    </row>
    <row r="778" spans="2:8" ht="15.75" customHeight="1" x14ac:dyDescent="0.2">
      <c r="B778" s="116"/>
      <c r="C778" s="116"/>
      <c r="F778" s="142"/>
      <c r="H778" s="143"/>
    </row>
    <row r="779" spans="2:8" ht="15.75" customHeight="1" x14ac:dyDescent="0.2">
      <c r="B779" s="116"/>
      <c r="C779" s="116"/>
      <c r="F779" s="142"/>
      <c r="H779" s="143"/>
    </row>
    <row r="780" spans="2:8" ht="15.75" customHeight="1" x14ac:dyDescent="0.2">
      <c r="B780" s="116"/>
      <c r="C780" s="116"/>
      <c r="F780" s="142"/>
      <c r="H780" s="143"/>
    </row>
    <row r="781" spans="2:8" ht="15.75" customHeight="1" x14ac:dyDescent="0.2">
      <c r="B781" s="116"/>
      <c r="C781" s="116"/>
      <c r="F781" s="142"/>
      <c r="H781" s="143"/>
    </row>
    <row r="782" spans="2:8" ht="15.75" customHeight="1" x14ac:dyDescent="0.2">
      <c r="B782" s="116"/>
      <c r="C782" s="116"/>
      <c r="F782" s="142"/>
      <c r="H782" s="143"/>
    </row>
    <row r="783" spans="2:8" ht="15.75" customHeight="1" x14ac:dyDescent="0.2">
      <c r="B783" s="116"/>
      <c r="C783" s="116"/>
      <c r="F783" s="142"/>
      <c r="H783" s="143"/>
    </row>
    <row r="784" spans="2:8" ht="15.75" customHeight="1" x14ac:dyDescent="0.2">
      <c r="B784" s="116"/>
      <c r="C784" s="116"/>
      <c r="F784" s="142"/>
      <c r="H784" s="143"/>
    </row>
    <row r="785" spans="2:8" ht="15.75" customHeight="1" x14ac:dyDescent="0.2">
      <c r="B785" s="116"/>
      <c r="C785" s="116"/>
      <c r="F785" s="142"/>
      <c r="H785" s="143"/>
    </row>
    <row r="786" spans="2:8" ht="15.75" customHeight="1" x14ac:dyDescent="0.2">
      <c r="B786" s="116"/>
      <c r="C786" s="116"/>
      <c r="F786" s="142"/>
      <c r="H786" s="143"/>
    </row>
    <row r="787" spans="2:8" ht="15.75" customHeight="1" x14ac:dyDescent="0.2">
      <c r="B787" s="116"/>
      <c r="C787" s="116"/>
      <c r="F787" s="142"/>
      <c r="H787" s="143"/>
    </row>
    <row r="788" spans="2:8" ht="15.75" customHeight="1" x14ac:dyDescent="0.2">
      <c r="B788" s="116"/>
      <c r="C788" s="116"/>
      <c r="F788" s="142"/>
      <c r="H788" s="143"/>
    </row>
    <row r="789" spans="2:8" ht="15.75" customHeight="1" x14ac:dyDescent="0.2">
      <c r="B789" s="116"/>
      <c r="C789" s="116"/>
      <c r="F789" s="142"/>
      <c r="H789" s="143"/>
    </row>
    <row r="790" spans="2:8" ht="15.75" customHeight="1" x14ac:dyDescent="0.2">
      <c r="B790" s="116"/>
      <c r="C790" s="116"/>
      <c r="F790" s="142"/>
      <c r="H790" s="143"/>
    </row>
    <row r="791" spans="2:8" ht="15.75" customHeight="1" x14ac:dyDescent="0.2">
      <c r="B791" s="116"/>
      <c r="C791" s="116"/>
      <c r="F791" s="142"/>
      <c r="H791" s="143"/>
    </row>
    <row r="792" spans="2:8" ht="15.75" customHeight="1" x14ac:dyDescent="0.2">
      <c r="B792" s="116"/>
      <c r="C792" s="116"/>
      <c r="F792" s="142"/>
      <c r="H792" s="143"/>
    </row>
    <row r="793" spans="2:8" ht="15.75" customHeight="1" x14ac:dyDescent="0.2">
      <c r="B793" s="116"/>
      <c r="C793" s="116"/>
      <c r="F793" s="142"/>
      <c r="H793" s="143"/>
    </row>
    <row r="794" spans="2:8" ht="15.75" customHeight="1" x14ac:dyDescent="0.2">
      <c r="B794" s="116"/>
      <c r="C794" s="116"/>
      <c r="F794" s="142"/>
      <c r="H794" s="143"/>
    </row>
    <row r="795" spans="2:8" ht="15.75" customHeight="1" x14ac:dyDescent="0.2">
      <c r="B795" s="116"/>
      <c r="C795" s="116"/>
      <c r="F795" s="142"/>
      <c r="H795" s="143"/>
    </row>
    <row r="796" spans="2:8" ht="15.75" customHeight="1" x14ac:dyDescent="0.2">
      <c r="B796" s="116"/>
      <c r="C796" s="116"/>
      <c r="F796" s="142"/>
      <c r="H796" s="143"/>
    </row>
    <row r="797" spans="2:8" ht="15.75" customHeight="1" x14ac:dyDescent="0.2">
      <c r="B797" s="116"/>
      <c r="C797" s="116"/>
      <c r="F797" s="142"/>
      <c r="H797" s="143"/>
    </row>
    <row r="798" spans="2:8" ht="15.75" customHeight="1" x14ac:dyDescent="0.2">
      <c r="B798" s="116"/>
      <c r="C798" s="116"/>
      <c r="F798" s="142"/>
      <c r="H798" s="143"/>
    </row>
    <row r="799" spans="2:8" ht="15.75" customHeight="1" x14ac:dyDescent="0.2">
      <c r="B799" s="116"/>
      <c r="C799" s="116"/>
      <c r="F799" s="142"/>
      <c r="H799" s="143"/>
    </row>
    <row r="800" spans="2:8" ht="15.75" customHeight="1" x14ac:dyDescent="0.2">
      <c r="B800" s="116"/>
      <c r="C800" s="116"/>
      <c r="F800" s="142"/>
      <c r="H800" s="143"/>
    </row>
    <row r="801" spans="2:8" ht="15.75" customHeight="1" x14ac:dyDescent="0.2">
      <c r="B801" s="116"/>
      <c r="C801" s="116"/>
      <c r="F801" s="142"/>
      <c r="H801" s="143"/>
    </row>
    <row r="802" spans="2:8" ht="15.75" customHeight="1" x14ac:dyDescent="0.2">
      <c r="B802" s="116"/>
      <c r="C802" s="116"/>
      <c r="F802" s="142"/>
      <c r="H802" s="143"/>
    </row>
    <row r="803" spans="2:8" ht="15.75" customHeight="1" x14ac:dyDescent="0.2">
      <c r="B803" s="116"/>
      <c r="C803" s="116"/>
      <c r="F803" s="142"/>
      <c r="H803" s="143"/>
    </row>
    <row r="804" spans="2:8" ht="15.75" customHeight="1" x14ac:dyDescent="0.2">
      <c r="B804" s="116"/>
      <c r="C804" s="116"/>
      <c r="F804" s="142"/>
      <c r="H804" s="143"/>
    </row>
    <row r="805" spans="2:8" ht="15.75" customHeight="1" x14ac:dyDescent="0.2">
      <c r="B805" s="116"/>
      <c r="C805" s="116"/>
      <c r="F805" s="142"/>
      <c r="H805" s="143"/>
    </row>
    <row r="806" spans="2:8" ht="15.75" customHeight="1" x14ac:dyDescent="0.2">
      <c r="B806" s="116"/>
      <c r="C806" s="116"/>
      <c r="F806" s="142"/>
      <c r="H806" s="143"/>
    </row>
    <row r="807" spans="2:8" ht="15.75" customHeight="1" x14ac:dyDescent="0.2">
      <c r="B807" s="116"/>
      <c r="C807" s="116"/>
      <c r="F807" s="142"/>
      <c r="H807" s="143"/>
    </row>
    <row r="808" spans="2:8" ht="15.75" customHeight="1" x14ac:dyDescent="0.2">
      <c r="B808" s="116"/>
      <c r="C808" s="116"/>
      <c r="F808" s="142"/>
      <c r="H808" s="143"/>
    </row>
    <row r="809" spans="2:8" ht="15.75" customHeight="1" x14ac:dyDescent="0.2">
      <c r="B809" s="116"/>
      <c r="C809" s="116"/>
      <c r="F809" s="142"/>
      <c r="H809" s="143"/>
    </row>
    <row r="810" spans="2:8" ht="15.75" customHeight="1" x14ac:dyDescent="0.2">
      <c r="B810" s="116"/>
      <c r="C810" s="116"/>
      <c r="F810" s="142"/>
      <c r="H810" s="143"/>
    </row>
    <row r="811" spans="2:8" ht="15.75" customHeight="1" x14ac:dyDescent="0.2">
      <c r="B811" s="116"/>
      <c r="C811" s="116"/>
      <c r="F811" s="142"/>
      <c r="H811" s="143"/>
    </row>
    <row r="812" spans="2:8" ht="15.75" customHeight="1" x14ac:dyDescent="0.2">
      <c r="B812" s="116"/>
      <c r="C812" s="116"/>
      <c r="F812" s="142"/>
      <c r="H812" s="143"/>
    </row>
    <row r="813" spans="2:8" ht="15.75" customHeight="1" x14ac:dyDescent="0.2">
      <c r="B813" s="116"/>
      <c r="C813" s="116"/>
      <c r="F813" s="142"/>
      <c r="H813" s="143"/>
    </row>
    <row r="814" spans="2:8" ht="15.75" customHeight="1" x14ac:dyDescent="0.2">
      <c r="B814" s="116"/>
      <c r="C814" s="116"/>
      <c r="F814" s="142"/>
      <c r="H814" s="143"/>
    </row>
    <row r="815" spans="2:8" ht="15.75" customHeight="1" x14ac:dyDescent="0.2">
      <c r="B815" s="116"/>
      <c r="C815" s="116"/>
      <c r="F815" s="142"/>
      <c r="H815" s="143"/>
    </row>
    <row r="816" spans="2:8" ht="15.75" customHeight="1" x14ac:dyDescent="0.2">
      <c r="B816" s="116"/>
      <c r="C816" s="116"/>
      <c r="F816" s="142"/>
      <c r="H816" s="143"/>
    </row>
    <row r="817" spans="2:8" ht="15.75" customHeight="1" x14ac:dyDescent="0.2">
      <c r="B817" s="116"/>
      <c r="C817" s="116"/>
      <c r="F817" s="142"/>
      <c r="H817" s="143"/>
    </row>
    <row r="818" spans="2:8" ht="15.75" customHeight="1" x14ac:dyDescent="0.2">
      <c r="B818" s="116"/>
      <c r="C818" s="116"/>
      <c r="F818" s="142"/>
      <c r="H818" s="143"/>
    </row>
    <row r="819" spans="2:8" ht="15.75" customHeight="1" x14ac:dyDescent="0.2">
      <c r="B819" s="116"/>
      <c r="C819" s="116"/>
      <c r="F819" s="142"/>
      <c r="H819" s="143"/>
    </row>
    <row r="820" spans="2:8" ht="15.75" customHeight="1" x14ac:dyDescent="0.2">
      <c r="B820" s="116"/>
      <c r="C820" s="116"/>
      <c r="F820" s="142"/>
      <c r="H820" s="143"/>
    </row>
    <row r="821" spans="2:8" ht="15.75" customHeight="1" x14ac:dyDescent="0.2">
      <c r="B821" s="116"/>
      <c r="C821" s="116"/>
      <c r="F821" s="142"/>
      <c r="H821" s="143"/>
    </row>
    <row r="822" spans="2:8" ht="15.75" customHeight="1" x14ac:dyDescent="0.2">
      <c r="B822" s="116"/>
      <c r="C822" s="116"/>
      <c r="F822" s="142"/>
      <c r="H822" s="143"/>
    </row>
    <row r="823" spans="2:8" ht="15.75" customHeight="1" x14ac:dyDescent="0.2">
      <c r="B823" s="116"/>
      <c r="C823" s="116"/>
      <c r="F823" s="142"/>
      <c r="H823" s="143"/>
    </row>
    <row r="824" spans="2:8" ht="15.75" customHeight="1" x14ac:dyDescent="0.2">
      <c r="B824" s="116"/>
      <c r="C824" s="116"/>
      <c r="F824" s="142"/>
      <c r="H824" s="143"/>
    </row>
    <row r="825" spans="2:8" ht="15.75" customHeight="1" x14ac:dyDescent="0.2">
      <c r="B825" s="116"/>
      <c r="C825" s="116"/>
      <c r="F825" s="142"/>
      <c r="H825" s="143"/>
    </row>
    <row r="826" spans="2:8" ht="15.75" customHeight="1" x14ac:dyDescent="0.2">
      <c r="B826" s="116"/>
      <c r="C826" s="116"/>
      <c r="F826" s="142"/>
      <c r="H826" s="143"/>
    </row>
    <row r="827" spans="2:8" ht="15.75" customHeight="1" x14ac:dyDescent="0.2">
      <c r="B827" s="116"/>
      <c r="C827" s="116"/>
      <c r="F827" s="142"/>
      <c r="H827" s="143"/>
    </row>
    <row r="828" spans="2:8" ht="15.75" customHeight="1" x14ac:dyDescent="0.2">
      <c r="B828" s="116"/>
      <c r="C828" s="116"/>
      <c r="F828" s="142"/>
      <c r="H828" s="143"/>
    </row>
    <row r="829" spans="2:8" ht="15.75" customHeight="1" x14ac:dyDescent="0.2">
      <c r="B829" s="116"/>
      <c r="C829" s="116"/>
      <c r="F829" s="142"/>
      <c r="H829" s="143"/>
    </row>
    <row r="830" spans="2:8" ht="15.75" customHeight="1" x14ac:dyDescent="0.2">
      <c r="B830" s="116"/>
      <c r="C830" s="116"/>
      <c r="F830" s="142"/>
      <c r="H830" s="143"/>
    </row>
    <row r="831" spans="2:8" ht="15.75" customHeight="1" x14ac:dyDescent="0.2">
      <c r="B831" s="116"/>
      <c r="C831" s="116"/>
      <c r="F831" s="142"/>
      <c r="H831" s="143"/>
    </row>
    <row r="832" spans="2:8" ht="15.75" customHeight="1" x14ac:dyDescent="0.2">
      <c r="B832" s="116"/>
      <c r="C832" s="116"/>
      <c r="F832" s="142"/>
      <c r="H832" s="143"/>
    </row>
    <row r="833" spans="2:8" ht="15.75" customHeight="1" x14ac:dyDescent="0.2">
      <c r="B833" s="116"/>
      <c r="C833" s="116"/>
      <c r="F833" s="142"/>
      <c r="H833" s="143"/>
    </row>
    <row r="834" spans="2:8" ht="15.75" customHeight="1" x14ac:dyDescent="0.2">
      <c r="B834" s="116"/>
      <c r="C834" s="116"/>
      <c r="F834" s="142"/>
      <c r="H834" s="143"/>
    </row>
    <row r="835" spans="2:8" ht="15.75" customHeight="1" x14ac:dyDescent="0.2">
      <c r="B835" s="116"/>
      <c r="C835" s="116"/>
      <c r="F835" s="142"/>
      <c r="H835" s="143"/>
    </row>
    <row r="836" spans="2:8" ht="15.75" customHeight="1" x14ac:dyDescent="0.2">
      <c r="B836" s="116"/>
      <c r="C836" s="116"/>
      <c r="F836" s="142"/>
      <c r="H836" s="143"/>
    </row>
    <row r="837" spans="2:8" ht="15.75" customHeight="1" x14ac:dyDescent="0.2">
      <c r="B837" s="116"/>
      <c r="C837" s="116"/>
      <c r="F837" s="142"/>
      <c r="H837" s="143"/>
    </row>
    <row r="838" spans="2:8" ht="15.75" customHeight="1" x14ac:dyDescent="0.2">
      <c r="B838" s="116"/>
      <c r="C838" s="116"/>
      <c r="F838" s="142"/>
      <c r="H838" s="143"/>
    </row>
    <row r="839" spans="2:8" ht="15.75" customHeight="1" x14ac:dyDescent="0.2">
      <c r="B839" s="116"/>
      <c r="C839" s="116"/>
      <c r="F839" s="142"/>
      <c r="H839" s="143"/>
    </row>
    <row r="840" spans="2:8" ht="15.75" customHeight="1" x14ac:dyDescent="0.2">
      <c r="B840" s="116"/>
      <c r="C840" s="116"/>
      <c r="F840" s="142"/>
      <c r="H840" s="143"/>
    </row>
    <row r="841" spans="2:8" ht="15.75" customHeight="1" x14ac:dyDescent="0.2">
      <c r="B841" s="116"/>
      <c r="C841" s="116"/>
      <c r="F841" s="142"/>
      <c r="H841" s="143"/>
    </row>
    <row r="842" spans="2:8" ht="15.75" customHeight="1" x14ac:dyDescent="0.2">
      <c r="B842" s="116"/>
      <c r="C842" s="116"/>
      <c r="F842" s="142"/>
      <c r="H842" s="143"/>
    </row>
    <row r="843" spans="2:8" ht="15.75" customHeight="1" x14ac:dyDescent="0.2">
      <c r="B843" s="116"/>
      <c r="C843" s="116"/>
      <c r="F843" s="142"/>
      <c r="H843" s="143"/>
    </row>
    <row r="844" spans="2:8" ht="15.75" customHeight="1" x14ac:dyDescent="0.2">
      <c r="B844" s="116"/>
      <c r="C844" s="116"/>
      <c r="F844" s="142"/>
      <c r="H844" s="143"/>
    </row>
    <row r="845" spans="2:8" ht="15.75" customHeight="1" x14ac:dyDescent="0.2">
      <c r="B845" s="116"/>
      <c r="C845" s="116"/>
      <c r="F845" s="142"/>
      <c r="H845" s="143"/>
    </row>
    <row r="846" spans="2:8" ht="15.75" customHeight="1" x14ac:dyDescent="0.2">
      <c r="B846" s="116"/>
      <c r="C846" s="116"/>
      <c r="F846" s="142"/>
      <c r="H846" s="143"/>
    </row>
    <row r="847" spans="2:8" ht="15.75" customHeight="1" x14ac:dyDescent="0.2">
      <c r="B847" s="116"/>
      <c r="C847" s="116"/>
      <c r="F847" s="142"/>
      <c r="H847" s="143"/>
    </row>
    <row r="848" spans="2:8" ht="15.75" customHeight="1" x14ac:dyDescent="0.2">
      <c r="B848" s="116"/>
      <c r="C848" s="116"/>
      <c r="F848" s="142"/>
      <c r="H848" s="143"/>
    </row>
    <row r="849" spans="2:8" ht="15.75" customHeight="1" x14ac:dyDescent="0.2">
      <c r="B849" s="116"/>
      <c r="C849" s="116"/>
      <c r="F849" s="142"/>
      <c r="H849" s="143"/>
    </row>
    <row r="850" spans="2:8" ht="15.75" customHeight="1" x14ac:dyDescent="0.2">
      <c r="B850" s="116"/>
      <c r="C850" s="116"/>
      <c r="F850" s="142"/>
      <c r="H850" s="143"/>
    </row>
    <row r="851" spans="2:8" ht="15.75" customHeight="1" x14ac:dyDescent="0.2">
      <c r="B851" s="116"/>
      <c r="C851" s="116"/>
      <c r="F851" s="142"/>
      <c r="H851" s="143"/>
    </row>
    <row r="852" spans="2:8" ht="15.75" customHeight="1" x14ac:dyDescent="0.2">
      <c r="B852" s="116"/>
      <c r="C852" s="116"/>
      <c r="F852" s="142"/>
      <c r="H852" s="143"/>
    </row>
    <row r="853" spans="2:8" ht="15.75" customHeight="1" x14ac:dyDescent="0.2">
      <c r="B853" s="116"/>
      <c r="C853" s="116"/>
      <c r="F853" s="142"/>
      <c r="H853" s="143"/>
    </row>
    <row r="854" spans="2:8" ht="15.75" customHeight="1" x14ac:dyDescent="0.2">
      <c r="B854" s="116"/>
      <c r="C854" s="116"/>
      <c r="F854" s="142"/>
      <c r="H854" s="143"/>
    </row>
    <row r="855" spans="2:8" ht="15.75" customHeight="1" x14ac:dyDescent="0.2">
      <c r="B855" s="116"/>
      <c r="C855" s="116"/>
      <c r="F855" s="142"/>
      <c r="H855" s="143"/>
    </row>
    <row r="856" spans="2:8" ht="15.75" customHeight="1" x14ac:dyDescent="0.2">
      <c r="B856" s="116"/>
      <c r="C856" s="116"/>
      <c r="F856" s="142"/>
      <c r="H856" s="143"/>
    </row>
    <row r="857" spans="2:8" ht="15.75" customHeight="1" x14ac:dyDescent="0.2">
      <c r="B857" s="116"/>
      <c r="C857" s="116"/>
      <c r="F857" s="142"/>
      <c r="H857" s="143"/>
    </row>
    <row r="858" spans="2:8" ht="15.75" customHeight="1" x14ac:dyDescent="0.2">
      <c r="B858" s="116"/>
      <c r="C858" s="116"/>
      <c r="F858" s="142"/>
      <c r="H858" s="143"/>
    </row>
    <row r="859" spans="2:8" ht="15.75" customHeight="1" x14ac:dyDescent="0.2">
      <c r="B859" s="116"/>
      <c r="C859" s="116"/>
      <c r="F859" s="142"/>
      <c r="H859" s="143"/>
    </row>
    <row r="860" spans="2:8" ht="15.75" customHeight="1" x14ac:dyDescent="0.2">
      <c r="B860" s="116"/>
      <c r="C860" s="116"/>
      <c r="F860" s="142"/>
      <c r="H860" s="143"/>
    </row>
    <row r="861" spans="2:8" ht="15.75" customHeight="1" x14ac:dyDescent="0.2">
      <c r="B861" s="116"/>
      <c r="C861" s="116"/>
      <c r="F861" s="142"/>
      <c r="H861" s="143"/>
    </row>
    <row r="862" spans="2:8" ht="15.75" customHeight="1" x14ac:dyDescent="0.2">
      <c r="B862" s="116"/>
      <c r="C862" s="116"/>
      <c r="F862" s="142"/>
      <c r="H862" s="143"/>
    </row>
    <row r="863" spans="2:8" ht="15.75" customHeight="1" x14ac:dyDescent="0.2">
      <c r="B863" s="116"/>
      <c r="C863" s="116"/>
      <c r="F863" s="142"/>
      <c r="H863" s="143"/>
    </row>
    <row r="864" spans="2:8" ht="15.75" customHeight="1" x14ac:dyDescent="0.2">
      <c r="B864" s="116"/>
      <c r="C864" s="116"/>
      <c r="F864" s="142"/>
      <c r="H864" s="143"/>
    </row>
    <row r="865" spans="2:8" ht="15.75" customHeight="1" x14ac:dyDescent="0.2">
      <c r="B865" s="116"/>
      <c r="C865" s="116"/>
      <c r="F865" s="142"/>
      <c r="H865" s="143"/>
    </row>
    <row r="866" spans="2:8" ht="15.75" customHeight="1" x14ac:dyDescent="0.2">
      <c r="B866" s="116"/>
      <c r="C866" s="116"/>
      <c r="F866" s="142"/>
      <c r="H866" s="143"/>
    </row>
    <row r="867" spans="2:8" ht="15.75" customHeight="1" x14ac:dyDescent="0.2">
      <c r="B867" s="116"/>
      <c r="C867" s="116"/>
      <c r="F867" s="142"/>
      <c r="H867" s="143"/>
    </row>
    <row r="868" spans="2:8" ht="15.75" customHeight="1" x14ac:dyDescent="0.2">
      <c r="B868" s="116"/>
      <c r="C868" s="116"/>
      <c r="F868" s="142"/>
      <c r="H868" s="143"/>
    </row>
    <row r="869" spans="2:8" ht="15.75" customHeight="1" x14ac:dyDescent="0.2">
      <c r="B869" s="116"/>
      <c r="C869" s="116"/>
      <c r="F869" s="142"/>
      <c r="H869" s="143"/>
    </row>
    <row r="870" spans="2:8" ht="15.75" customHeight="1" x14ac:dyDescent="0.2">
      <c r="B870" s="116"/>
      <c r="C870" s="116"/>
      <c r="F870" s="142"/>
      <c r="H870" s="143"/>
    </row>
    <row r="871" spans="2:8" ht="15.75" customHeight="1" x14ac:dyDescent="0.2">
      <c r="B871" s="116"/>
      <c r="C871" s="116"/>
      <c r="F871" s="142"/>
      <c r="H871" s="143"/>
    </row>
    <row r="872" spans="2:8" ht="15.75" customHeight="1" x14ac:dyDescent="0.2">
      <c r="B872" s="116"/>
      <c r="C872" s="116"/>
      <c r="F872" s="142"/>
      <c r="H872" s="143"/>
    </row>
    <row r="873" spans="2:8" ht="15.75" customHeight="1" x14ac:dyDescent="0.2">
      <c r="B873" s="116"/>
      <c r="C873" s="116"/>
      <c r="F873" s="142"/>
      <c r="H873" s="143"/>
    </row>
    <row r="874" spans="2:8" ht="15.75" customHeight="1" x14ac:dyDescent="0.2">
      <c r="B874" s="116"/>
      <c r="C874" s="116"/>
      <c r="F874" s="142"/>
      <c r="H874" s="143"/>
    </row>
    <row r="875" spans="2:8" ht="15.75" customHeight="1" x14ac:dyDescent="0.2">
      <c r="B875" s="116"/>
      <c r="C875" s="116"/>
      <c r="F875" s="142"/>
      <c r="H875" s="143"/>
    </row>
    <row r="876" spans="2:8" ht="15.75" customHeight="1" x14ac:dyDescent="0.2">
      <c r="B876" s="116"/>
      <c r="C876" s="116"/>
      <c r="F876" s="142"/>
      <c r="H876" s="143"/>
    </row>
    <row r="877" spans="2:8" ht="15.75" customHeight="1" x14ac:dyDescent="0.2">
      <c r="B877" s="116"/>
      <c r="C877" s="116"/>
      <c r="F877" s="142"/>
      <c r="H877" s="143"/>
    </row>
    <row r="878" spans="2:8" ht="15.75" customHeight="1" x14ac:dyDescent="0.2">
      <c r="B878" s="116"/>
      <c r="C878" s="116"/>
      <c r="F878" s="142"/>
      <c r="H878" s="143"/>
    </row>
    <row r="879" spans="2:8" ht="15.75" customHeight="1" x14ac:dyDescent="0.2">
      <c r="B879" s="116"/>
      <c r="C879" s="116"/>
      <c r="F879" s="142"/>
      <c r="H879" s="143"/>
    </row>
    <row r="880" spans="2:8" ht="15.75" customHeight="1" x14ac:dyDescent="0.2">
      <c r="B880" s="116"/>
      <c r="C880" s="116"/>
      <c r="F880" s="142"/>
      <c r="H880" s="143"/>
    </row>
    <row r="881" spans="2:8" ht="15.75" customHeight="1" x14ac:dyDescent="0.2">
      <c r="B881" s="116"/>
      <c r="C881" s="116"/>
      <c r="F881" s="142"/>
      <c r="H881" s="143"/>
    </row>
    <row r="882" spans="2:8" ht="15.75" customHeight="1" x14ac:dyDescent="0.2">
      <c r="B882" s="116"/>
      <c r="C882" s="116"/>
      <c r="F882" s="142"/>
      <c r="H882" s="143"/>
    </row>
    <row r="883" spans="2:8" ht="15.75" customHeight="1" x14ac:dyDescent="0.2">
      <c r="B883" s="116"/>
      <c r="C883" s="116"/>
      <c r="F883" s="142"/>
      <c r="H883" s="143"/>
    </row>
    <row r="884" spans="2:8" ht="15.75" customHeight="1" x14ac:dyDescent="0.2">
      <c r="B884" s="116"/>
      <c r="C884" s="116"/>
      <c r="F884" s="142"/>
      <c r="H884" s="143"/>
    </row>
    <row r="885" spans="2:8" ht="15.75" customHeight="1" x14ac:dyDescent="0.2">
      <c r="B885" s="116"/>
      <c r="C885" s="116"/>
      <c r="F885" s="142"/>
      <c r="H885" s="143"/>
    </row>
    <row r="886" spans="2:8" ht="15.75" customHeight="1" x14ac:dyDescent="0.2">
      <c r="B886" s="116"/>
      <c r="C886" s="116"/>
      <c r="F886" s="142"/>
      <c r="H886" s="143"/>
    </row>
    <row r="887" spans="2:8" ht="15.75" customHeight="1" x14ac:dyDescent="0.2">
      <c r="B887" s="116"/>
      <c r="C887" s="116"/>
      <c r="F887" s="142"/>
      <c r="H887" s="143"/>
    </row>
    <row r="888" spans="2:8" ht="15.75" customHeight="1" x14ac:dyDescent="0.2">
      <c r="B888" s="116"/>
      <c r="C888" s="116"/>
      <c r="F888" s="142"/>
      <c r="H888" s="143"/>
    </row>
    <row r="889" spans="2:8" ht="15.75" customHeight="1" x14ac:dyDescent="0.2">
      <c r="B889" s="116"/>
      <c r="C889" s="116"/>
      <c r="F889" s="142"/>
      <c r="H889" s="143"/>
    </row>
    <row r="890" spans="2:8" ht="15.75" customHeight="1" x14ac:dyDescent="0.2">
      <c r="B890" s="116"/>
      <c r="C890" s="116"/>
      <c r="F890" s="142"/>
      <c r="H890" s="143"/>
    </row>
    <row r="891" spans="2:8" ht="15.75" customHeight="1" x14ac:dyDescent="0.2">
      <c r="B891" s="116"/>
      <c r="C891" s="116"/>
      <c r="F891" s="142"/>
      <c r="H891" s="143"/>
    </row>
    <row r="892" spans="2:8" ht="15.75" customHeight="1" x14ac:dyDescent="0.2">
      <c r="B892" s="116"/>
      <c r="C892" s="116"/>
      <c r="F892" s="142"/>
      <c r="H892" s="143"/>
    </row>
    <row r="893" spans="2:8" ht="15.75" customHeight="1" x14ac:dyDescent="0.2">
      <c r="B893" s="116"/>
      <c r="C893" s="116"/>
      <c r="F893" s="142"/>
      <c r="H893" s="143"/>
    </row>
    <row r="894" spans="2:8" ht="15.75" customHeight="1" x14ac:dyDescent="0.2">
      <c r="B894" s="116"/>
      <c r="C894" s="116"/>
      <c r="F894" s="142"/>
      <c r="H894" s="143"/>
    </row>
    <row r="895" spans="2:8" ht="15.75" customHeight="1" x14ac:dyDescent="0.2">
      <c r="B895" s="116"/>
      <c r="C895" s="116"/>
      <c r="F895" s="142"/>
      <c r="H895" s="143"/>
    </row>
    <row r="896" spans="2:8" ht="15.75" customHeight="1" x14ac:dyDescent="0.2">
      <c r="B896" s="116"/>
      <c r="C896" s="116"/>
      <c r="F896" s="142"/>
      <c r="H896" s="143"/>
    </row>
    <row r="897" spans="2:8" ht="15.75" customHeight="1" x14ac:dyDescent="0.2">
      <c r="B897" s="116"/>
      <c r="C897" s="116"/>
      <c r="F897" s="142"/>
      <c r="H897" s="143"/>
    </row>
    <row r="898" spans="2:8" ht="15.75" customHeight="1" x14ac:dyDescent="0.2">
      <c r="B898" s="116"/>
      <c r="C898" s="116"/>
      <c r="F898" s="142"/>
      <c r="H898" s="143"/>
    </row>
    <row r="899" spans="2:8" ht="15.75" customHeight="1" x14ac:dyDescent="0.2">
      <c r="B899" s="116"/>
      <c r="C899" s="116"/>
      <c r="F899" s="142"/>
      <c r="H899" s="143"/>
    </row>
    <row r="900" spans="2:8" ht="15.75" customHeight="1" x14ac:dyDescent="0.2">
      <c r="B900" s="116"/>
      <c r="C900" s="116"/>
      <c r="F900" s="142"/>
      <c r="H900" s="143"/>
    </row>
    <row r="901" spans="2:8" ht="15.75" customHeight="1" x14ac:dyDescent="0.2">
      <c r="B901" s="116"/>
      <c r="C901" s="116"/>
      <c r="F901" s="142"/>
      <c r="H901" s="143"/>
    </row>
    <row r="902" spans="2:8" ht="15.75" customHeight="1" x14ac:dyDescent="0.2">
      <c r="B902" s="116"/>
      <c r="C902" s="116"/>
      <c r="F902" s="142"/>
      <c r="H902" s="143"/>
    </row>
    <row r="903" spans="2:8" ht="15.75" customHeight="1" x14ac:dyDescent="0.2">
      <c r="B903" s="116"/>
      <c r="C903" s="116"/>
      <c r="F903" s="142"/>
      <c r="H903" s="143"/>
    </row>
    <row r="904" spans="2:8" ht="15.75" customHeight="1" x14ac:dyDescent="0.2">
      <c r="B904" s="116"/>
      <c r="C904" s="116"/>
      <c r="F904" s="142"/>
      <c r="H904" s="143"/>
    </row>
    <row r="905" spans="2:8" ht="15.75" customHeight="1" x14ac:dyDescent="0.2">
      <c r="B905" s="116"/>
      <c r="C905" s="116"/>
      <c r="F905" s="142"/>
      <c r="H905" s="143"/>
    </row>
    <row r="906" spans="2:8" ht="15.75" customHeight="1" x14ac:dyDescent="0.2">
      <c r="B906" s="116"/>
      <c r="C906" s="116"/>
      <c r="F906" s="142"/>
      <c r="H906" s="143"/>
    </row>
    <row r="907" spans="2:8" ht="15.75" customHeight="1" x14ac:dyDescent="0.2">
      <c r="B907" s="116"/>
      <c r="C907" s="116"/>
      <c r="F907" s="142"/>
      <c r="H907" s="143"/>
    </row>
    <row r="908" spans="2:8" ht="15.75" customHeight="1" x14ac:dyDescent="0.2">
      <c r="B908" s="116"/>
      <c r="C908" s="116"/>
      <c r="F908" s="142"/>
      <c r="H908" s="143"/>
    </row>
    <row r="909" spans="2:8" ht="15.75" customHeight="1" x14ac:dyDescent="0.2">
      <c r="B909" s="116"/>
      <c r="C909" s="116"/>
      <c r="F909" s="142"/>
      <c r="H909" s="143"/>
    </row>
    <row r="910" spans="2:8" ht="15.75" customHeight="1" x14ac:dyDescent="0.2">
      <c r="B910" s="116"/>
      <c r="C910" s="116"/>
      <c r="F910" s="142"/>
      <c r="H910" s="143"/>
    </row>
    <row r="911" spans="2:8" ht="15.75" customHeight="1" x14ac:dyDescent="0.2">
      <c r="B911" s="116"/>
      <c r="C911" s="116"/>
      <c r="F911" s="142"/>
      <c r="H911" s="143"/>
    </row>
    <row r="912" spans="2:8" ht="15.75" customHeight="1" x14ac:dyDescent="0.2">
      <c r="B912" s="116"/>
      <c r="C912" s="116"/>
      <c r="F912" s="142"/>
      <c r="H912" s="143"/>
    </row>
    <row r="913" spans="2:8" ht="15.75" customHeight="1" x14ac:dyDescent="0.2">
      <c r="B913" s="116"/>
      <c r="C913" s="116"/>
      <c r="F913" s="142"/>
      <c r="H913" s="143"/>
    </row>
    <row r="914" spans="2:8" ht="15.75" customHeight="1" x14ac:dyDescent="0.2">
      <c r="B914" s="116"/>
      <c r="C914" s="116"/>
      <c r="F914" s="142"/>
      <c r="H914" s="143"/>
    </row>
    <row r="915" spans="2:8" ht="15.75" customHeight="1" x14ac:dyDescent="0.2">
      <c r="B915" s="116"/>
      <c r="C915" s="116"/>
      <c r="F915" s="142"/>
      <c r="H915" s="143"/>
    </row>
    <row r="916" spans="2:8" ht="15.75" customHeight="1" x14ac:dyDescent="0.2">
      <c r="B916" s="116"/>
      <c r="C916" s="116"/>
      <c r="F916" s="142"/>
      <c r="H916" s="143"/>
    </row>
    <row r="917" spans="2:8" ht="15.75" customHeight="1" x14ac:dyDescent="0.2">
      <c r="B917" s="116"/>
      <c r="C917" s="116"/>
      <c r="F917" s="142"/>
      <c r="H917" s="143"/>
    </row>
    <row r="918" spans="2:8" ht="15.75" customHeight="1" x14ac:dyDescent="0.2">
      <c r="B918" s="116"/>
      <c r="C918" s="116"/>
      <c r="F918" s="142"/>
      <c r="H918" s="143"/>
    </row>
    <row r="919" spans="2:8" ht="15.75" customHeight="1" x14ac:dyDescent="0.2">
      <c r="B919" s="116"/>
      <c r="C919" s="116"/>
      <c r="F919" s="142"/>
      <c r="H919" s="143"/>
    </row>
    <row r="920" spans="2:8" ht="15.75" customHeight="1" x14ac:dyDescent="0.2">
      <c r="B920" s="116"/>
      <c r="C920" s="116"/>
      <c r="F920" s="142"/>
      <c r="H920" s="143"/>
    </row>
    <row r="921" spans="2:8" ht="15.75" customHeight="1" x14ac:dyDescent="0.2">
      <c r="B921" s="116"/>
      <c r="C921" s="116"/>
      <c r="F921" s="142"/>
      <c r="H921" s="143"/>
    </row>
    <row r="922" spans="2:8" ht="15.75" customHeight="1" x14ac:dyDescent="0.2">
      <c r="B922" s="116"/>
      <c r="C922" s="116"/>
      <c r="F922" s="142"/>
      <c r="H922" s="143"/>
    </row>
    <row r="923" spans="2:8" ht="15.75" customHeight="1" x14ac:dyDescent="0.2">
      <c r="B923" s="116"/>
      <c r="C923" s="116"/>
      <c r="F923" s="142"/>
      <c r="H923" s="143"/>
    </row>
    <row r="924" spans="2:8" ht="15.75" customHeight="1" x14ac:dyDescent="0.2">
      <c r="B924" s="116"/>
      <c r="C924" s="116"/>
      <c r="F924" s="142"/>
      <c r="H924" s="143"/>
    </row>
    <row r="925" spans="2:8" ht="15.75" customHeight="1" x14ac:dyDescent="0.2">
      <c r="B925" s="116"/>
      <c r="C925" s="116"/>
      <c r="F925" s="142"/>
      <c r="H925" s="143"/>
    </row>
    <row r="926" spans="2:8" ht="15.75" customHeight="1" x14ac:dyDescent="0.2">
      <c r="B926" s="116"/>
      <c r="C926" s="116"/>
      <c r="F926" s="142"/>
      <c r="H926" s="143"/>
    </row>
    <row r="927" spans="2:8" ht="15.75" customHeight="1" x14ac:dyDescent="0.2">
      <c r="B927" s="116"/>
      <c r="C927" s="116"/>
      <c r="F927" s="142"/>
      <c r="H927" s="143"/>
    </row>
    <row r="928" spans="2:8" ht="15.75" customHeight="1" x14ac:dyDescent="0.2">
      <c r="B928" s="116"/>
      <c r="C928" s="116"/>
      <c r="F928" s="142"/>
      <c r="H928" s="143"/>
    </row>
    <row r="929" spans="2:8" ht="15.75" customHeight="1" x14ac:dyDescent="0.2">
      <c r="B929" s="116"/>
      <c r="C929" s="116"/>
      <c r="F929" s="142"/>
      <c r="H929" s="143"/>
    </row>
    <row r="930" spans="2:8" ht="15.75" customHeight="1" x14ac:dyDescent="0.2">
      <c r="B930" s="116"/>
      <c r="C930" s="116"/>
      <c r="F930" s="142"/>
      <c r="H930" s="143"/>
    </row>
    <row r="931" spans="2:8" ht="15.75" customHeight="1" x14ac:dyDescent="0.2">
      <c r="B931" s="116"/>
      <c r="C931" s="116"/>
      <c r="F931" s="142"/>
      <c r="H931" s="143"/>
    </row>
    <row r="932" spans="2:8" ht="15.75" customHeight="1" x14ac:dyDescent="0.2">
      <c r="B932" s="116"/>
      <c r="C932" s="116"/>
      <c r="F932" s="142"/>
      <c r="H932" s="143"/>
    </row>
    <row r="933" spans="2:8" ht="15.75" customHeight="1" x14ac:dyDescent="0.2">
      <c r="B933" s="116"/>
      <c r="C933" s="116"/>
      <c r="F933" s="142"/>
      <c r="H933" s="143"/>
    </row>
    <row r="934" spans="2:8" ht="15.75" customHeight="1" x14ac:dyDescent="0.2">
      <c r="B934" s="116"/>
      <c r="C934" s="116"/>
      <c r="F934" s="142"/>
      <c r="H934" s="143"/>
    </row>
    <row r="935" spans="2:8" ht="15.75" customHeight="1" x14ac:dyDescent="0.2">
      <c r="B935" s="116"/>
      <c r="C935" s="116"/>
      <c r="F935" s="142"/>
      <c r="H935" s="143"/>
    </row>
    <row r="936" spans="2:8" ht="15.75" customHeight="1" x14ac:dyDescent="0.2">
      <c r="B936" s="116"/>
      <c r="C936" s="116"/>
      <c r="F936" s="142"/>
      <c r="H936" s="143"/>
    </row>
    <row r="937" spans="2:8" ht="15.75" customHeight="1" x14ac:dyDescent="0.2">
      <c r="B937" s="116"/>
      <c r="C937" s="116"/>
      <c r="F937" s="142"/>
      <c r="H937" s="143"/>
    </row>
    <row r="938" spans="2:8" ht="15.75" customHeight="1" x14ac:dyDescent="0.2">
      <c r="B938" s="116"/>
      <c r="C938" s="116"/>
      <c r="F938" s="142"/>
      <c r="H938" s="143"/>
    </row>
    <row r="939" spans="2:8" ht="15.75" customHeight="1" x14ac:dyDescent="0.2">
      <c r="B939" s="116"/>
      <c r="C939" s="116"/>
      <c r="F939" s="142"/>
      <c r="H939" s="143"/>
    </row>
    <row r="940" spans="2:8" ht="15.75" customHeight="1" x14ac:dyDescent="0.2">
      <c r="B940" s="116"/>
      <c r="C940" s="116"/>
      <c r="F940" s="142"/>
      <c r="H940" s="143"/>
    </row>
    <row r="941" spans="2:8" ht="15.75" customHeight="1" x14ac:dyDescent="0.2">
      <c r="B941" s="116"/>
      <c r="C941" s="116"/>
      <c r="F941" s="142"/>
      <c r="H941" s="143"/>
    </row>
    <row r="942" spans="2:8" ht="15.75" customHeight="1" x14ac:dyDescent="0.2">
      <c r="B942" s="116"/>
      <c r="C942" s="116"/>
      <c r="F942" s="142"/>
      <c r="H942" s="143"/>
    </row>
    <row r="943" spans="2:8" ht="15.75" customHeight="1" x14ac:dyDescent="0.2">
      <c r="B943" s="116"/>
      <c r="C943" s="116"/>
      <c r="F943" s="142"/>
      <c r="H943" s="143"/>
    </row>
    <row r="944" spans="2:8" ht="15.75" customHeight="1" x14ac:dyDescent="0.2">
      <c r="B944" s="116"/>
      <c r="C944" s="116"/>
      <c r="F944" s="142"/>
      <c r="H944" s="143"/>
    </row>
    <row r="945" spans="2:8" ht="15.75" customHeight="1" x14ac:dyDescent="0.2">
      <c r="B945" s="116"/>
      <c r="C945" s="116"/>
      <c r="F945" s="142"/>
      <c r="H945" s="143"/>
    </row>
    <row r="946" spans="2:8" ht="15.75" customHeight="1" x14ac:dyDescent="0.2">
      <c r="B946" s="116"/>
      <c r="C946" s="116"/>
      <c r="F946" s="142"/>
      <c r="H946" s="143"/>
    </row>
    <row r="947" spans="2:8" ht="15.75" customHeight="1" x14ac:dyDescent="0.2">
      <c r="B947" s="116"/>
      <c r="C947" s="116"/>
      <c r="F947" s="142"/>
      <c r="H947" s="143"/>
    </row>
    <row r="948" spans="2:8" ht="15.75" customHeight="1" x14ac:dyDescent="0.2">
      <c r="B948" s="116"/>
      <c r="C948" s="116"/>
      <c r="F948" s="142"/>
      <c r="H948" s="143"/>
    </row>
    <row r="949" spans="2:8" ht="15.75" customHeight="1" x14ac:dyDescent="0.2">
      <c r="B949" s="116"/>
      <c r="C949" s="116"/>
      <c r="F949" s="142"/>
      <c r="H949" s="143"/>
    </row>
    <row r="950" spans="2:8" ht="15.75" customHeight="1" x14ac:dyDescent="0.2">
      <c r="B950" s="116"/>
      <c r="C950" s="116"/>
      <c r="F950" s="142"/>
      <c r="H950" s="143"/>
    </row>
    <row r="951" spans="2:8" ht="15.75" customHeight="1" x14ac:dyDescent="0.2">
      <c r="B951" s="116"/>
      <c r="C951" s="116"/>
      <c r="F951" s="142"/>
      <c r="H951" s="143"/>
    </row>
    <row r="952" spans="2:8" ht="15.75" customHeight="1" x14ac:dyDescent="0.2">
      <c r="B952" s="116"/>
      <c r="C952" s="116"/>
      <c r="F952" s="142"/>
      <c r="H952" s="143"/>
    </row>
    <row r="953" spans="2:8" ht="15.75" customHeight="1" x14ac:dyDescent="0.2">
      <c r="B953" s="116"/>
      <c r="C953" s="116"/>
      <c r="F953" s="142"/>
      <c r="H953" s="143"/>
    </row>
    <row r="954" spans="2:8" ht="15.75" customHeight="1" x14ac:dyDescent="0.2">
      <c r="B954" s="116"/>
      <c r="C954" s="116"/>
      <c r="F954" s="142"/>
      <c r="H954" s="143"/>
    </row>
    <row r="955" spans="2:8" ht="15.75" customHeight="1" x14ac:dyDescent="0.2">
      <c r="B955" s="116"/>
      <c r="C955" s="116"/>
      <c r="F955" s="142"/>
      <c r="H955" s="143"/>
    </row>
    <row r="956" spans="2:8" ht="15.75" customHeight="1" x14ac:dyDescent="0.2">
      <c r="B956" s="116"/>
      <c r="C956" s="116"/>
      <c r="F956" s="142"/>
      <c r="H956" s="143"/>
    </row>
    <row r="957" spans="2:8" ht="15.75" customHeight="1" x14ac:dyDescent="0.2">
      <c r="B957" s="116"/>
      <c r="C957" s="116"/>
      <c r="F957" s="142"/>
      <c r="H957" s="143"/>
    </row>
    <row r="958" spans="2:8" ht="15.75" customHeight="1" x14ac:dyDescent="0.2">
      <c r="B958" s="116"/>
      <c r="C958" s="116"/>
      <c r="F958" s="142"/>
      <c r="H958" s="143"/>
    </row>
    <row r="959" spans="2:8" ht="15.75" customHeight="1" x14ac:dyDescent="0.2">
      <c r="B959" s="116"/>
      <c r="C959" s="116"/>
      <c r="F959" s="142"/>
      <c r="H959" s="143"/>
    </row>
    <row r="960" spans="2:8" ht="15.75" customHeight="1" x14ac:dyDescent="0.2">
      <c r="B960" s="116"/>
      <c r="C960" s="116"/>
      <c r="F960" s="142"/>
      <c r="H960" s="143"/>
    </row>
    <row r="961" spans="2:8" ht="15.75" customHeight="1" x14ac:dyDescent="0.2">
      <c r="B961" s="116"/>
      <c r="C961" s="116"/>
      <c r="F961" s="142"/>
      <c r="H961" s="143"/>
    </row>
    <row r="962" spans="2:8" ht="15.75" customHeight="1" x14ac:dyDescent="0.2">
      <c r="B962" s="116"/>
      <c r="C962" s="116"/>
      <c r="F962" s="142"/>
      <c r="H962" s="143"/>
    </row>
    <row r="963" spans="2:8" ht="15.75" customHeight="1" x14ac:dyDescent="0.2">
      <c r="B963" s="116"/>
      <c r="C963" s="116"/>
      <c r="F963" s="142"/>
      <c r="H963" s="143"/>
    </row>
    <row r="964" spans="2:8" ht="15.75" customHeight="1" x14ac:dyDescent="0.2">
      <c r="B964" s="116"/>
      <c r="C964" s="116"/>
      <c r="F964" s="142"/>
      <c r="H964" s="143"/>
    </row>
    <row r="965" spans="2:8" ht="15.75" customHeight="1" x14ac:dyDescent="0.2">
      <c r="B965" s="116"/>
      <c r="C965" s="116"/>
      <c r="F965" s="142"/>
      <c r="H965" s="143"/>
    </row>
    <row r="966" spans="2:8" ht="15.75" customHeight="1" x14ac:dyDescent="0.2">
      <c r="B966" s="116"/>
      <c r="C966" s="116"/>
      <c r="F966" s="142"/>
      <c r="H966" s="143"/>
    </row>
    <row r="967" spans="2:8" ht="15.75" customHeight="1" x14ac:dyDescent="0.2">
      <c r="B967" s="116"/>
      <c r="C967" s="116"/>
      <c r="F967" s="142"/>
      <c r="H967" s="143"/>
    </row>
    <row r="968" spans="2:8" ht="15.75" customHeight="1" x14ac:dyDescent="0.2">
      <c r="B968" s="116"/>
      <c r="C968" s="116"/>
      <c r="F968" s="142"/>
      <c r="H968" s="143"/>
    </row>
    <row r="969" spans="2:8" ht="15.75" customHeight="1" x14ac:dyDescent="0.2">
      <c r="B969" s="116"/>
      <c r="C969" s="116"/>
      <c r="F969" s="142"/>
      <c r="H969" s="143"/>
    </row>
    <row r="970" spans="2:8" ht="15.75" customHeight="1" x14ac:dyDescent="0.2">
      <c r="B970" s="116"/>
      <c r="C970" s="116"/>
      <c r="F970" s="142"/>
      <c r="H970" s="143"/>
    </row>
    <row r="971" spans="2:8" ht="15.75" customHeight="1" x14ac:dyDescent="0.2">
      <c r="B971" s="116"/>
      <c r="C971" s="116"/>
      <c r="F971" s="142"/>
      <c r="H971" s="143"/>
    </row>
    <row r="972" spans="2:8" ht="15.75" customHeight="1" x14ac:dyDescent="0.2">
      <c r="B972" s="116"/>
      <c r="C972" s="116"/>
      <c r="F972" s="142"/>
      <c r="H972" s="143"/>
    </row>
    <row r="973" spans="2:8" ht="15.75" customHeight="1" x14ac:dyDescent="0.2">
      <c r="B973" s="116"/>
      <c r="C973" s="116"/>
      <c r="F973" s="142"/>
      <c r="H973" s="143"/>
    </row>
    <row r="974" spans="2:8" ht="15.75" customHeight="1" x14ac:dyDescent="0.2">
      <c r="B974" s="116"/>
      <c r="C974" s="116"/>
      <c r="F974" s="142"/>
      <c r="H974" s="143"/>
    </row>
    <row r="975" spans="2:8" ht="15.75" customHeight="1" x14ac:dyDescent="0.2">
      <c r="B975" s="116"/>
      <c r="C975" s="116"/>
      <c r="F975" s="142"/>
      <c r="H975" s="143"/>
    </row>
    <row r="976" spans="2:8" ht="15.75" customHeight="1" x14ac:dyDescent="0.2">
      <c r="B976" s="116"/>
      <c r="C976" s="116"/>
      <c r="F976" s="142"/>
      <c r="H976" s="143"/>
    </row>
    <row r="977" spans="2:8" ht="15.75" customHeight="1" x14ac:dyDescent="0.2">
      <c r="B977" s="116"/>
      <c r="C977" s="116"/>
      <c r="F977" s="142"/>
      <c r="H977" s="143"/>
    </row>
    <row r="978" spans="2:8" ht="15.75" customHeight="1" x14ac:dyDescent="0.2">
      <c r="B978" s="116"/>
      <c r="C978" s="116"/>
      <c r="F978" s="142"/>
      <c r="H978" s="143"/>
    </row>
    <row r="979" spans="2:8" ht="15.75" customHeight="1" x14ac:dyDescent="0.2">
      <c r="B979" s="116"/>
      <c r="C979" s="116"/>
      <c r="F979" s="142"/>
      <c r="H979" s="143"/>
    </row>
    <row r="980" spans="2:8" ht="15.75" customHeight="1" x14ac:dyDescent="0.2">
      <c r="B980" s="116"/>
      <c r="C980" s="116"/>
      <c r="F980" s="142"/>
      <c r="H980" s="143"/>
    </row>
    <row r="981" spans="2:8" ht="15.75" customHeight="1" x14ac:dyDescent="0.2">
      <c r="B981" s="116"/>
      <c r="C981" s="116"/>
      <c r="F981" s="142"/>
      <c r="H981" s="143"/>
    </row>
    <row r="982" spans="2:8" ht="15.75" customHeight="1" x14ac:dyDescent="0.2">
      <c r="B982" s="116"/>
      <c r="C982" s="116"/>
      <c r="F982" s="142"/>
      <c r="H982" s="143"/>
    </row>
    <row r="983" spans="2:8" ht="15.75" customHeight="1" x14ac:dyDescent="0.2">
      <c r="B983" s="116"/>
      <c r="C983" s="116"/>
      <c r="F983" s="142"/>
      <c r="H983" s="143"/>
    </row>
    <row r="984" spans="2:8" ht="15.75" customHeight="1" x14ac:dyDescent="0.2">
      <c r="B984" s="116"/>
      <c r="C984" s="116"/>
      <c r="F984" s="142"/>
      <c r="H984" s="143"/>
    </row>
    <row r="985" spans="2:8" ht="15.75" customHeight="1" x14ac:dyDescent="0.2">
      <c r="B985" s="116"/>
      <c r="C985" s="116"/>
      <c r="F985" s="142"/>
      <c r="H985" s="143"/>
    </row>
    <row r="986" spans="2:8" ht="15.75" customHeight="1" x14ac:dyDescent="0.2">
      <c r="B986" s="116"/>
      <c r="C986" s="116"/>
      <c r="F986" s="142"/>
      <c r="H986" s="143"/>
    </row>
    <row r="987" spans="2:8" ht="15.75" customHeight="1" x14ac:dyDescent="0.2">
      <c r="B987" s="116"/>
      <c r="C987" s="116"/>
      <c r="F987" s="142"/>
      <c r="H987" s="143"/>
    </row>
    <row r="988" spans="2:8" ht="15.75" customHeight="1" x14ac:dyDescent="0.2">
      <c r="B988" s="116"/>
      <c r="C988" s="116"/>
      <c r="F988" s="142"/>
      <c r="H988" s="143"/>
    </row>
    <row r="989" spans="2:8" ht="15.75" customHeight="1" x14ac:dyDescent="0.2">
      <c r="B989" s="116"/>
      <c r="C989" s="116"/>
      <c r="F989" s="142"/>
      <c r="H989" s="143"/>
    </row>
    <row r="990" spans="2:8" ht="15.75" customHeight="1" x14ac:dyDescent="0.2">
      <c r="B990" s="116"/>
      <c r="C990" s="116"/>
      <c r="F990" s="142"/>
      <c r="H990" s="143"/>
    </row>
    <row r="991" spans="2:8" ht="15.75" customHeight="1" x14ac:dyDescent="0.2">
      <c r="B991" s="116"/>
      <c r="C991" s="116"/>
      <c r="F991" s="142"/>
      <c r="H991" s="143"/>
    </row>
    <row r="992" spans="2:8" ht="15.75" customHeight="1" x14ac:dyDescent="0.2">
      <c r="B992" s="116"/>
      <c r="C992" s="116"/>
      <c r="F992" s="142"/>
      <c r="H992" s="143"/>
    </row>
    <row r="993" spans="2:8" ht="15.75" customHeight="1" x14ac:dyDescent="0.2">
      <c r="B993" s="116"/>
      <c r="C993" s="116"/>
      <c r="F993" s="142"/>
      <c r="H993" s="143"/>
    </row>
    <row r="994" spans="2:8" ht="15.75" customHeight="1" x14ac:dyDescent="0.2">
      <c r="B994" s="116"/>
      <c r="C994" s="116"/>
      <c r="F994" s="142"/>
      <c r="H994" s="143"/>
    </row>
    <row r="995" spans="2:8" ht="15.75" customHeight="1" x14ac:dyDescent="0.2">
      <c r="B995" s="116"/>
      <c r="C995" s="116"/>
      <c r="F995" s="142"/>
      <c r="H995" s="143"/>
    </row>
    <row r="996" spans="2:8" ht="12.75" x14ac:dyDescent="0.2">
      <c r="C996" s="116"/>
      <c r="F996" s="142"/>
    </row>
    <row r="997" spans="2:8" ht="12.75" x14ac:dyDescent="0.2">
      <c r="C997" s="116"/>
      <c r="F997" s="142"/>
    </row>
    <row r="998" spans="2:8" ht="12.75" x14ac:dyDescent="0.2">
      <c r="C998" s="116"/>
      <c r="F998" s="142"/>
    </row>
  </sheetData>
  <mergeCells count="316">
    <mergeCell ref="C75:C78"/>
    <mergeCell ref="D75:D78"/>
    <mergeCell ref="E79:E81"/>
    <mergeCell ref="F79:F81"/>
    <mergeCell ref="G79:G81"/>
    <mergeCell ref="K79:K81"/>
    <mergeCell ref="H82:K82"/>
    <mergeCell ref="B82:B84"/>
    <mergeCell ref="L79:L81"/>
    <mergeCell ref="C82:C84"/>
    <mergeCell ref="D82:D84"/>
    <mergeCell ref="E82:E84"/>
    <mergeCell ref="F82:F84"/>
    <mergeCell ref="G82:G84"/>
    <mergeCell ref="M79:M81"/>
    <mergeCell ref="K70:K74"/>
    <mergeCell ref="L70:L74"/>
    <mergeCell ref="M70:M74"/>
    <mergeCell ref="G70:G74"/>
    <mergeCell ref="G75:G78"/>
    <mergeCell ref="K75:K78"/>
    <mergeCell ref="L75:L78"/>
    <mergeCell ref="M75:M78"/>
    <mergeCell ref="J70:J74"/>
    <mergeCell ref="J75:J78"/>
    <mergeCell ref="J79:J81"/>
    <mergeCell ref="N93:N95"/>
    <mergeCell ref="C93:C95"/>
    <mergeCell ref="D93:D95"/>
    <mergeCell ref="D96:D99"/>
    <mergeCell ref="E96:E99"/>
    <mergeCell ref="F96:F99"/>
    <mergeCell ref="B70:B74"/>
    <mergeCell ref="C70:C74"/>
    <mergeCell ref="D70:D74"/>
    <mergeCell ref="E70:E74"/>
    <mergeCell ref="F70:F74"/>
    <mergeCell ref="B75:B78"/>
    <mergeCell ref="E75:E78"/>
    <mergeCell ref="N79:N81"/>
    <mergeCell ref="M82:M84"/>
    <mergeCell ref="N82:N84"/>
    <mergeCell ref="H83:H84"/>
    <mergeCell ref="I83:I84"/>
    <mergeCell ref="L82:L84"/>
    <mergeCell ref="N70:N74"/>
    <mergeCell ref="N75:N78"/>
    <mergeCell ref="B79:B81"/>
    <mergeCell ref="C79:C81"/>
    <mergeCell ref="D79:D81"/>
    <mergeCell ref="N85:N88"/>
    <mergeCell ref="J83:J84"/>
    <mergeCell ref="K83:K84"/>
    <mergeCell ref="L85:L88"/>
    <mergeCell ref="M85:M88"/>
    <mergeCell ref="E89:E92"/>
    <mergeCell ref="F89:F92"/>
    <mergeCell ref="K89:K92"/>
    <mergeCell ref="L89:L92"/>
    <mergeCell ref="M89:M92"/>
    <mergeCell ref="N89:N92"/>
    <mergeCell ref="J85:J87"/>
    <mergeCell ref="K85:K88"/>
    <mergeCell ref="G85:G88"/>
    <mergeCell ref="G89:G92"/>
    <mergeCell ref="L93:L95"/>
    <mergeCell ref="M93:M95"/>
    <mergeCell ref="H109:H110"/>
    <mergeCell ref="K109:K110"/>
    <mergeCell ref="I109:I110"/>
    <mergeCell ref="J109:J110"/>
    <mergeCell ref="K93:K95"/>
    <mergeCell ref="K96:K99"/>
    <mergeCell ref="B105:B107"/>
    <mergeCell ref="B108:B110"/>
    <mergeCell ref="E93:E95"/>
    <mergeCell ref="F93:F95"/>
    <mergeCell ref="G93:G95"/>
    <mergeCell ref="G105:G107"/>
    <mergeCell ref="G96:G99"/>
    <mergeCell ref="B93:B95"/>
    <mergeCell ref="B96:B99"/>
    <mergeCell ref="C96:C99"/>
    <mergeCell ref="G108:G110"/>
    <mergeCell ref="N114:N116"/>
    <mergeCell ref="N117:N120"/>
    <mergeCell ref="L114:L116"/>
    <mergeCell ref="M114:M116"/>
    <mergeCell ref="L117:L120"/>
    <mergeCell ref="M117:M120"/>
    <mergeCell ref="N96:N99"/>
    <mergeCell ref="N100:N102"/>
    <mergeCell ref="N103:N104"/>
    <mergeCell ref="L96:L99"/>
    <mergeCell ref="M96:M99"/>
    <mergeCell ref="M100:M102"/>
    <mergeCell ref="N105:N107"/>
    <mergeCell ref="N108:N110"/>
    <mergeCell ref="M103:M104"/>
    <mergeCell ref="M108:M110"/>
    <mergeCell ref="N111:N113"/>
    <mergeCell ref="L105:L107"/>
    <mergeCell ref="M105:M107"/>
    <mergeCell ref="L108:L110"/>
    <mergeCell ref="L111:L113"/>
    <mergeCell ref="M111:M113"/>
    <mergeCell ref="E13:E14"/>
    <mergeCell ref="G13:L14"/>
    <mergeCell ref="G15:L15"/>
    <mergeCell ref="C18:M18"/>
    <mergeCell ref="C19:M19"/>
    <mergeCell ref="N24:N30"/>
    <mergeCell ref="K31:K36"/>
    <mergeCell ref="L31:L36"/>
    <mergeCell ref="M31:M36"/>
    <mergeCell ref="N31:N36"/>
    <mergeCell ref="K24:K30"/>
    <mergeCell ref="L24:L30"/>
    <mergeCell ref="M24:M30"/>
    <mergeCell ref="N21:N23"/>
    <mergeCell ref="H52:H53"/>
    <mergeCell ref="L100:L102"/>
    <mergeCell ref="K103:K104"/>
    <mergeCell ref="L103:L104"/>
    <mergeCell ref="C21:C23"/>
    <mergeCell ref="M21:M23"/>
    <mergeCell ref="H21:K21"/>
    <mergeCell ref="K105:K107"/>
    <mergeCell ref="L21:L23"/>
    <mergeCell ref="H22:H23"/>
    <mergeCell ref="I22:I23"/>
    <mergeCell ref="J22:J23"/>
    <mergeCell ref="K22:K23"/>
    <mergeCell ref="I52:I53"/>
    <mergeCell ref="J52:J53"/>
    <mergeCell ref="K52:K53"/>
    <mergeCell ref="H51:K51"/>
    <mergeCell ref="L37:L41"/>
    <mergeCell ref="L51:L53"/>
    <mergeCell ref="K37:K41"/>
    <mergeCell ref="M37:M41"/>
    <mergeCell ref="L67:L69"/>
    <mergeCell ref="M67:M69"/>
    <mergeCell ref="D51:D53"/>
    <mergeCell ref="E51:E53"/>
    <mergeCell ref="F51:F53"/>
    <mergeCell ref="K100:K102"/>
    <mergeCell ref="B51:B53"/>
    <mergeCell ref="F21:F23"/>
    <mergeCell ref="G21:G23"/>
    <mergeCell ref="H68:H69"/>
    <mergeCell ref="I68:I69"/>
    <mergeCell ref="K62:K66"/>
    <mergeCell ref="H67:K67"/>
    <mergeCell ref="C62:C66"/>
    <mergeCell ref="D62:D66"/>
    <mergeCell ref="E62:E66"/>
    <mergeCell ref="F62:F66"/>
    <mergeCell ref="G62:G66"/>
    <mergeCell ref="D21:D23"/>
    <mergeCell ref="E21:E23"/>
    <mergeCell ref="C24:C30"/>
    <mergeCell ref="D24:D30"/>
    <mergeCell ref="E24:E30"/>
    <mergeCell ref="C58:C61"/>
    <mergeCell ref="D58:D61"/>
    <mergeCell ref="E58:E61"/>
    <mergeCell ref="F58:F61"/>
    <mergeCell ref="N67:N69"/>
    <mergeCell ref="N54:N57"/>
    <mergeCell ref="N58:N61"/>
    <mergeCell ref="F24:F30"/>
    <mergeCell ref="G24:G30"/>
    <mergeCell ref="B21:B23"/>
    <mergeCell ref="J68:J69"/>
    <mergeCell ref="K68:K69"/>
    <mergeCell ref="G51:G53"/>
    <mergeCell ref="C51:C53"/>
    <mergeCell ref="N37:N41"/>
    <mergeCell ref="L42:L45"/>
    <mergeCell ref="J62:J66"/>
    <mergeCell ref="L62:L66"/>
    <mergeCell ref="M62:M66"/>
    <mergeCell ref="N62:N66"/>
    <mergeCell ref="J54:J57"/>
    <mergeCell ref="K54:K57"/>
    <mergeCell ref="L54:L57"/>
    <mergeCell ref="M54:M57"/>
    <mergeCell ref="J58:J61"/>
    <mergeCell ref="K58:K61"/>
    <mergeCell ref="L58:L61"/>
    <mergeCell ref="G58:G61"/>
    <mergeCell ref="M51:M53"/>
    <mergeCell ref="M42:M45"/>
    <mergeCell ref="M46:M50"/>
    <mergeCell ref="N42:N45"/>
    <mergeCell ref="K46:K50"/>
    <mergeCell ref="M58:M61"/>
    <mergeCell ref="N46:N50"/>
    <mergeCell ref="N51:N53"/>
    <mergeCell ref="L46:L50"/>
    <mergeCell ref="B62:B66"/>
    <mergeCell ref="B67:B69"/>
    <mergeCell ref="C67:C69"/>
    <mergeCell ref="D67:D69"/>
    <mergeCell ref="E67:E69"/>
    <mergeCell ref="F67:F69"/>
    <mergeCell ref="G67:G69"/>
    <mergeCell ref="C37:C41"/>
    <mergeCell ref="D37:D41"/>
    <mergeCell ref="E37:E41"/>
    <mergeCell ref="F37:F41"/>
    <mergeCell ref="G37:G41"/>
    <mergeCell ref="G46:G50"/>
    <mergeCell ref="B46:B50"/>
    <mergeCell ref="E46:E50"/>
    <mergeCell ref="C46:C50"/>
    <mergeCell ref="D46:D50"/>
    <mergeCell ref="B54:B57"/>
    <mergeCell ref="C54:C57"/>
    <mergeCell ref="D54:D57"/>
    <mergeCell ref="E54:E57"/>
    <mergeCell ref="F54:F57"/>
    <mergeCell ref="G54:G57"/>
    <mergeCell ref="B58:B61"/>
    <mergeCell ref="B24:B30"/>
    <mergeCell ref="B31:B36"/>
    <mergeCell ref="C31:C36"/>
    <mergeCell ref="D31:D36"/>
    <mergeCell ref="E31:E36"/>
    <mergeCell ref="F31:F36"/>
    <mergeCell ref="G31:G36"/>
    <mergeCell ref="B37:B41"/>
    <mergeCell ref="G42:G45"/>
    <mergeCell ref="B42:B45"/>
    <mergeCell ref="C42:C45"/>
    <mergeCell ref="D42:D45"/>
    <mergeCell ref="E42:E45"/>
    <mergeCell ref="F42:F45"/>
    <mergeCell ref="D103:D104"/>
    <mergeCell ref="C105:C107"/>
    <mergeCell ref="D105:D107"/>
    <mergeCell ref="E105:E107"/>
    <mergeCell ref="K111:K113"/>
    <mergeCell ref="H108:K108"/>
    <mergeCell ref="K114:K116"/>
    <mergeCell ref="F105:F107"/>
    <mergeCell ref="K117:K120"/>
    <mergeCell ref="F117:F118"/>
    <mergeCell ref="B130:B133"/>
    <mergeCell ref="C130:C133"/>
    <mergeCell ref="D130:D133"/>
    <mergeCell ref="E130:E133"/>
    <mergeCell ref="F130:F133"/>
    <mergeCell ref="G130:G133"/>
    <mergeCell ref="L121:L124"/>
    <mergeCell ref="M121:M124"/>
    <mergeCell ref="N125:N129"/>
    <mergeCell ref="L125:L129"/>
    <mergeCell ref="L130:L133"/>
    <mergeCell ref="M130:M133"/>
    <mergeCell ref="N130:N133"/>
    <mergeCell ref="N121:N124"/>
    <mergeCell ref="K125:K129"/>
    <mergeCell ref="M125:M129"/>
    <mergeCell ref="K130:K132"/>
    <mergeCell ref="K121:K124"/>
    <mergeCell ref="B121:B124"/>
    <mergeCell ref="E121:E124"/>
    <mergeCell ref="G117:G120"/>
    <mergeCell ref="G121:G124"/>
    <mergeCell ref="C125:C129"/>
    <mergeCell ref="D125:D129"/>
    <mergeCell ref="E125:E129"/>
    <mergeCell ref="F125:F129"/>
    <mergeCell ref="G125:G129"/>
    <mergeCell ref="B117:B120"/>
    <mergeCell ref="C117:C120"/>
    <mergeCell ref="D117:D120"/>
    <mergeCell ref="E117:E120"/>
    <mergeCell ref="C121:C124"/>
    <mergeCell ref="D121:D124"/>
    <mergeCell ref="B125:B129"/>
    <mergeCell ref="G111:G113"/>
    <mergeCell ref="B111:B113"/>
    <mergeCell ref="C111:C113"/>
    <mergeCell ref="D111:D113"/>
    <mergeCell ref="E111:E113"/>
    <mergeCell ref="F111:F113"/>
    <mergeCell ref="G114:G116"/>
    <mergeCell ref="B114:B116"/>
    <mergeCell ref="C114:C116"/>
    <mergeCell ref="J47:J48"/>
    <mergeCell ref="B85:B88"/>
    <mergeCell ref="C85:C88"/>
    <mergeCell ref="D85:D88"/>
    <mergeCell ref="E85:E88"/>
    <mergeCell ref="F85:F88"/>
    <mergeCell ref="C108:C110"/>
    <mergeCell ref="D108:D110"/>
    <mergeCell ref="E108:E110"/>
    <mergeCell ref="F108:F110"/>
    <mergeCell ref="B89:B92"/>
    <mergeCell ref="C89:C92"/>
    <mergeCell ref="D89:D92"/>
    <mergeCell ref="E103:E104"/>
    <mergeCell ref="F103:F104"/>
    <mergeCell ref="B100:B102"/>
    <mergeCell ref="C100:C102"/>
    <mergeCell ref="D100:D102"/>
    <mergeCell ref="E100:E102"/>
    <mergeCell ref="F100:F102"/>
    <mergeCell ref="G100:G102"/>
    <mergeCell ref="B103:B104"/>
    <mergeCell ref="G103:G104"/>
    <mergeCell ref="C103:C104"/>
  </mergeCells>
  <dataValidations count="1">
    <dataValidation type="list" allowBlank="1" showErrorMessage="1" sqref="G24 L24 G31 L31 G37 L37 G42 L42 G46 L46 G54 L54 G58 L58 G62 L62 G70 L70 G75 L75 G79 L79 G85 L85 G89 L89 G93 L93 G96 L96 G100 L100 G103 L103 G105 L105 G111 L111 G114 L114 G117 L117 G121 L121 G125 L125 G130 L130" xr:uid="{00000000-0002-0000-0200-000000000000}">
      <formula1>"1,2,3"</formula1>
    </dataValidation>
  </dataValidations>
  <hyperlinks>
    <hyperlink ref="J104" r:id="rId1" xr:uid="{00000000-0004-0000-0200-000000000000}"/>
  </hyperlinks>
  <pageMargins left="0.7" right="0.7" top="0.75" bottom="0.75" header="0" footer="0"/>
  <pageSetup paperSize="9" scale="43"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3A343"/>
  </sheetPr>
  <dimension ref="A1:Y994"/>
  <sheetViews>
    <sheetView workbookViewId="0"/>
  </sheetViews>
  <sheetFormatPr baseColWidth="10" defaultColWidth="12.5703125" defaultRowHeight="15" customHeight="1" x14ac:dyDescent="0.2"/>
  <cols>
    <col min="1" max="1" width="2.5703125" style="113" customWidth="1"/>
    <col min="2" max="2" width="5.42578125" style="113" customWidth="1"/>
    <col min="3" max="4" width="42.5703125" style="113" customWidth="1"/>
    <col min="5" max="5" width="38" style="113" customWidth="1"/>
    <col min="6" max="6" width="28.140625" style="113" customWidth="1"/>
    <col min="7" max="7" width="7.42578125" style="113" customWidth="1"/>
    <col min="8" max="8" width="3.5703125" style="113" customWidth="1"/>
    <col min="9" max="9" width="61.7109375" style="113" customWidth="1"/>
    <col min="10" max="10" width="14.7109375" style="113" customWidth="1"/>
    <col min="11" max="11" width="38" style="113" customWidth="1"/>
    <col min="12" max="12" width="7.42578125" style="113" customWidth="1"/>
    <col min="13" max="13" width="16.140625" style="113" customWidth="1"/>
    <col min="14" max="16384" width="12.5703125" style="113"/>
  </cols>
  <sheetData>
    <row r="1" spans="1:25" ht="22.5" customHeight="1" x14ac:dyDescent="0.2">
      <c r="A1" s="144"/>
      <c r="B1" s="119"/>
      <c r="C1" s="118"/>
      <c r="D1" s="118"/>
      <c r="E1" s="118"/>
      <c r="F1" s="156"/>
      <c r="G1" s="118"/>
      <c r="H1" s="118"/>
      <c r="I1" s="118"/>
      <c r="J1" s="118"/>
      <c r="K1" s="118"/>
      <c r="L1" s="118"/>
      <c r="M1" s="121"/>
    </row>
    <row r="2" spans="1:25" ht="22.5" customHeight="1" x14ac:dyDescent="0.2">
      <c r="A2" s="118"/>
      <c r="B2" s="119"/>
      <c r="C2" s="118"/>
      <c r="D2" s="118"/>
      <c r="E2" s="118"/>
      <c r="F2" s="156"/>
      <c r="G2" s="118"/>
      <c r="H2" s="118"/>
      <c r="I2" s="118"/>
      <c r="J2" s="118"/>
      <c r="K2" s="118"/>
      <c r="L2" s="118"/>
      <c r="M2" s="121"/>
    </row>
    <row r="3" spans="1:25" ht="22.5" customHeight="1" x14ac:dyDescent="0.2">
      <c r="A3" s="118"/>
      <c r="B3" s="119"/>
      <c r="C3" s="118"/>
      <c r="D3" s="118"/>
      <c r="E3" s="118"/>
      <c r="F3" s="156"/>
      <c r="G3" s="118"/>
      <c r="H3" s="118"/>
      <c r="I3" s="118"/>
      <c r="J3" s="118"/>
      <c r="K3" s="118"/>
      <c r="L3" s="118"/>
      <c r="M3" s="121"/>
    </row>
    <row r="4" spans="1:25" ht="22.5" customHeight="1" x14ac:dyDescent="0.2">
      <c r="A4" s="118"/>
      <c r="B4" s="119"/>
      <c r="C4" s="118"/>
      <c r="D4" s="118"/>
      <c r="E4" s="118"/>
      <c r="F4" s="156"/>
      <c r="G4" s="118"/>
      <c r="H4" s="118"/>
      <c r="I4" s="118"/>
      <c r="J4" s="118"/>
      <c r="K4" s="118"/>
      <c r="L4" s="118"/>
      <c r="M4" s="121"/>
    </row>
    <row r="5" spans="1:25" ht="9.75" customHeight="1" x14ac:dyDescent="0.2">
      <c r="A5" s="118"/>
      <c r="B5" s="119"/>
      <c r="C5" s="118"/>
      <c r="D5" s="118"/>
      <c r="E5" s="118"/>
      <c r="F5" s="156"/>
      <c r="G5" s="118"/>
      <c r="H5" s="118"/>
      <c r="I5" s="118"/>
      <c r="J5" s="118"/>
      <c r="K5" s="118"/>
      <c r="L5" s="118"/>
      <c r="M5" s="121"/>
    </row>
    <row r="6" spans="1:25" ht="31.5" customHeight="1" x14ac:dyDescent="0.2">
      <c r="A6" s="118"/>
      <c r="B6" s="119"/>
      <c r="C6" s="118"/>
      <c r="D6" s="118"/>
      <c r="E6" s="118"/>
      <c r="F6" s="156"/>
      <c r="G6" s="118"/>
      <c r="H6" s="118"/>
      <c r="I6" s="118"/>
      <c r="J6" s="118"/>
      <c r="K6" s="118"/>
      <c r="L6" s="118"/>
      <c r="M6" s="121"/>
    </row>
    <row r="7" spans="1:25" ht="30.75" customHeight="1" x14ac:dyDescent="0.2">
      <c r="A7" s="118"/>
      <c r="B7" s="119"/>
      <c r="C7" s="118"/>
      <c r="D7" s="118"/>
      <c r="E7" s="157"/>
      <c r="F7" s="158"/>
      <c r="G7" s="157"/>
      <c r="H7" s="118"/>
      <c r="I7" s="118"/>
      <c r="J7" s="118"/>
      <c r="K7" s="118"/>
      <c r="L7" s="118"/>
      <c r="M7" s="121"/>
    </row>
    <row r="8" spans="1:25" ht="20.25" customHeight="1" x14ac:dyDescent="0.2">
      <c r="A8" s="118"/>
      <c r="B8" s="119"/>
      <c r="C8" s="118"/>
      <c r="D8" s="118"/>
      <c r="E8" s="118"/>
      <c r="F8" s="156"/>
      <c r="G8" s="118"/>
      <c r="H8" s="118"/>
      <c r="I8" s="118"/>
      <c r="J8" s="118"/>
      <c r="K8" s="118"/>
      <c r="L8" s="118"/>
      <c r="M8" s="121"/>
    </row>
    <row r="9" spans="1:25" ht="9.75" customHeight="1" x14ac:dyDescent="0.2">
      <c r="A9" s="118"/>
      <c r="B9" s="119"/>
      <c r="C9" s="118"/>
      <c r="D9" s="118"/>
      <c r="E9" s="118"/>
      <c r="F9" s="156"/>
      <c r="G9" s="118"/>
      <c r="H9" s="118"/>
      <c r="I9" s="118"/>
      <c r="J9" s="118"/>
      <c r="K9" s="118"/>
      <c r="L9" s="118"/>
      <c r="M9" s="121"/>
    </row>
    <row r="10" spans="1:25" ht="19.5" customHeight="1" x14ac:dyDescent="0.2">
      <c r="A10" s="118"/>
      <c r="B10" s="119"/>
      <c r="C10" s="482" t="s">
        <v>275</v>
      </c>
      <c r="D10" s="445"/>
      <c r="E10" s="445"/>
      <c r="F10" s="445"/>
      <c r="G10" s="445"/>
      <c r="H10" s="445"/>
      <c r="I10" s="445"/>
      <c r="J10" s="445"/>
      <c r="K10" s="445"/>
      <c r="L10" s="445"/>
      <c r="M10" s="446"/>
    </row>
    <row r="11" spans="1:25" ht="48" customHeight="1" x14ac:dyDescent="0.2">
      <c r="A11" s="118"/>
      <c r="B11" s="119"/>
      <c r="C11" s="450" t="s">
        <v>276</v>
      </c>
      <c r="D11" s="445"/>
      <c r="E11" s="445"/>
      <c r="F11" s="445"/>
      <c r="G11" s="445"/>
      <c r="H11" s="445"/>
      <c r="I11" s="445"/>
      <c r="J11" s="445"/>
      <c r="K11" s="445"/>
      <c r="L11" s="445"/>
      <c r="M11" s="446"/>
    </row>
    <row r="12" spans="1:25" ht="9.75" customHeight="1" thickBot="1" x14ac:dyDescent="0.25">
      <c r="A12" s="118"/>
      <c r="B12" s="119"/>
      <c r="C12" s="126"/>
      <c r="D12" s="126"/>
      <c r="E12" s="118"/>
      <c r="F12" s="156"/>
      <c r="G12" s="147"/>
      <c r="H12" s="118"/>
      <c r="I12" s="118"/>
      <c r="J12" s="118"/>
      <c r="K12" s="118"/>
      <c r="L12" s="118"/>
      <c r="M12" s="121"/>
    </row>
    <row r="13" spans="1:25" ht="36.75" customHeight="1" x14ac:dyDescent="0.2">
      <c r="A13" s="118"/>
      <c r="B13" s="477" t="s">
        <v>111</v>
      </c>
      <c r="C13" s="478" t="s">
        <v>946</v>
      </c>
      <c r="D13" s="486" t="s">
        <v>8</v>
      </c>
      <c r="E13" s="486" t="s">
        <v>947</v>
      </c>
      <c r="F13" s="486" t="s">
        <v>114</v>
      </c>
      <c r="G13" s="487" t="s">
        <v>948</v>
      </c>
      <c r="H13" s="487" t="s">
        <v>116</v>
      </c>
      <c r="I13" s="435"/>
      <c r="J13" s="435"/>
      <c r="K13" s="435"/>
      <c r="L13" s="485" t="s">
        <v>949</v>
      </c>
      <c r="M13" s="483" t="s">
        <v>163</v>
      </c>
    </row>
    <row r="14" spans="1:25" ht="29.25" customHeight="1" x14ac:dyDescent="0.2">
      <c r="A14" s="118"/>
      <c r="B14" s="400"/>
      <c r="C14" s="402"/>
      <c r="D14" s="402"/>
      <c r="E14" s="402"/>
      <c r="F14" s="402"/>
      <c r="G14" s="402"/>
      <c r="H14" s="464" t="s">
        <v>13</v>
      </c>
      <c r="I14" s="464" t="s">
        <v>15</v>
      </c>
      <c r="J14" s="464" t="s">
        <v>119</v>
      </c>
      <c r="K14" s="464" t="s">
        <v>277</v>
      </c>
      <c r="L14" s="402"/>
      <c r="M14" s="411"/>
    </row>
    <row r="15" spans="1:25" ht="20.25" customHeight="1" x14ac:dyDescent="0.2">
      <c r="A15" s="118"/>
      <c r="B15" s="400"/>
      <c r="C15" s="402"/>
      <c r="D15" s="402"/>
      <c r="E15" s="402"/>
      <c r="F15" s="402"/>
      <c r="G15" s="402"/>
      <c r="H15" s="402"/>
      <c r="I15" s="402"/>
      <c r="J15" s="402"/>
      <c r="K15" s="402"/>
      <c r="L15" s="402"/>
      <c r="M15" s="411"/>
    </row>
    <row r="16" spans="1:25" ht="96.75" customHeight="1" x14ac:dyDescent="0.2">
      <c r="A16" s="118"/>
      <c r="B16" s="399" t="str">
        <f>+LEFT(C16,3)</f>
        <v>6.1</v>
      </c>
      <c r="C16" s="429" t="s">
        <v>278</v>
      </c>
      <c r="D16" s="403" t="s">
        <v>279</v>
      </c>
      <c r="E16" s="401" t="s">
        <v>280</v>
      </c>
      <c r="F16" s="401" t="s">
        <v>159</v>
      </c>
      <c r="G16" s="407">
        <v>3</v>
      </c>
      <c r="H16" s="230">
        <v>1</v>
      </c>
      <c r="I16" s="231" t="s">
        <v>281</v>
      </c>
      <c r="J16" s="232"/>
      <c r="K16" s="233" t="s">
        <v>910</v>
      </c>
      <c r="L16" s="407">
        <v>3</v>
      </c>
      <c r="M16" s="410" t="str">
        <f>+IF(OR(ISBLANK(G16),ISBLANK(L16)),"",IF(OR(AND(G16=1,L16=1),AND(G16=1,L16=2),AND(G16=1,L16=3)),"Deficiencia de control mayor (diseño y ejecución)",IF(OR(AND(G16=2,L16=2),AND(G16=3,L16=1),AND(G16=3,L16=2),AND(G16=2,L16=1)),"Deficiencia de control (diseño o ejecución)",IF(AND(G16=2,L16=3),"Oportunidad de mejora","Mantenimiento del control"))))</f>
        <v>Mantenimiento del control</v>
      </c>
      <c r="N16" s="155"/>
      <c r="O16" s="155"/>
      <c r="P16" s="155"/>
      <c r="Q16" s="155"/>
      <c r="R16" s="155"/>
      <c r="S16" s="155"/>
      <c r="T16" s="155"/>
      <c r="U16" s="155"/>
      <c r="V16" s="155"/>
      <c r="W16" s="155"/>
      <c r="X16" s="155"/>
      <c r="Y16" s="155"/>
    </row>
    <row r="17" spans="1:25" ht="94.5" customHeight="1" x14ac:dyDescent="0.2">
      <c r="A17" s="118"/>
      <c r="B17" s="400"/>
      <c r="C17" s="402"/>
      <c r="D17" s="402"/>
      <c r="E17" s="402"/>
      <c r="F17" s="402"/>
      <c r="G17" s="402"/>
      <c r="H17" s="230">
        <v>2</v>
      </c>
      <c r="I17" s="231" t="s">
        <v>282</v>
      </c>
      <c r="J17" s="231"/>
      <c r="K17" s="233" t="s">
        <v>911</v>
      </c>
      <c r="L17" s="402"/>
      <c r="M17" s="411"/>
      <c r="N17" s="155"/>
      <c r="O17" s="155"/>
      <c r="P17" s="155"/>
      <c r="Q17" s="155"/>
      <c r="R17" s="155"/>
      <c r="S17" s="155"/>
      <c r="T17" s="155"/>
      <c r="U17" s="155"/>
      <c r="V17" s="155"/>
      <c r="W17" s="155"/>
      <c r="X17" s="155"/>
      <c r="Y17" s="155"/>
    </row>
    <row r="18" spans="1:25" ht="78" customHeight="1" x14ac:dyDescent="0.2">
      <c r="A18" s="118"/>
      <c r="B18" s="466" t="str">
        <f>+LEFT(C18,3)</f>
        <v>6.2</v>
      </c>
      <c r="C18" s="429" t="s">
        <v>283</v>
      </c>
      <c r="D18" s="403" t="s">
        <v>284</v>
      </c>
      <c r="E18" s="401" t="s">
        <v>285</v>
      </c>
      <c r="F18" s="234" t="s">
        <v>159</v>
      </c>
      <c r="G18" s="407">
        <v>3</v>
      </c>
      <c r="H18" s="230">
        <v>1</v>
      </c>
      <c r="I18" s="233" t="s">
        <v>286</v>
      </c>
      <c r="J18" s="233"/>
      <c r="K18" s="469" t="s">
        <v>912</v>
      </c>
      <c r="L18" s="407">
        <v>3</v>
      </c>
      <c r="M18" s="410" t="str">
        <f>+IF(OR(ISBLANK(G18),ISBLANK(L18)),"",IF(OR(AND(G18=1,L18=1),AND(G18=1,L18=2),AND(G18=1,L18=3)),"Deficiencia de control mayor (diseño y ejecución)",IF(OR(AND(G18=2,L18=2),AND(G18=3,L18=1),AND(G18=3,L18=2),AND(G18=2,L18=1)),"Deficiencia de control (diseño o ejecución)",IF(AND(G18=2,L18=3),"Oportunidad de mejora","Mantenimiento del control"))))</f>
        <v>Mantenimiento del control</v>
      </c>
    </row>
    <row r="19" spans="1:25" ht="96" customHeight="1" x14ac:dyDescent="0.2">
      <c r="A19" s="118"/>
      <c r="B19" s="400"/>
      <c r="C19" s="402"/>
      <c r="D19" s="402"/>
      <c r="E19" s="402"/>
      <c r="F19" s="235" t="s">
        <v>287</v>
      </c>
      <c r="G19" s="402"/>
      <c r="H19" s="230">
        <v>2</v>
      </c>
      <c r="I19" s="233" t="s">
        <v>288</v>
      </c>
      <c r="J19" s="233"/>
      <c r="K19" s="402"/>
      <c r="L19" s="402"/>
      <c r="M19" s="411"/>
    </row>
    <row r="20" spans="1:25" ht="64.5" customHeight="1" x14ac:dyDescent="0.2">
      <c r="A20" s="118"/>
      <c r="B20" s="400"/>
      <c r="C20" s="402"/>
      <c r="D20" s="402"/>
      <c r="E20" s="402"/>
      <c r="F20" s="235" t="s">
        <v>159</v>
      </c>
      <c r="G20" s="402"/>
      <c r="H20" s="230">
        <v>3</v>
      </c>
      <c r="I20" s="233" t="s">
        <v>289</v>
      </c>
      <c r="J20" s="233"/>
      <c r="K20" s="402"/>
      <c r="L20" s="402"/>
      <c r="M20" s="411"/>
    </row>
    <row r="21" spans="1:25" ht="102" customHeight="1" x14ac:dyDescent="0.2">
      <c r="A21" s="118"/>
      <c r="B21" s="400"/>
      <c r="C21" s="402"/>
      <c r="D21" s="402"/>
      <c r="E21" s="402"/>
      <c r="F21" s="235" t="s">
        <v>159</v>
      </c>
      <c r="G21" s="402"/>
      <c r="H21" s="230">
        <v>4</v>
      </c>
      <c r="I21" s="233" t="s">
        <v>290</v>
      </c>
      <c r="J21" s="233"/>
      <c r="K21" s="402"/>
      <c r="L21" s="402"/>
      <c r="M21" s="411"/>
    </row>
    <row r="22" spans="1:25" ht="38.25" x14ac:dyDescent="0.2">
      <c r="A22" s="118"/>
      <c r="B22" s="466" t="str">
        <f>+LEFT(C22,3)</f>
        <v>6.3</v>
      </c>
      <c r="C22" s="429" t="s">
        <v>291</v>
      </c>
      <c r="D22" s="403" t="s">
        <v>292</v>
      </c>
      <c r="E22" s="401" t="s">
        <v>293</v>
      </c>
      <c r="F22" s="234" t="s">
        <v>159</v>
      </c>
      <c r="G22" s="407">
        <v>3</v>
      </c>
      <c r="H22" s="230">
        <v>1</v>
      </c>
      <c r="I22" s="231" t="s">
        <v>294</v>
      </c>
      <c r="J22" s="231"/>
      <c r="K22" s="429" t="s">
        <v>1067</v>
      </c>
      <c r="L22" s="407">
        <v>1</v>
      </c>
      <c r="M22" s="410" t="str">
        <f>+IF(OR(ISBLANK(G22),ISBLANK(L22)),"",IF(OR(AND(G22=1,L22=1),AND(G22=1,L22=2),AND(G22=1,L22=3)),"Deficiencia de control mayor (diseño y ejecución)",IF(OR(AND(G22=2,L22=2),AND(G22=3,L22=1),AND(G22=3,L22=2),AND(G22=2,L22=1)),"Deficiencia de control (diseño o ejecución)",IF(AND(G22=2,L22=3),"Oportunidad de mejora","Mantenimiento del control"))))</f>
        <v>Deficiencia de control (diseño o ejecución)</v>
      </c>
    </row>
    <row r="23" spans="1:25" ht="63.75" x14ac:dyDescent="0.2">
      <c r="A23" s="118"/>
      <c r="B23" s="400"/>
      <c r="C23" s="402"/>
      <c r="D23" s="402"/>
      <c r="E23" s="402"/>
      <c r="F23" s="235" t="s">
        <v>287</v>
      </c>
      <c r="G23" s="402"/>
      <c r="H23" s="230">
        <v>2</v>
      </c>
      <c r="I23" s="233" t="s">
        <v>295</v>
      </c>
      <c r="J23" s="233"/>
      <c r="K23" s="402"/>
      <c r="L23" s="402"/>
      <c r="M23" s="411"/>
    </row>
    <row r="24" spans="1:25" ht="63.75" x14ac:dyDescent="0.2">
      <c r="A24" s="118"/>
      <c r="B24" s="400"/>
      <c r="C24" s="402"/>
      <c r="D24" s="402"/>
      <c r="E24" s="402"/>
      <c r="F24" s="236" t="s">
        <v>296</v>
      </c>
      <c r="G24" s="402"/>
      <c r="H24" s="230">
        <v>3</v>
      </c>
      <c r="I24" s="233" t="s">
        <v>297</v>
      </c>
      <c r="J24" s="233"/>
      <c r="K24" s="402"/>
      <c r="L24" s="402"/>
      <c r="M24" s="411"/>
    </row>
    <row r="25" spans="1:25" ht="38.25" x14ac:dyDescent="0.2">
      <c r="A25" s="118"/>
      <c r="B25" s="400"/>
      <c r="C25" s="402"/>
      <c r="D25" s="402"/>
      <c r="E25" s="402"/>
      <c r="F25" s="235" t="s">
        <v>159</v>
      </c>
      <c r="G25" s="402"/>
      <c r="H25" s="230">
        <v>4</v>
      </c>
      <c r="I25" s="233" t="s">
        <v>298</v>
      </c>
      <c r="J25" s="233"/>
      <c r="K25" s="402"/>
      <c r="L25" s="402"/>
      <c r="M25" s="411"/>
    </row>
    <row r="26" spans="1:25" ht="22.5" customHeight="1" x14ac:dyDescent="0.2">
      <c r="A26" s="118"/>
      <c r="B26" s="474"/>
      <c r="C26" s="484" t="s">
        <v>950</v>
      </c>
      <c r="D26" s="473" t="s">
        <v>8</v>
      </c>
      <c r="E26" s="473" t="s">
        <v>947</v>
      </c>
      <c r="F26" s="473" t="s">
        <v>114</v>
      </c>
      <c r="G26" s="465" t="s">
        <v>928</v>
      </c>
      <c r="H26" s="464" t="s">
        <v>116</v>
      </c>
      <c r="I26" s="402"/>
      <c r="J26" s="402"/>
      <c r="K26" s="402"/>
      <c r="L26" s="465" t="s">
        <v>949</v>
      </c>
      <c r="M26" s="479" t="s">
        <v>163</v>
      </c>
    </row>
    <row r="27" spans="1:25" ht="22.5" customHeight="1" x14ac:dyDescent="0.2">
      <c r="A27" s="118"/>
      <c r="B27" s="400"/>
      <c r="C27" s="402"/>
      <c r="D27" s="402"/>
      <c r="E27" s="402"/>
      <c r="F27" s="402"/>
      <c r="G27" s="402"/>
      <c r="H27" s="464" t="s">
        <v>13</v>
      </c>
      <c r="I27" s="464" t="s">
        <v>15</v>
      </c>
      <c r="J27" s="464" t="s">
        <v>119</v>
      </c>
      <c r="K27" s="464" t="s">
        <v>277</v>
      </c>
      <c r="L27" s="402"/>
      <c r="M27" s="411"/>
    </row>
    <row r="28" spans="1:25" ht="91.5" customHeight="1" x14ac:dyDescent="0.2">
      <c r="A28" s="118"/>
      <c r="B28" s="400"/>
      <c r="C28" s="402"/>
      <c r="D28" s="402"/>
      <c r="E28" s="402"/>
      <c r="F28" s="402"/>
      <c r="G28" s="402"/>
      <c r="H28" s="402"/>
      <c r="I28" s="402"/>
      <c r="J28" s="402"/>
      <c r="K28" s="402"/>
      <c r="L28" s="402"/>
      <c r="M28" s="411"/>
    </row>
    <row r="29" spans="1:25" ht="63.75" x14ac:dyDescent="0.2">
      <c r="A29" s="118"/>
      <c r="B29" s="466" t="str">
        <f>+LEFT(C29,3)</f>
        <v>7.1</v>
      </c>
      <c r="C29" s="429" t="s">
        <v>299</v>
      </c>
      <c r="D29" s="429" t="s">
        <v>279</v>
      </c>
      <c r="E29" s="401" t="s">
        <v>951</v>
      </c>
      <c r="F29" s="234" t="s">
        <v>159</v>
      </c>
      <c r="G29" s="407">
        <v>3</v>
      </c>
      <c r="H29" s="230">
        <v>1</v>
      </c>
      <c r="I29" s="233" t="s">
        <v>300</v>
      </c>
      <c r="J29" s="233"/>
      <c r="K29" s="233" t="s">
        <v>913</v>
      </c>
      <c r="L29" s="401">
        <v>1</v>
      </c>
      <c r="M29" s="410" t="str">
        <f>+IF(OR(ISBLANK(G29),ISBLANK(L29)),"",IF(OR(AND(G29=1,L29=1),AND(G29=1,L29=2),AND(G29=1,L29=3)),"Deficiencia de control mayor (diseño y ejecución)",IF(OR(AND(G29=2,L29=2),AND(G29=3,L29=1),AND(G29=3,L29=2),AND(G29=2,L29=1)),"Deficiencia de control (diseño o ejecución)",IF(AND(G29=2,L29=3),"Oportunidad de mejora","Mantenimiento del control"))))</f>
        <v>Deficiencia de control (diseño o ejecución)</v>
      </c>
      <c r="N29" s="118"/>
      <c r="O29" s="118"/>
      <c r="P29" s="118"/>
      <c r="Q29" s="118"/>
      <c r="R29" s="118"/>
      <c r="S29" s="118"/>
      <c r="T29" s="118"/>
      <c r="U29" s="118"/>
      <c r="V29" s="118"/>
      <c r="W29" s="118"/>
      <c r="X29" s="118"/>
      <c r="Y29" s="118"/>
    </row>
    <row r="30" spans="1:25" ht="114.75" x14ac:dyDescent="0.2">
      <c r="A30" s="118"/>
      <c r="B30" s="400"/>
      <c r="C30" s="402"/>
      <c r="D30" s="402"/>
      <c r="E30" s="402"/>
      <c r="F30" s="237" t="s">
        <v>287</v>
      </c>
      <c r="G30" s="402"/>
      <c r="H30" s="230">
        <v>2</v>
      </c>
      <c r="I30" s="231" t="s">
        <v>301</v>
      </c>
      <c r="J30" s="233"/>
      <c r="K30" s="233" t="s">
        <v>914</v>
      </c>
      <c r="L30" s="402"/>
      <c r="M30" s="411"/>
      <c r="N30" s="118"/>
      <c r="O30" s="118"/>
      <c r="P30" s="118"/>
      <c r="Q30" s="118"/>
      <c r="R30" s="118"/>
      <c r="S30" s="118"/>
      <c r="T30" s="118"/>
      <c r="U30" s="118"/>
      <c r="V30" s="118"/>
      <c r="W30" s="118"/>
      <c r="X30" s="118"/>
      <c r="Y30" s="118"/>
    </row>
    <row r="31" spans="1:25" ht="63.75" x14ac:dyDescent="0.2">
      <c r="A31" s="118"/>
      <c r="B31" s="400"/>
      <c r="C31" s="402"/>
      <c r="D31" s="402"/>
      <c r="E31" s="402"/>
      <c r="F31" s="237" t="s">
        <v>159</v>
      </c>
      <c r="G31" s="402"/>
      <c r="H31" s="230">
        <v>3</v>
      </c>
      <c r="I31" s="233" t="s">
        <v>302</v>
      </c>
      <c r="J31" s="233"/>
      <c r="K31" s="233" t="s">
        <v>1068</v>
      </c>
      <c r="L31" s="402"/>
      <c r="M31" s="411"/>
      <c r="N31" s="118"/>
      <c r="O31" s="118"/>
      <c r="P31" s="118"/>
      <c r="Q31" s="118"/>
      <c r="R31" s="118"/>
      <c r="S31" s="118"/>
      <c r="T31" s="118"/>
      <c r="U31" s="118"/>
      <c r="V31" s="118"/>
      <c r="W31" s="118"/>
      <c r="X31" s="118"/>
      <c r="Y31" s="118"/>
    </row>
    <row r="32" spans="1:25" ht="25.5" x14ac:dyDescent="0.2">
      <c r="A32" s="118"/>
      <c r="B32" s="466" t="str">
        <f>+LEFT(C32,3)</f>
        <v>7.2</v>
      </c>
      <c r="C32" s="429" t="s">
        <v>303</v>
      </c>
      <c r="D32" s="429" t="s">
        <v>304</v>
      </c>
      <c r="E32" s="401" t="s">
        <v>305</v>
      </c>
      <c r="F32" s="234" t="s">
        <v>159</v>
      </c>
      <c r="G32" s="407">
        <v>3</v>
      </c>
      <c r="H32" s="230">
        <v>1</v>
      </c>
      <c r="I32" s="233" t="s">
        <v>306</v>
      </c>
      <c r="J32" s="233"/>
      <c r="K32" s="469" t="s">
        <v>915</v>
      </c>
      <c r="L32" s="407">
        <v>3</v>
      </c>
      <c r="M32" s="410" t="str">
        <f>+IF(OR(ISBLANK(G32),ISBLANK(L32)),"",IF(OR(AND(G32=1,L32=1),AND(G32=1,L32=2),AND(G32=1,L32=3)),"Deficiencia de control mayor (diseño y ejecución)",IF(OR(AND(G32=2,L32=2),AND(G32=3,L32=1),AND(G32=3,L32=2),AND(G32=2,L32=1)),"Deficiencia de control (diseño o ejecución)",IF(AND(G32=2,L32=3),"Oportunidad de mejora","Mantenimiento del control"))))</f>
        <v>Mantenimiento del control</v>
      </c>
      <c r="N32" s="118"/>
      <c r="O32" s="118"/>
      <c r="P32" s="118"/>
      <c r="Q32" s="118"/>
      <c r="R32" s="118"/>
      <c r="S32" s="118"/>
      <c r="T32" s="118"/>
      <c r="U32" s="118"/>
      <c r="V32" s="118"/>
      <c r="W32" s="118"/>
      <c r="X32" s="118"/>
      <c r="Y32" s="118"/>
    </row>
    <row r="33" spans="1:25" ht="51" x14ac:dyDescent="0.2">
      <c r="A33" s="118"/>
      <c r="B33" s="400"/>
      <c r="C33" s="402"/>
      <c r="D33" s="402"/>
      <c r="E33" s="402"/>
      <c r="F33" s="237" t="s">
        <v>287</v>
      </c>
      <c r="G33" s="402"/>
      <c r="H33" s="230">
        <v>2</v>
      </c>
      <c r="I33" s="233" t="s">
        <v>307</v>
      </c>
      <c r="J33" s="233"/>
      <c r="K33" s="402"/>
      <c r="L33" s="402"/>
      <c r="M33" s="411"/>
      <c r="N33" s="118"/>
      <c r="O33" s="118"/>
      <c r="P33" s="118"/>
      <c r="Q33" s="118"/>
      <c r="R33" s="118"/>
      <c r="S33" s="118"/>
      <c r="T33" s="118"/>
      <c r="U33" s="118"/>
      <c r="V33" s="118"/>
      <c r="W33" s="118"/>
      <c r="X33" s="118"/>
      <c r="Y33" s="118"/>
    </row>
    <row r="34" spans="1:25" ht="63.75" x14ac:dyDescent="0.2">
      <c r="A34" s="118"/>
      <c r="B34" s="400"/>
      <c r="C34" s="402"/>
      <c r="D34" s="402"/>
      <c r="E34" s="402"/>
      <c r="F34" s="237" t="s">
        <v>159</v>
      </c>
      <c r="G34" s="402"/>
      <c r="H34" s="230">
        <v>3</v>
      </c>
      <c r="I34" s="233" t="s">
        <v>308</v>
      </c>
      <c r="J34" s="233"/>
      <c r="K34" s="402"/>
      <c r="L34" s="402"/>
      <c r="M34" s="411"/>
      <c r="N34" s="118"/>
      <c r="O34" s="118"/>
      <c r="P34" s="118"/>
      <c r="Q34" s="118"/>
      <c r="R34" s="118"/>
      <c r="S34" s="118"/>
      <c r="T34" s="118"/>
      <c r="U34" s="118"/>
      <c r="V34" s="118"/>
      <c r="W34" s="118"/>
      <c r="X34" s="118"/>
      <c r="Y34" s="118"/>
    </row>
    <row r="35" spans="1:25" ht="38.25" x14ac:dyDescent="0.2">
      <c r="A35" s="118"/>
      <c r="B35" s="466" t="str">
        <f>+LEFT(C35,3)</f>
        <v>7.3</v>
      </c>
      <c r="C35" s="429" t="s">
        <v>309</v>
      </c>
      <c r="D35" s="429" t="s">
        <v>304</v>
      </c>
      <c r="E35" s="401" t="s">
        <v>310</v>
      </c>
      <c r="F35" s="234" t="s">
        <v>287</v>
      </c>
      <c r="G35" s="407">
        <v>3</v>
      </c>
      <c r="H35" s="230">
        <v>1</v>
      </c>
      <c r="I35" s="233" t="s">
        <v>311</v>
      </c>
      <c r="J35" s="233"/>
      <c r="K35" s="401" t="s">
        <v>916</v>
      </c>
      <c r="L35" s="407">
        <v>2</v>
      </c>
      <c r="M35" s="410" t="str">
        <f>+IF(OR(ISBLANK(G35),ISBLANK(L35)),"",IF(OR(AND(G35=1,L35=1),AND(G35=1,L35=2),AND(G35=1,L35=3)),"Deficiencia de control mayor (diseño y ejecución)",IF(OR(AND(G35=2,L35=2),AND(G35=3,L35=1),AND(G35=3,L35=2),AND(G35=2,L35=1)),"Deficiencia de control (diseño o ejecución)",IF(AND(G35=2,L35=3),"Oportunidad de mejora","Mantenimiento del control"))))</f>
        <v>Deficiencia de control (diseño o ejecución)</v>
      </c>
      <c r="N35" s="118"/>
      <c r="O35" s="118"/>
      <c r="P35" s="118"/>
      <c r="Q35" s="118"/>
      <c r="R35" s="118"/>
      <c r="S35" s="118"/>
      <c r="T35" s="118"/>
      <c r="U35" s="118"/>
      <c r="V35" s="118"/>
      <c r="W35" s="118"/>
      <c r="X35" s="118"/>
      <c r="Y35" s="118"/>
    </row>
    <row r="36" spans="1:25" ht="38.25" x14ac:dyDescent="0.2">
      <c r="A36" s="118"/>
      <c r="B36" s="400"/>
      <c r="C36" s="402"/>
      <c r="D36" s="402"/>
      <c r="E36" s="402"/>
      <c r="F36" s="237" t="s">
        <v>159</v>
      </c>
      <c r="G36" s="402"/>
      <c r="H36" s="230">
        <v>2</v>
      </c>
      <c r="I36" s="233" t="s">
        <v>312</v>
      </c>
      <c r="J36" s="233"/>
      <c r="K36" s="402"/>
      <c r="L36" s="402"/>
      <c r="M36" s="411"/>
      <c r="N36" s="118"/>
      <c r="O36" s="118"/>
      <c r="P36" s="118"/>
      <c r="Q36" s="118"/>
      <c r="R36" s="118"/>
      <c r="S36" s="118"/>
      <c r="T36" s="118"/>
      <c r="U36" s="118"/>
      <c r="V36" s="118"/>
      <c r="W36" s="118"/>
      <c r="X36" s="118"/>
      <c r="Y36" s="118"/>
    </row>
    <row r="37" spans="1:25" ht="51" x14ac:dyDescent="0.2">
      <c r="A37" s="118"/>
      <c r="B37" s="400"/>
      <c r="C37" s="402"/>
      <c r="D37" s="402"/>
      <c r="E37" s="402"/>
      <c r="F37" s="237" t="s">
        <v>159</v>
      </c>
      <c r="G37" s="402"/>
      <c r="H37" s="230">
        <v>3</v>
      </c>
      <c r="I37" s="233" t="s">
        <v>313</v>
      </c>
      <c r="J37" s="233"/>
      <c r="K37" s="402"/>
      <c r="L37" s="402"/>
      <c r="M37" s="411"/>
      <c r="N37" s="118"/>
      <c r="O37" s="118"/>
      <c r="P37" s="118"/>
      <c r="Q37" s="118"/>
      <c r="R37" s="118"/>
      <c r="S37" s="118"/>
      <c r="T37" s="118"/>
      <c r="U37" s="118"/>
      <c r="V37" s="118"/>
      <c r="W37" s="118"/>
      <c r="X37" s="118"/>
      <c r="Y37" s="118"/>
    </row>
    <row r="38" spans="1:25" ht="51" x14ac:dyDescent="0.2">
      <c r="A38" s="118"/>
      <c r="B38" s="400"/>
      <c r="C38" s="402"/>
      <c r="D38" s="402"/>
      <c r="E38" s="402"/>
      <c r="F38" s="237" t="s">
        <v>314</v>
      </c>
      <c r="G38" s="402"/>
      <c r="H38" s="230">
        <v>4</v>
      </c>
      <c r="I38" s="233" t="s">
        <v>315</v>
      </c>
      <c r="J38" s="233"/>
      <c r="K38" s="402"/>
      <c r="L38" s="402"/>
      <c r="M38" s="411"/>
      <c r="N38" s="118"/>
      <c r="O38" s="118"/>
      <c r="P38" s="118"/>
      <c r="Q38" s="118"/>
      <c r="R38" s="118"/>
      <c r="S38" s="118"/>
      <c r="T38" s="118"/>
      <c r="U38" s="118"/>
      <c r="V38" s="118"/>
      <c r="W38" s="118"/>
      <c r="X38" s="118"/>
      <c r="Y38" s="118"/>
    </row>
    <row r="39" spans="1:25" ht="66" customHeight="1" x14ac:dyDescent="0.2">
      <c r="A39" s="118"/>
      <c r="B39" s="466" t="str">
        <f>+LEFT(C39,3)</f>
        <v>7.4</v>
      </c>
      <c r="C39" s="429" t="s">
        <v>316</v>
      </c>
      <c r="D39" s="429" t="s">
        <v>317</v>
      </c>
      <c r="E39" s="401" t="s">
        <v>318</v>
      </c>
      <c r="F39" s="234" t="s">
        <v>287</v>
      </c>
      <c r="G39" s="407">
        <v>3</v>
      </c>
      <c r="H39" s="230">
        <v>1</v>
      </c>
      <c r="I39" s="233" t="s">
        <v>319</v>
      </c>
      <c r="J39" s="233"/>
      <c r="K39" s="469" t="s">
        <v>1070</v>
      </c>
      <c r="L39" s="407">
        <v>2</v>
      </c>
      <c r="M39" s="410" t="str">
        <f>+IF(OR(ISBLANK(G39),ISBLANK(L39)),"",IF(OR(AND(G39=1,L39=1),AND(G39=1,L39=2),AND(G39=1,L39=3)),"Deficiencia de control mayor (diseño y ejecución)",IF(OR(AND(G39=2,L39=2),AND(G39=3,L39=1),AND(G39=3,L39=2),AND(G39=2,L39=1)),"Deficiencia de control (diseño o ejecución)",IF(AND(G39=2,L39=3),"Oportunidad de mejora","Mantenimiento del control"))))</f>
        <v>Deficiencia de control (diseño o ejecución)</v>
      </c>
      <c r="N39" s="118"/>
      <c r="O39" s="118"/>
      <c r="P39" s="118"/>
      <c r="Q39" s="118"/>
      <c r="R39" s="118"/>
      <c r="S39" s="118"/>
      <c r="T39" s="118"/>
      <c r="U39" s="118"/>
      <c r="V39" s="118"/>
      <c r="W39" s="118"/>
      <c r="X39" s="118"/>
      <c r="Y39" s="118"/>
    </row>
    <row r="40" spans="1:25" ht="83.25" customHeight="1" x14ac:dyDescent="0.2">
      <c r="A40" s="118"/>
      <c r="B40" s="400"/>
      <c r="C40" s="402"/>
      <c r="D40" s="402"/>
      <c r="E40" s="402"/>
      <c r="F40" s="237" t="s">
        <v>287</v>
      </c>
      <c r="G40" s="402"/>
      <c r="H40" s="230">
        <v>2</v>
      </c>
      <c r="I40" s="233" t="s">
        <v>320</v>
      </c>
      <c r="J40" s="233"/>
      <c r="K40" s="402"/>
      <c r="L40" s="402"/>
      <c r="M40" s="411"/>
      <c r="N40" s="118"/>
      <c r="O40" s="118"/>
      <c r="P40" s="118"/>
      <c r="Q40" s="118"/>
      <c r="R40" s="118"/>
      <c r="S40" s="118"/>
      <c r="T40" s="118"/>
      <c r="U40" s="118"/>
      <c r="V40" s="118"/>
      <c r="W40" s="118"/>
      <c r="X40" s="118"/>
      <c r="Y40" s="118"/>
    </row>
    <row r="41" spans="1:25" ht="61.5" customHeight="1" x14ac:dyDescent="0.2">
      <c r="A41" s="118"/>
      <c r="B41" s="400"/>
      <c r="C41" s="402"/>
      <c r="D41" s="402"/>
      <c r="E41" s="402"/>
      <c r="F41" s="237" t="s">
        <v>159</v>
      </c>
      <c r="G41" s="402"/>
      <c r="H41" s="230">
        <v>3</v>
      </c>
      <c r="I41" s="233" t="s">
        <v>321</v>
      </c>
      <c r="J41" s="233"/>
      <c r="K41" s="402"/>
      <c r="L41" s="402"/>
      <c r="M41" s="411"/>
      <c r="N41" s="118"/>
      <c r="O41" s="118"/>
      <c r="P41" s="118"/>
      <c r="Q41" s="118"/>
      <c r="R41" s="118"/>
      <c r="S41" s="118"/>
      <c r="T41" s="118"/>
      <c r="U41" s="118"/>
      <c r="V41" s="118"/>
      <c r="W41" s="118"/>
      <c r="X41" s="118"/>
      <c r="Y41" s="118"/>
    </row>
    <row r="42" spans="1:25" ht="53.25" customHeight="1" x14ac:dyDescent="0.2">
      <c r="A42" s="118"/>
      <c r="B42" s="400"/>
      <c r="C42" s="402"/>
      <c r="D42" s="402"/>
      <c r="E42" s="402"/>
      <c r="F42" s="237" t="s">
        <v>159</v>
      </c>
      <c r="G42" s="402"/>
      <c r="H42" s="230">
        <v>4</v>
      </c>
      <c r="I42" s="233" t="s">
        <v>322</v>
      </c>
      <c r="J42" s="233"/>
      <c r="K42" s="402"/>
      <c r="L42" s="402"/>
      <c r="M42" s="411"/>
      <c r="N42" s="118"/>
      <c r="O42" s="118"/>
      <c r="P42" s="118"/>
      <c r="Q42" s="118"/>
      <c r="R42" s="118"/>
      <c r="S42" s="118"/>
      <c r="T42" s="118"/>
      <c r="U42" s="118"/>
      <c r="V42" s="118"/>
      <c r="W42" s="118"/>
      <c r="X42" s="118"/>
      <c r="Y42" s="118"/>
    </row>
    <row r="43" spans="1:25" ht="15.75" customHeight="1" x14ac:dyDescent="0.2">
      <c r="A43" s="118"/>
      <c r="B43" s="400"/>
      <c r="C43" s="402"/>
      <c r="D43" s="402"/>
      <c r="E43" s="402"/>
      <c r="F43" s="237"/>
      <c r="G43" s="402"/>
      <c r="H43" s="230"/>
      <c r="I43" s="230"/>
      <c r="J43" s="230"/>
      <c r="K43" s="402"/>
      <c r="L43" s="402"/>
      <c r="M43" s="411"/>
      <c r="N43" s="118"/>
      <c r="O43" s="118"/>
      <c r="P43" s="118"/>
      <c r="Q43" s="118"/>
      <c r="R43" s="118"/>
      <c r="S43" s="118"/>
      <c r="T43" s="118"/>
      <c r="U43" s="118"/>
      <c r="V43" s="118"/>
      <c r="W43" s="118"/>
      <c r="X43" s="118"/>
      <c r="Y43" s="118"/>
    </row>
    <row r="44" spans="1:25" ht="114.75" customHeight="1" x14ac:dyDescent="0.2">
      <c r="A44" s="118"/>
      <c r="B44" s="466" t="str">
        <f>+LEFT(C44,3)</f>
        <v>7.5</v>
      </c>
      <c r="C44" s="429" t="s">
        <v>323</v>
      </c>
      <c r="D44" s="429" t="s">
        <v>324</v>
      </c>
      <c r="E44" s="429" t="s">
        <v>325</v>
      </c>
      <c r="F44" s="233" t="s">
        <v>287</v>
      </c>
      <c r="G44" s="407">
        <v>3</v>
      </c>
      <c r="H44" s="230">
        <v>1</v>
      </c>
      <c r="I44" s="233" t="s">
        <v>326</v>
      </c>
      <c r="J44" s="233"/>
      <c r="K44" s="401" t="s">
        <v>917</v>
      </c>
      <c r="L44" s="407">
        <v>3</v>
      </c>
      <c r="M44" s="410" t="str">
        <f>+IF(OR(ISBLANK(G44),ISBLANK(L44)),"",IF(OR(AND(G44=1,L44=1),AND(G44=1,L44=2),AND(G44=1,L44=3)),"Deficiencia de control mayor (diseño y ejecución)",IF(OR(AND(G44=2,L44=2),AND(G44=3,L44=1),AND(G44=3,L44=2),AND(G44=2,L44=1)),"Deficiencia de control (diseño o ejecución)",IF(AND(G44=2,L44=3),"Oportunidad de mejora","Mantenimiento del control"))))</f>
        <v>Mantenimiento del control</v>
      </c>
      <c r="N44" s="118"/>
      <c r="O44" s="118"/>
      <c r="P44" s="118"/>
      <c r="Q44" s="118"/>
      <c r="R44" s="118"/>
      <c r="S44" s="118"/>
      <c r="T44" s="118"/>
      <c r="U44" s="118"/>
      <c r="V44" s="118"/>
      <c r="W44" s="118"/>
      <c r="X44" s="118"/>
      <c r="Y44" s="118"/>
    </row>
    <row r="45" spans="1:25" ht="114.75" customHeight="1" x14ac:dyDescent="0.2">
      <c r="A45" s="118"/>
      <c r="B45" s="400"/>
      <c r="C45" s="402"/>
      <c r="D45" s="402"/>
      <c r="E45" s="402"/>
      <c r="F45" s="237" t="s">
        <v>287</v>
      </c>
      <c r="G45" s="402"/>
      <c r="H45" s="230">
        <v>2</v>
      </c>
      <c r="I45" s="233" t="s">
        <v>327</v>
      </c>
      <c r="J45" s="233"/>
      <c r="K45" s="488"/>
      <c r="L45" s="402"/>
      <c r="M45" s="411"/>
      <c r="N45" s="118"/>
      <c r="O45" s="118"/>
      <c r="P45" s="118"/>
      <c r="Q45" s="118"/>
      <c r="R45" s="118"/>
      <c r="S45" s="118"/>
      <c r="T45" s="118"/>
      <c r="U45" s="118"/>
      <c r="V45" s="118"/>
      <c r="W45" s="118"/>
      <c r="X45" s="118"/>
      <c r="Y45" s="118"/>
    </row>
    <row r="46" spans="1:25" ht="114.75" customHeight="1" x14ac:dyDescent="0.2">
      <c r="A46" s="118"/>
      <c r="B46" s="400"/>
      <c r="C46" s="402"/>
      <c r="D46" s="402"/>
      <c r="E46" s="402"/>
      <c r="F46" s="237" t="s">
        <v>159</v>
      </c>
      <c r="G46" s="402"/>
      <c r="H46" s="230">
        <v>3</v>
      </c>
      <c r="I46" s="233" t="s">
        <v>328</v>
      </c>
      <c r="J46" s="233"/>
      <c r="K46" s="488"/>
      <c r="L46" s="402"/>
      <c r="M46" s="411"/>
      <c r="N46" s="118"/>
      <c r="O46" s="118"/>
      <c r="P46" s="118"/>
      <c r="Q46" s="118"/>
      <c r="R46" s="118"/>
      <c r="S46" s="118"/>
      <c r="T46" s="118"/>
      <c r="U46" s="118"/>
      <c r="V46" s="118"/>
      <c r="W46" s="118"/>
      <c r="X46" s="118"/>
      <c r="Y46" s="118"/>
    </row>
    <row r="47" spans="1:25" ht="22.5" customHeight="1" x14ac:dyDescent="0.2">
      <c r="A47" s="118"/>
      <c r="B47" s="474"/>
      <c r="C47" s="481" t="s">
        <v>952</v>
      </c>
      <c r="D47" s="473" t="s">
        <v>8</v>
      </c>
      <c r="E47" s="473" t="s">
        <v>947</v>
      </c>
      <c r="F47" s="473" t="s">
        <v>114</v>
      </c>
      <c r="G47" s="465" t="s">
        <v>928</v>
      </c>
      <c r="H47" s="464" t="s">
        <v>116</v>
      </c>
      <c r="I47" s="402"/>
      <c r="J47" s="402"/>
      <c r="K47" s="402"/>
      <c r="L47" s="465" t="s">
        <v>949</v>
      </c>
      <c r="M47" s="479" t="s">
        <v>163</v>
      </c>
    </row>
    <row r="48" spans="1:25" ht="22.5" customHeight="1" x14ac:dyDescent="0.2">
      <c r="A48" s="118"/>
      <c r="B48" s="400"/>
      <c r="C48" s="402"/>
      <c r="D48" s="402"/>
      <c r="E48" s="402"/>
      <c r="F48" s="402"/>
      <c r="G48" s="402"/>
      <c r="H48" s="464" t="s">
        <v>13</v>
      </c>
      <c r="I48" s="464" t="s">
        <v>15</v>
      </c>
      <c r="J48" s="464" t="s">
        <v>119</v>
      </c>
      <c r="K48" s="464" t="s">
        <v>277</v>
      </c>
      <c r="L48" s="402"/>
      <c r="M48" s="411"/>
    </row>
    <row r="49" spans="1:25" ht="72" customHeight="1" x14ac:dyDescent="0.2">
      <c r="A49" s="118"/>
      <c r="B49" s="400"/>
      <c r="C49" s="402"/>
      <c r="D49" s="402"/>
      <c r="E49" s="402"/>
      <c r="F49" s="402"/>
      <c r="G49" s="402"/>
      <c r="H49" s="402"/>
      <c r="I49" s="402"/>
      <c r="J49" s="402"/>
      <c r="K49" s="402"/>
      <c r="L49" s="402"/>
      <c r="M49" s="411"/>
    </row>
    <row r="50" spans="1:25" ht="105" customHeight="1" x14ac:dyDescent="0.2">
      <c r="A50" s="118"/>
      <c r="B50" s="466" t="str">
        <f>+LEFT(C50,3)</f>
        <v>8.1</v>
      </c>
      <c r="C50" s="429" t="s">
        <v>329</v>
      </c>
      <c r="D50" s="429" t="s">
        <v>279</v>
      </c>
      <c r="E50" s="401" t="s">
        <v>330</v>
      </c>
      <c r="F50" s="401" t="s">
        <v>159</v>
      </c>
      <c r="G50" s="407">
        <v>3</v>
      </c>
      <c r="H50" s="230">
        <v>1</v>
      </c>
      <c r="I50" s="233" t="s">
        <v>331</v>
      </c>
      <c r="J50" s="233"/>
      <c r="K50" s="401" t="s">
        <v>1026</v>
      </c>
      <c r="L50" s="407">
        <v>2</v>
      </c>
      <c r="M50" s="410" t="str">
        <f>+IF(OR(ISBLANK(G50),ISBLANK(L50)),"",IF(OR(AND(G50=1,L50=1),AND(G50=1,L50=2),AND(G50=1,L50=3)),"Deficiencia de control mayor (diseño y ejecución)",IF(OR(AND(G50=2,L50=2),AND(G50=3,L50=1),AND(G50=3,L50=2),AND(G50=2,L50=1)),"Deficiencia de control (diseño o ejecución)",IF(AND(G50=2,L50=3),"Oportunidad de mejora","Mantenimiento del control"))))</f>
        <v>Deficiencia de control (diseño o ejecución)</v>
      </c>
      <c r="N50" s="118"/>
      <c r="O50" s="118"/>
      <c r="P50" s="118"/>
      <c r="Q50" s="118"/>
      <c r="R50" s="118"/>
      <c r="S50" s="118"/>
      <c r="T50" s="118"/>
      <c r="U50" s="118"/>
      <c r="V50" s="118"/>
      <c r="W50" s="118"/>
      <c r="X50" s="118"/>
      <c r="Y50" s="118"/>
    </row>
    <row r="51" spans="1:25" ht="117" customHeight="1" x14ac:dyDescent="0.2">
      <c r="A51" s="118"/>
      <c r="B51" s="400"/>
      <c r="C51" s="402"/>
      <c r="D51" s="402"/>
      <c r="E51" s="402"/>
      <c r="F51" s="402"/>
      <c r="G51" s="402"/>
      <c r="H51" s="230">
        <v>2</v>
      </c>
      <c r="I51" s="233" t="s">
        <v>332</v>
      </c>
      <c r="J51" s="233"/>
      <c r="K51" s="402"/>
      <c r="L51" s="402"/>
      <c r="M51" s="411"/>
      <c r="N51" s="118"/>
      <c r="O51" s="118"/>
      <c r="P51" s="118"/>
      <c r="Q51" s="118"/>
      <c r="R51" s="118"/>
      <c r="S51" s="118"/>
      <c r="T51" s="118"/>
      <c r="U51" s="118"/>
      <c r="V51" s="118"/>
      <c r="W51" s="118"/>
      <c r="X51" s="118"/>
      <c r="Y51" s="118"/>
    </row>
    <row r="52" spans="1:25" ht="93.75" customHeight="1" x14ac:dyDescent="0.2">
      <c r="A52" s="118"/>
      <c r="B52" s="400"/>
      <c r="C52" s="402"/>
      <c r="D52" s="402"/>
      <c r="E52" s="402"/>
      <c r="F52" s="402"/>
      <c r="G52" s="402"/>
      <c r="H52" s="230">
        <v>3</v>
      </c>
      <c r="I52" s="233" t="s">
        <v>333</v>
      </c>
      <c r="J52" s="233"/>
      <c r="K52" s="402"/>
      <c r="L52" s="402"/>
      <c r="M52" s="411"/>
      <c r="N52" s="118"/>
      <c r="O52" s="118"/>
      <c r="P52" s="118"/>
      <c r="Q52" s="118"/>
      <c r="R52" s="118"/>
      <c r="S52" s="118"/>
      <c r="T52" s="118"/>
      <c r="U52" s="118"/>
      <c r="V52" s="118"/>
      <c r="W52" s="118"/>
      <c r="X52" s="118"/>
      <c r="Y52" s="118"/>
    </row>
    <row r="53" spans="1:25" ht="51" customHeight="1" x14ac:dyDescent="0.2">
      <c r="A53" s="118"/>
      <c r="B53" s="466" t="str">
        <f>+LEFT(C53,3)</f>
        <v>8.2</v>
      </c>
      <c r="C53" s="429" t="s">
        <v>334</v>
      </c>
      <c r="D53" s="429" t="s">
        <v>335</v>
      </c>
      <c r="E53" s="401" t="s">
        <v>336</v>
      </c>
      <c r="F53" s="401" t="s">
        <v>159</v>
      </c>
      <c r="G53" s="407">
        <v>3</v>
      </c>
      <c r="H53" s="230">
        <v>1</v>
      </c>
      <c r="I53" s="233" t="s">
        <v>337</v>
      </c>
      <c r="J53" s="233"/>
      <c r="K53" s="469" t="s">
        <v>918</v>
      </c>
      <c r="L53" s="407">
        <v>3</v>
      </c>
      <c r="M53" s="410" t="str">
        <f>+IF(OR(ISBLANK(G53),ISBLANK(L53)),"",IF(OR(AND(G53=1,L53=1),AND(G53=1,L53=2),AND(G53=1,L53=3)),"Deficiencia de control mayor (diseño y ejecución)",IF(OR(AND(G53=2,L53=2),AND(G53=3,L53=1),AND(G53=3,L53=2),AND(G53=2,L53=1)),"Deficiencia de control (diseño o ejecución)",IF(AND(G53=2,L53=3),"Oportunidad de mejora","Mantenimiento del control"))))</f>
        <v>Mantenimiento del control</v>
      </c>
      <c r="N53" s="118"/>
      <c r="O53" s="118"/>
      <c r="P53" s="118"/>
      <c r="Q53" s="118"/>
      <c r="R53" s="118"/>
      <c r="S53" s="118"/>
      <c r="T53" s="118"/>
      <c r="U53" s="118"/>
      <c r="V53" s="118"/>
      <c r="W53" s="118"/>
      <c r="X53" s="118"/>
      <c r="Y53" s="118"/>
    </row>
    <row r="54" spans="1:25" ht="63.75" x14ac:dyDescent="0.2">
      <c r="A54" s="118"/>
      <c r="B54" s="400"/>
      <c r="C54" s="402"/>
      <c r="D54" s="402"/>
      <c r="E54" s="402"/>
      <c r="F54" s="402"/>
      <c r="G54" s="402"/>
      <c r="H54" s="230">
        <v>2</v>
      </c>
      <c r="I54" s="233" t="s">
        <v>338</v>
      </c>
      <c r="J54" s="233"/>
      <c r="K54" s="402"/>
      <c r="L54" s="402"/>
      <c r="M54" s="411"/>
      <c r="N54" s="118"/>
      <c r="O54" s="118"/>
      <c r="P54" s="118"/>
      <c r="Q54" s="118"/>
      <c r="R54" s="118"/>
      <c r="S54" s="118"/>
      <c r="T54" s="118"/>
      <c r="U54" s="118"/>
      <c r="V54" s="118"/>
      <c r="W54" s="118"/>
      <c r="X54" s="118"/>
      <c r="Y54" s="118"/>
    </row>
    <row r="55" spans="1:25" ht="55.5" customHeight="1" x14ac:dyDescent="0.2">
      <c r="A55" s="118"/>
      <c r="B55" s="400"/>
      <c r="C55" s="402"/>
      <c r="D55" s="402"/>
      <c r="E55" s="402"/>
      <c r="F55" s="402"/>
      <c r="G55" s="402"/>
      <c r="H55" s="230">
        <v>3</v>
      </c>
      <c r="I55" s="233" t="s">
        <v>339</v>
      </c>
      <c r="J55" s="233"/>
      <c r="K55" s="402"/>
      <c r="L55" s="402"/>
      <c r="M55" s="411"/>
      <c r="N55" s="118"/>
      <c r="O55" s="118"/>
      <c r="P55" s="118"/>
      <c r="Q55" s="118"/>
      <c r="R55" s="118"/>
      <c r="S55" s="118"/>
      <c r="T55" s="118"/>
      <c r="U55" s="118"/>
      <c r="V55" s="118"/>
      <c r="W55" s="118"/>
      <c r="X55" s="118"/>
      <c r="Y55" s="118"/>
    </row>
    <row r="56" spans="1:25" s="114" customFormat="1" ht="87.75" customHeight="1" x14ac:dyDescent="0.2">
      <c r="A56" s="118"/>
      <c r="B56" s="466" t="str">
        <f>+LEFT(C56,3)</f>
        <v>8.3</v>
      </c>
      <c r="C56" s="401" t="s">
        <v>340</v>
      </c>
      <c r="D56" s="233" t="s">
        <v>341</v>
      </c>
      <c r="E56" s="401" t="s">
        <v>342</v>
      </c>
      <c r="F56" s="234" t="s">
        <v>287</v>
      </c>
      <c r="G56" s="238">
        <v>3</v>
      </c>
      <c r="H56" s="230">
        <v>3</v>
      </c>
      <c r="I56" s="233" t="s">
        <v>344</v>
      </c>
      <c r="J56" s="233"/>
      <c r="K56" s="401" t="s">
        <v>1072</v>
      </c>
      <c r="L56" s="407">
        <v>3</v>
      </c>
      <c r="M56" s="410" t="str">
        <f>+IF(OR(ISBLANK(G56),ISBLANK(L56)),"",IF(OR(AND(G56=1,L56=1),AND(G56=1,L56=2),AND(G56=1,L56=3)),"Deficiencia de control mayor (diseño y ejecución)",IF(OR(AND(G56=2,L56=2),AND(G56=3,L56=1),AND(G56=3,L56=2),AND(G56=2,L56=1)),"Deficiencia de control (diseño o ejecución)",IF(AND(G56=2,L56=3),"Oportunidad de mejora","Mantenimiento del control"))))</f>
        <v>Mantenimiento del control</v>
      </c>
      <c r="N56" s="118"/>
      <c r="O56" s="118"/>
      <c r="P56" s="118"/>
      <c r="Q56" s="118"/>
      <c r="R56" s="118"/>
      <c r="S56" s="118"/>
      <c r="T56" s="118"/>
      <c r="U56" s="118"/>
      <c r="V56" s="118"/>
      <c r="W56" s="118"/>
      <c r="X56" s="118"/>
      <c r="Y56" s="118"/>
    </row>
    <row r="57" spans="1:25" s="114" customFormat="1" ht="76.5" x14ac:dyDescent="0.2">
      <c r="A57" s="118"/>
      <c r="B57" s="466"/>
      <c r="C57" s="401"/>
      <c r="D57" s="239"/>
      <c r="E57" s="401"/>
      <c r="F57" s="239"/>
      <c r="G57" s="239"/>
      <c r="H57" s="230">
        <v>1</v>
      </c>
      <c r="I57" s="233" t="s">
        <v>343</v>
      </c>
      <c r="J57" s="239"/>
      <c r="K57" s="401"/>
      <c r="L57" s="402"/>
      <c r="M57" s="410"/>
      <c r="N57" s="118"/>
      <c r="O57" s="118"/>
      <c r="P57" s="118"/>
      <c r="Q57" s="118"/>
      <c r="R57" s="118"/>
      <c r="S57" s="118"/>
      <c r="T57" s="118"/>
      <c r="U57" s="118"/>
      <c r="V57" s="118"/>
      <c r="W57" s="118"/>
      <c r="X57" s="118"/>
      <c r="Y57" s="118"/>
    </row>
    <row r="58" spans="1:25" s="114" customFormat="1" ht="112.5" customHeight="1" x14ac:dyDescent="0.2">
      <c r="A58" s="118"/>
      <c r="B58" s="466"/>
      <c r="C58" s="401"/>
      <c r="D58" s="239"/>
      <c r="E58" s="401"/>
      <c r="F58" s="239"/>
      <c r="G58" s="239"/>
      <c r="H58" s="230">
        <v>1</v>
      </c>
      <c r="I58" s="233" t="s">
        <v>343</v>
      </c>
      <c r="J58" s="239"/>
      <c r="K58" s="401"/>
      <c r="L58" s="402"/>
      <c r="M58" s="410"/>
      <c r="N58" s="118"/>
      <c r="O58" s="118"/>
      <c r="P58" s="118"/>
      <c r="Q58" s="118"/>
      <c r="R58" s="118"/>
      <c r="S58" s="118"/>
      <c r="T58" s="118"/>
      <c r="U58" s="118"/>
      <c r="V58" s="118"/>
      <c r="W58" s="118"/>
      <c r="X58" s="118"/>
      <c r="Y58" s="118"/>
    </row>
    <row r="59" spans="1:25" ht="22.5" customHeight="1" x14ac:dyDescent="0.2">
      <c r="A59" s="118"/>
      <c r="B59" s="472">
        <f>+B58+1</f>
        <v>1</v>
      </c>
      <c r="C59" s="473" t="s">
        <v>953</v>
      </c>
      <c r="D59" s="473" t="s">
        <v>8</v>
      </c>
      <c r="E59" s="473" t="s">
        <v>954</v>
      </c>
      <c r="F59" s="473" t="s">
        <v>114</v>
      </c>
      <c r="G59" s="465" t="s">
        <v>928</v>
      </c>
      <c r="H59" s="464" t="s">
        <v>116</v>
      </c>
      <c r="I59" s="464"/>
      <c r="J59" s="464"/>
      <c r="K59" s="464"/>
      <c r="L59" s="465" t="s">
        <v>949</v>
      </c>
      <c r="M59" s="479" t="s">
        <v>163</v>
      </c>
    </row>
    <row r="60" spans="1:25" s="114" customFormat="1" ht="12.75" customHeight="1" x14ac:dyDescent="0.2">
      <c r="A60" s="118"/>
      <c r="B60" s="472"/>
      <c r="C60" s="473"/>
      <c r="D60" s="473"/>
      <c r="E60" s="473"/>
      <c r="F60" s="473"/>
      <c r="G60" s="465"/>
      <c r="H60" s="464"/>
      <c r="I60" s="464"/>
      <c r="J60" s="464"/>
      <c r="K60" s="464"/>
      <c r="L60" s="465"/>
      <c r="M60" s="479"/>
      <c r="N60" s="118"/>
      <c r="O60" s="118"/>
      <c r="P60" s="118"/>
      <c r="Q60" s="118"/>
      <c r="R60" s="118"/>
      <c r="S60" s="118"/>
      <c r="T60" s="118"/>
      <c r="U60" s="118"/>
      <c r="V60" s="118"/>
      <c r="W60" s="118"/>
      <c r="X60" s="118"/>
      <c r="Y60" s="118"/>
    </row>
    <row r="61" spans="1:25" ht="22.5" customHeight="1" x14ac:dyDescent="0.2">
      <c r="A61" s="118"/>
      <c r="B61" s="400"/>
      <c r="C61" s="402"/>
      <c r="D61" s="402"/>
      <c r="E61" s="402"/>
      <c r="F61" s="402"/>
      <c r="G61" s="402"/>
      <c r="H61" s="464" t="s">
        <v>13</v>
      </c>
      <c r="I61" s="464" t="s">
        <v>15</v>
      </c>
      <c r="J61" s="464" t="s">
        <v>119</v>
      </c>
      <c r="K61" s="464" t="s">
        <v>277</v>
      </c>
      <c r="L61" s="465"/>
      <c r="M61" s="411"/>
    </row>
    <row r="62" spans="1:25" ht="50.25" customHeight="1" x14ac:dyDescent="0.2">
      <c r="A62" s="118"/>
      <c r="B62" s="400"/>
      <c r="C62" s="402"/>
      <c r="D62" s="402"/>
      <c r="E62" s="402"/>
      <c r="F62" s="402"/>
      <c r="G62" s="402"/>
      <c r="H62" s="402"/>
      <c r="I62" s="402"/>
      <c r="J62" s="402"/>
      <c r="K62" s="402"/>
      <c r="L62" s="465"/>
      <c r="M62" s="411"/>
    </row>
    <row r="63" spans="1:25" ht="69.75" customHeight="1" x14ac:dyDescent="0.2">
      <c r="A63" s="118"/>
      <c r="B63" s="466" t="str">
        <f>+LEFT(C63,3)</f>
        <v>9.1</v>
      </c>
      <c r="C63" s="401" t="s">
        <v>345</v>
      </c>
      <c r="D63" s="401" t="s">
        <v>346</v>
      </c>
      <c r="E63" s="458" t="s">
        <v>347</v>
      </c>
      <c r="F63" s="401" t="s">
        <v>287</v>
      </c>
      <c r="G63" s="407">
        <v>3</v>
      </c>
      <c r="H63" s="230">
        <v>1</v>
      </c>
      <c r="I63" s="233" t="s">
        <v>1073</v>
      </c>
      <c r="J63" s="401"/>
      <c r="K63" s="469" t="s">
        <v>919</v>
      </c>
      <c r="L63" s="407">
        <v>3</v>
      </c>
      <c r="M63" s="410" t="str">
        <f>+IF(OR(ISBLANK(G63),ISBLANK(L63)),"",IF(OR(AND(G63=1,L63=1),AND(G63=1,L63=2),AND(G63=1,L63=3)),"Deficiencia de control mayor (diseño y ejecución)",IF(OR(AND(G63=2,L63=2),AND(G63=3,L63=1),AND(G63=3,L63=2),AND(G63=2,L63=1)),"Deficiencia de control (diseño o ejecución)",IF(AND(G63=2,L63=3),"Oportunidad de mejora","Mantenimiento del control"))))</f>
        <v>Mantenimiento del control</v>
      </c>
      <c r="N63" s="118"/>
      <c r="O63" s="118"/>
      <c r="P63" s="118"/>
      <c r="Q63" s="118"/>
      <c r="R63" s="118"/>
      <c r="S63" s="118"/>
      <c r="T63" s="118"/>
      <c r="U63" s="118"/>
      <c r="V63" s="118"/>
      <c r="W63" s="118"/>
      <c r="X63" s="118"/>
      <c r="Y63" s="118"/>
    </row>
    <row r="64" spans="1:25" s="114" customFormat="1" ht="51" x14ac:dyDescent="0.2">
      <c r="A64" s="118"/>
      <c r="B64" s="466"/>
      <c r="C64" s="401"/>
      <c r="D64" s="401"/>
      <c r="E64" s="458"/>
      <c r="F64" s="401"/>
      <c r="G64" s="407"/>
      <c r="H64" s="230">
        <v>2</v>
      </c>
      <c r="I64" s="233" t="s">
        <v>348</v>
      </c>
      <c r="J64" s="401"/>
      <c r="K64" s="469"/>
      <c r="L64" s="407"/>
      <c r="M64" s="410"/>
      <c r="N64" s="118"/>
      <c r="O64" s="118"/>
      <c r="P64" s="118"/>
      <c r="Q64" s="118"/>
      <c r="R64" s="118"/>
      <c r="S64" s="118"/>
      <c r="T64" s="118"/>
      <c r="U64" s="118"/>
      <c r="V64" s="118"/>
      <c r="W64" s="118"/>
      <c r="X64" s="118"/>
      <c r="Y64" s="118"/>
    </row>
    <row r="65" spans="1:25" ht="68.25" customHeight="1" x14ac:dyDescent="0.2">
      <c r="A65" s="118"/>
      <c r="B65" s="466"/>
      <c r="C65" s="401"/>
      <c r="D65" s="401"/>
      <c r="E65" s="458"/>
      <c r="F65" s="401"/>
      <c r="G65" s="407"/>
      <c r="H65" s="230">
        <v>3</v>
      </c>
      <c r="I65" s="233" t="s">
        <v>1074</v>
      </c>
      <c r="J65" s="401"/>
      <c r="K65" s="469"/>
      <c r="L65" s="407"/>
      <c r="M65" s="410"/>
      <c r="N65" s="118"/>
      <c r="O65" s="118"/>
      <c r="P65" s="118"/>
      <c r="Q65" s="118"/>
      <c r="R65" s="118"/>
      <c r="S65" s="118"/>
      <c r="T65" s="118"/>
      <c r="U65" s="118"/>
      <c r="V65" s="118"/>
      <c r="W65" s="118"/>
      <c r="X65" s="118"/>
      <c r="Y65" s="118"/>
    </row>
    <row r="66" spans="1:25" s="114" customFormat="1" ht="85.5" customHeight="1" x14ac:dyDescent="0.2">
      <c r="A66" s="118"/>
      <c r="B66" s="467" t="s">
        <v>734</v>
      </c>
      <c r="C66" s="468" t="s">
        <v>1075</v>
      </c>
      <c r="D66" s="468" t="s">
        <v>349</v>
      </c>
      <c r="E66" s="459" t="s">
        <v>1076</v>
      </c>
      <c r="F66" s="459" t="s">
        <v>287</v>
      </c>
      <c r="G66" s="407">
        <v>3</v>
      </c>
      <c r="H66" s="230">
        <v>1</v>
      </c>
      <c r="I66" s="233" t="s">
        <v>1077</v>
      </c>
      <c r="J66" s="259"/>
      <c r="K66" s="470" t="s">
        <v>1079</v>
      </c>
      <c r="L66" s="407">
        <v>3</v>
      </c>
      <c r="M66" s="410" t="str">
        <f>+IF(OR(ISBLANK(G66),ISBLANK(L66)),"",IF(OR(AND(G66=1,L66=1),AND(G66=1,L66=2),AND(G66=1,L66=3)),"Deficiencia de control mayor (diseño y ejecución)",IF(OR(AND(G66=2,L66=2),AND(G66=3,L66=1),AND(G66=3,L66=2),AND(G66=2,L66=1)),"Deficiencia de control (diseño o ejecución)",IF(AND(G66=2,L66=3),"Oportunidad de mejora","Mantenimiento del control"))))</f>
        <v>Mantenimiento del control</v>
      </c>
      <c r="N66" s="118"/>
      <c r="O66" s="118"/>
      <c r="P66" s="118"/>
      <c r="Q66" s="118"/>
      <c r="R66" s="118"/>
      <c r="S66" s="118"/>
      <c r="T66" s="118"/>
      <c r="U66" s="118"/>
      <c r="V66" s="118"/>
      <c r="W66" s="118"/>
      <c r="X66" s="118"/>
      <c r="Y66" s="118"/>
    </row>
    <row r="67" spans="1:25" s="114" customFormat="1" ht="87.75" customHeight="1" x14ac:dyDescent="0.2">
      <c r="A67" s="118"/>
      <c r="B67" s="467"/>
      <c r="C67" s="468"/>
      <c r="D67" s="468"/>
      <c r="E67" s="459"/>
      <c r="F67" s="459"/>
      <c r="G67" s="407"/>
      <c r="H67" s="230">
        <v>2</v>
      </c>
      <c r="I67" s="233" t="s">
        <v>1078</v>
      </c>
      <c r="J67" s="259"/>
      <c r="K67" s="470"/>
      <c r="L67" s="407"/>
      <c r="M67" s="410"/>
      <c r="N67" s="118"/>
      <c r="O67" s="118"/>
      <c r="P67" s="118"/>
      <c r="Q67" s="118"/>
      <c r="R67" s="118"/>
      <c r="S67" s="118"/>
      <c r="T67" s="118"/>
      <c r="U67" s="118"/>
      <c r="V67" s="118"/>
      <c r="W67" s="118"/>
      <c r="X67" s="118"/>
      <c r="Y67" s="118"/>
    </row>
    <row r="68" spans="1:25" s="114" customFormat="1" ht="86.25" customHeight="1" x14ac:dyDescent="0.2">
      <c r="A68" s="118"/>
      <c r="B68" s="467"/>
      <c r="C68" s="468"/>
      <c r="D68" s="468"/>
      <c r="E68" s="459"/>
      <c r="F68" s="459"/>
      <c r="G68" s="407"/>
      <c r="H68" s="230">
        <v>3</v>
      </c>
      <c r="I68" s="233" t="s">
        <v>351</v>
      </c>
      <c r="J68" s="240"/>
      <c r="K68" s="470"/>
      <c r="L68" s="407"/>
      <c r="M68" s="410"/>
      <c r="N68" s="118"/>
      <c r="O68" s="118"/>
      <c r="P68" s="118"/>
      <c r="Q68" s="118"/>
      <c r="R68" s="118"/>
      <c r="S68" s="118"/>
      <c r="T68" s="118"/>
      <c r="U68" s="118"/>
      <c r="V68" s="118"/>
      <c r="W68" s="118"/>
      <c r="X68" s="118"/>
      <c r="Y68" s="118"/>
    </row>
    <row r="69" spans="1:25" ht="36.75" customHeight="1" x14ac:dyDescent="0.2">
      <c r="A69" s="118"/>
      <c r="B69" s="466" t="str">
        <f>+LEFT(C69,3)</f>
        <v>9.3</v>
      </c>
      <c r="C69" s="429" t="s">
        <v>352</v>
      </c>
      <c r="D69" s="471" t="s">
        <v>335</v>
      </c>
      <c r="E69" s="429" t="s">
        <v>353</v>
      </c>
      <c r="F69" s="429" t="s">
        <v>159</v>
      </c>
      <c r="G69" s="407">
        <v>3</v>
      </c>
      <c r="H69" s="230">
        <v>1</v>
      </c>
      <c r="I69" s="231" t="s">
        <v>354</v>
      </c>
      <c r="J69" s="231"/>
      <c r="K69" s="401" t="s">
        <v>920</v>
      </c>
      <c r="L69" s="455">
        <v>3</v>
      </c>
      <c r="M69" s="461" t="str">
        <f>+IF(OR(ISBLANK(G69),ISBLANK(L69)),"",IF(OR(AND(G69=1,L69=1),AND(G69=1,L69=2),AND(G69=1,L69=3)),"Deficiencia de control mayor (diseño y ejecución)",IF(OR(AND(G69=2,L69=2),AND(G69=3,L69=1),AND(G69=3,L69=2),AND(G69=2,L69=1)),"Deficiencia de control (diseño o ejecución)",IF(AND(G69=2,L69=3),"Oportunidad de mejora","Mantenimiento del control"))))</f>
        <v>Mantenimiento del control</v>
      </c>
      <c r="N69" s="118"/>
      <c r="O69" s="118"/>
      <c r="P69" s="118"/>
      <c r="Q69" s="118"/>
      <c r="R69" s="118"/>
      <c r="S69" s="118"/>
      <c r="T69" s="118"/>
      <c r="U69" s="118"/>
      <c r="V69" s="118"/>
      <c r="W69" s="118"/>
      <c r="X69" s="118"/>
      <c r="Y69" s="118"/>
    </row>
    <row r="70" spans="1:25" ht="45.75" customHeight="1" x14ac:dyDescent="0.2">
      <c r="A70" s="118"/>
      <c r="B70" s="400"/>
      <c r="C70" s="402"/>
      <c r="D70" s="402"/>
      <c r="E70" s="402"/>
      <c r="F70" s="402"/>
      <c r="G70" s="402"/>
      <c r="H70" s="230">
        <v>2</v>
      </c>
      <c r="I70" s="233" t="s">
        <v>355</v>
      </c>
      <c r="J70" s="233"/>
      <c r="K70" s="402"/>
      <c r="L70" s="456"/>
      <c r="M70" s="462"/>
      <c r="N70" s="118"/>
      <c r="O70" s="118"/>
      <c r="P70" s="118"/>
      <c r="Q70" s="118"/>
      <c r="R70" s="118"/>
      <c r="S70" s="118"/>
      <c r="T70" s="118"/>
      <c r="U70" s="118"/>
      <c r="V70" s="118"/>
      <c r="W70" s="118"/>
      <c r="X70" s="118"/>
      <c r="Y70" s="118"/>
    </row>
    <row r="71" spans="1:25" ht="51" customHeight="1" x14ac:dyDescent="0.2">
      <c r="A71" s="118"/>
      <c r="B71" s="400"/>
      <c r="C71" s="402"/>
      <c r="D71" s="402"/>
      <c r="E71" s="402"/>
      <c r="F71" s="402"/>
      <c r="G71" s="402"/>
      <c r="H71" s="230">
        <v>3</v>
      </c>
      <c r="I71" s="233" t="s">
        <v>356</v>
      </c>
      <c r="J71" s="233"/>
      <c r="K71" s="402"/>
      <c r="L71" s="457"/>
      <c r="M71" s="463"/>
      <c r="N71" s="118"/>
      <c r="O71" s="118"/>
      <c r="P71" s="118"/>
      <c r="Q71" s="118"/>
      <c r="R71" s="118"/>
      <c r="S71" s="118"/>
      <c r="T71" s="118"/>
      <c r="U71" s="118"/>
      <c r="V71" s="118"/>
      <c r="W71" s="118"/>
      <c r="X71" s="118"/>
      <c r="Y71" s="118"/>
    </row>
    <row r="72" spans="1:25" ht="51" x14ac:dyDescent="0.2">
      <c r="A72" s="118"/>
      <c r="B72" s="466" t="str">
        <f>+LEFT(C72,3)</f>
        <v>9.4</v>
      </c>
      <c r="C72" s="429" t="s">
        <v>357</v>
      </c>
      <c r="D72" s="471" t="s">
        <v>349</v>
      </c>
      <c r="E72" s="401" t="s">
        <v>358</v>
      </c>
      <c r="F72" s="401" t="s">
        <v>287</v>
      </c>
      <c r="G72" s="407">
        <v>3</v>
      </c>
      <c r="H72" s="230">
        <v>1</v>
      </c>
      <c r="I72" s="233" t="s">
        <v>359</v>
      </c>
      <c r="J72" s="480"/>
      <c r="K72" s="401" t="s">
        <v>921</v>
      </c>
      <c r="L72" s="455">
        <v>3</v>
      </c>
      <c r="M72" s="461" t="str">
        <f>+IF(OR(ISBLANK(G72),ISBLANK(L72)),"",IF(OR(AND(G72=1,L72=1),AND(G72=1,L72=2),AND(G72=1,L72=3)),"Deficiencia de control mayor (diseño y ejecución)",IF(OR(AND(G72=2,L72=2),AND(G72=3,L72=1),AND(G72=3,L72=2),AND(G72=2,L72=1)),"Deficiencia de control (diseño o ejecución)",IF(AND(G72=2,L72=3),"Oportunidad de mejora","Mantenimiento del control"))))</f>
        <v>Mantenimiento del control</v>
      </c>
      <c r="N72" s="118"/>
      <c r="O72" s="118"/>
      <c r="P72" s="118"/>
      <c r="Q72" s="118"/>
      <c r="R72" s="118"/>
      <c r="S72" s="118"/>
      <c r="T72" s="118"/>
      <c r="U72" s="118"/>
      <c r="V72" s="118"/>
      <c r="W72" s="118"/>
      <c r="X72" s="118"/>
      <c r="Y72" s="118"/>
    </row>
    <row r="73" spans="1:25" s="225" customFormat="1" ht="38.25" x14ac:dyDescent="0.2">
      <c r="A73" s="121"/>
      <c r="B73" s="466"/>
      <c r="C73" s="429"/>
      <c r="D73" s="471"/>
      <c r="E73" s="401"/>
      <c r="F73" s="401"/>
      <c r="G73" s="407"/>
      <c r="H73" s="230">
        <v>2</v>
      </c>
      <c r="I73" s="233" t="s">
        <v>360</v>
      </c>
      <c r="J73" s="480"/>
      <c r="K73" s="401"/>
      <c r="L73" s="456"/>
      <c r="M73" s="462"/>
      <c r="N73" s="121"/>
      <c r="O73" s="121"/>
      <c r="P73" s="121"/>
      <c r="Q73" s="121"/>
      <c r="R73" s="121"/>
      <c r="S73" s="121"/>
      <c r="T73" s="121"/>
      <c r="U73" s="121"/>
      <c r="V73" s="121"/>
      <c r="W73" s="121"/>
      <c r="X73" s="121"/>
      <c r="Y73" s="121"/>
    </row>
    <row r="74" spans="1:25" ht="38.25" x14ac:dyDescent="0.2">
      <c r="A74" s="118"/>
      <c r="B74" s="400"/>
      <c r="C74" s="402"/>
      <c r="D74" s="402"/>
      <c r="E74" s="402"/>
      <c r="F74" s="402"/>
      <c r="G74" s="402"/>
      <c r="H74" s="230">
        <v>3</v>
      </c>
      <c r="I74" s="233" t="s">
        <v>1083</v>
      </c>
      <c r="J74" s="402"/>
      <c r="K74" s="402"/>
      <c r="L74" s="456"/>
      <c r="M74" s="462"/>
      <c r="N74" s="118"/>
      <c r="O74" s="118"/>
      <c r="P74" s="118"/>
      <c r="Q74" s="118"/>
      <c r="R74" s="118"/>
      <c r="S74" s="118"/>
      <c r="T74" s="118"/>
      <c r="U74" s="118"/>
      <c r="V74" s="118"/>
      <c r="W74" s="118"/>
      <c r="X74" s="118"/>
      <c r="Y74" s="118"/>
    </row>
    <row r="75" spans="1:25" s="114" customFormat="1" ht="48.75" customHeight="1" x14ac:dyDescent="0.2">
      <c r="A75" s="118"/>
      <c r="B75" s="400"/>
      <c r="C75" s="402"/>
      <c r="D75" s="402"/>
      <c r="E75" s="402"/>
      <c r="F75" s="402"/>
      <c r="G75" s="402"/>
      <c r="H75" s="230">
        <v>4</v>
      </c>
      <c r="I75" s="233" t="s">
        <v>361</v>
      </c>
      <c r="J75" s="402"/>
      <c r="K75" s="402"/>
      <c r="L75" s="457"/>
      <c r="M75" s="463"/>
      <c r="N75" s="118"/>
      <c r="O75" s="118"/>
      <c r="P75" s="118"/>
      <c r="Q75" s="118"/>
      <c r="R75" s="118"/>
      <c r="S75" s="118"/>
      <c r="T75" s="118"/>
      <c r="U75" s="118"/>
      <c r="V75" s="118"/>
      <c r="W75" s="118"/>
      <c r="X75" s="118"/>
      <c r="Y75" s="118"/>
    </row>
    <row r="76" spans="1:25" ht="25.5" x14ac:dyDescent="0.2">
      <c r="A76" s="118"/>
      <c r="B76" s="467" t="s">
        <v>735</v>
      </c>
      <c r="C76" s="468" t="s">
        <v>1080</v>
      </c>
      <c r="D76" s="468" t="s">
        <v>1081</v>
      </c>
      <c r="E76" s="459" t="s">
        <v>1082</v>
      </c>
      <c r="F76" s="459" t="s">
        <v>159</v>
      </c>
      <c r="G76" s="402">
        <v>3</v>
      </c>
      <c r="H76" s="230">
        <v>2</v>
      </c>
      <c r="I76" s="233" t="s">
        <v>362</v>
      </c>
      <c r="J76" s="233"/>
      <c r="K76" s="402"/>
      <c r="L76" s="455">
        <v>3</v>
      </c>
      <c r="M76" s="461" t="str">
        <f>+IF(OR(ISBLANK(G76),ISBLANK(L76)),"",IF(OR(AND(G76=1,L76=1),AND(G76=1,L76=2),AND(G76=1,L76=3)),"Deficiencia de control mayor (diseño y ejecución)",IF(OR(AND(G76=2,L76=2),AND(G76=3,L76=1),AND(G76=3,L76=2),AND(G76=2,L76=1)),"Deficiencia de control (diseño o ejecución)",IF(AND(G76=2,L76=3),"Oportunidad de mejora","Mantenimiento del control"))))</f>
        <v>Mantenimiento del control</v>
      </c>
      <c r="N76" s="118"/>
      <c r="O76" s="118"/>
      <c r="P76" s="118"/>
      <c r="Q76" s="118"/>
      <c r="R76" s="118"/>
      <c r="S76" s="118"/>
      <c r="T76" s="118"/>
      <c r="U76" s="118"/>
      <c r="V76" s="118"/>
      <c r="W76" s="118"/>
      <c r="X76" s="118"/>
      <c r="Y76" s="118"/>
    </row>
    <row r="77" spans="1:25" s="114" customFormat="1" ht="63.75" x14ac:dyDescent="0.2">
      <c r="A77" s="118"/>
      <c r="B77" s="467"/>
      <c r="C77" s="468"/>
      <c r="D77" s="468"/>
      <c r="E77" s="459"/>
      <c r="F77" s="459"/>
      <c r="G77" s="402"/>
      <c r="H77" s="230">
        <v>2</v>
      </c>
      <c r="I77" s="231" t="s">
        <v>350</v>
      </c>
      <c r="J77" s="233"/>
      <c r="K77" s="402"/>
      <c r="L77" s="456"/>
      <c r="M77" s="462"/>
      <c r="N77" s="118"/>
      <c r="O77" s="118"/>
      <c r="P77" s="118"/>
      <c r="Q77" s="118"/>
      <c r="R77" s="118"/>
      <c r="S77" s="118"/>
      <c r="T77" s="118"/>
      <c r="U77" s="118"/>
      <c r="V77" s="118"/>
      <c r="W77" s="118"/>
      <c r="X77" s="118"/>
      <c r="Y77" s="118"/>
    </row>
    <row r="78" spans="1:25" ht="78.75" customHeight="1" thickBot="1" x14ac:dyDescent="0.25">
      <c r="A78" s="118"/>
      <c r="B78" s="475"/>
      <c r="C78" s="476"/>
      <c r="D78" s="476"/>
      <c r="E78" s="460"/>
      <c r="F78" s="460"/>
      <c r="G78" s="409"/>
      <c r="H78" s="241">
        <v>3</v>
      </c>
      <c r="I78" s="242" t="s">
        <v>363</v>
      </c>
      <c r="J78" s="242"/>
      <c r="K78" s="409"/>
      <c r="L78" s="457"/>
      <c r="M78" s="463"/>
      <c r="N78" s="118"/>
      <c r="O78" s="118"/>
      <c r="P78" s="118"/>
      <c r="Q78" s="118"/>
      <c r="R78" s="118"/>
      <c r="S78" s="118"/>
      <c r="T78" s="118"/>
      <c r="U78" s="118"/>
      <c r="V78" s="118"/>
      <c r="W78" s="118"/>
      <c r="X78" s="118"/>
      <c r="Y78" s="118"/>
    </row>
    <row r="79" spans="1:25" ht="22.5" customHeight="1" x14ac:dyDescent="0.2">
      <c r="A79" s="118"/>
      <c r="B79" s="119"/>
      <c r="C79" s="118"/>
      <c r="D79" s="118"/>
      <c r="E79" s="118"/>
      <c r="F79" s="156"/>
      <c r="G79" s="118"/>
      <c r="H79" s="118"/>
      <c r="I79" s="118"/>
      <c r="J79" s="118"/>
      <c r="K79" s="118"/>
      <c r="L79" s="220"/>
      <c r="M79" s="121"/>
    </row>
    <row r="80" spans="1:25" ht="22.5" customHeight="1" x14ac:dyDescent="0.2">
      <c r="A80" s="118"/>
      <c r="B80" s="119"/>
      <c r="C80" s="118"/>
      <c r="D80" s="118"/>
      <c r="E80" s="118"/>
      <c r="F80" s="156"/>
      <c r="G80" s="118"/>
      <c r="H80" s="118"/>
      <c r="I80" s="118"/>
      <c r="J80" s="118"/>
      <c r="K80" s="118"/>
      <c r="L80" s="220"/>
      <c r="M80" s="121"/>
    </row>
    <row r="81" spans="1:13" ht="22.5" customHeight="1" x14ac:dyDescent="0.2">
      <c r="A81" s="118"/>
      <c r="B81" s="119"/>
      <c r="C81" s="118"/>
      <c r="D81" s="118"/>
      <c r="E81" s="118"/>
      <c r="F81" s="156"/>
      <c r="G81" s="118"/>
      <c r="H81" s="118"/>
      <c r="I81" s="118"/>
      <c r="J81" s="118"/>
      <c r="K81" s="118"/>
      <c r="L81" s="220"/>
      <c r="M81" s="121"/>
    </row>
    <row r="82" spans="1:13" ht="22.5" customHeight="1" x14ac:dyDescent="0.2">
      <c r="A82" s="118"/>
      <c r="B82" s="119"/>
      <c r="C82" s="118"/>
      <c r="D82" s="118"/>
      <c r="E82" s="118"/>
      <c r="F82" s="156"/>
      <c r="G82" s="118"/>
      <c r="H82" s="118"/>
      <c r="I82" s="118"/>
      <c r="J82" s="118"/>
      <c r="K82" s="118"/>
      <c r="L82" s="220"/>
      <c r="M82" s="121"/>
    </row>
    <row r="83" spans="1:13" ht="22.5" customHeight="1" x14ac:dyDescent="0.2">
      <c r="A83" s="118"/>
      <c r="B83" s="119"/>
      <c r="C83" s="118"/>
      <c r="D83" s="118"/>
      <c r="E83" s="118"/>
      <c r="F83" s="156"/>
      <c r="G83" s="118"/>
      <c r="H83" s="118"/>
      <c r="I83" s="118"/>
      <c r="J83" s="118"/>
      <c r="K83" s="118"/>
      <c r="L83" s="220"/>
      <c r="M83" s="121"/>
    </row>
    <row r="84" spans="1:13" ht="22.5" customHeight="1" x14ac:dyDescent="0.2">
      <c r="A84" s="118"/>
      <c r="B84" s="119"/>
      <c r="C84" s="118"/>
      <c r="D84" s="118"/>
      <c r="E84" s="118"/>
      <c r="F84" s="156"/>
      <c r="G84" s="118"/>
      <c r="H84" s="118"/>
      <c r="I84" s="118"/>
      <c r="J84" s="118"/>
      <c r="K84" s="118"/>
      <c r="L84" s="220"/>
      <c r="M84" s="121"/>
    </row>
    <row r="85" spans="1:13" ht="22.5" customHeight="1" x14ac:dyDescent="0.2">
      <c r="A85" s="118"/>
      <c r="B85" s="119"/>
      <c r="C85" s="118"/>
      <c r="D85" s="118"/>
      <c r="E85" s="118"/>
      <c r="F85" s="156"/>
      <c r="G85" s="118"/>
      <c r="H85" s="118"/>
      <c r="I85" s="118"/>
      <c r="J85" s="118"/>
      <c r="K85" s="118"/>
      <c r="L85" s="220"/>
      <c r="M85" s="121"/>
    </row>
    <row r="86" spans="1:13" ht="22.5" customHeight="1" x14ac:dyDescent="0.2">
      <c r="A86" s="118"/>
      <c r="B86" s="119"/>
      <c r="C86" s="118"/>
      <c r="D86" s="118"/>
      <c r="E86" s="118"/>
      <c r="F86" s="156"/>
      <c r="G86" s="118"/>
      <c r="H86" s="118"/>
      <c r="I86" s="118"/>
      <c r="J86" s="118"/>
      <c r="K86" s="118"/>
      <c r="L86" s="220"/>
      <c r="M86" s="121"/>
    </row>
    <row r="87" spans="1:13" ht="22.5" customHeight="1" x14ac:dyDescent="0.2">
      <c r="A87" s="118"/>
      <c r="B87" s="119"/>
      <c r="C87" s="118"/>
      <c r="D87" s="118"/>
      <c r="E87" s="118"/>
      <c r="F87" s="156"/>
      <c r="G87" s="118"/>
      <c r="H87" s="118"/>
      <c r="I87" s="118"/>
      <c r="J87" s="118"/>
      <c r="K87" s="118"/>
      <c r="L87" s="220"/>
      <c r="M87" s="121"/>
    </row>
    <row r="88" spans="1:13" ht="22.5" customHeight="1" x14ac:dyDescent="0.2">
      <c r="A88" s="118"/>
      <c r="B88" s="119"/>
      <c r="C88" s="118"/>
      <c r="D88" s="118"/>
      <c r="E88" s="118"/>
      <c r="F88" s="156"/>
      <c r="G88" s="118"/>
      <c r="H88" s="118"/>
      <c r="I88" s="118"/>
      <c r="J88" s="118"/>
      <c r="K88" s="118"/>
      <c r="L88" s="220"/>
      <c r="M88" s="121"/>
    </row>
    <row r="89" spans="1:13" ht="22.5" customHeight="1" x14ac:dyDescent="0.2">
      <c r="A89" s="118"/>
      <c r="B89" s="119"/>
      <c r="C89" s="118"/>
      <c r="D89" s="118"/>
      <c r="E89" s="118"/>
      <c r="F89" s="156"/>
      <c r="G89" s="118"/>
      <c r="H89" s="118"/>
      <c r="I89" s="118"/>
      <c r="J89" s="118"/>
      <c r="K89" s="118"/>
      <c r="L89" s="220"/>
      <c r="M89" s="121"/>
    </row>
    <row r="90" spans="1:13" ht="22.5" customHeight="1" x14ac:dyDescent="0.2">
      <c r="A90" s="118"/>
      <c r="B90" s="119"/>
      <c r="C90" s="118"/>
      <c r="D90" s="118"/>
      <c r="E90" s="118"/>
      <c r="F90" s="156"/>
      <c r="G90" s="118"/>
      <c r="H90" s="118"/>
      <c r="I90" s="118"/>
      <c r="J90" s="118"/>
      <c r="K90" s="118"/>
      <c r="L90" s="220"/>
      <c r="M90" s="121"/>
    </row>
    <row r="91" spans="1:13" ht="22.5" customHeight="1" x14ac:dyDescent="0.2">
      <c r="A91" s="118"/>
      <c r="B91" s="119"/>
      <c r="C91" s="118"/>
      <c r="D91" s="118"/>
      <c r="E91" s="118"/>
      <c r="F91" s="156"/>
      <c r="G91" s="118"/>
      <c r="H91" s="118"/>
      <c r="I91" s="118"/>
      <c r="J91" s="118"/>
      <c r="K91" s="118"/>
      <c r="L91" s="220"/>
      <c r="M91" s="121"/>
    </row>
    <row r="92" spans="1:13" ht="22.5" customHeight="1" x14ac:dyDescent="0.2">
      <c r="A92" s="118"/>
      <c r="B92" s="119"/>
      <c r="C92" s="118"/>
      <c r="D92" s="118"/>
      <c r="E92" s="118"/>
      <c r="F92" s="156"/>
      <c r="G92" s="118"/>
      <c r="H92" s="118"/>
      <c r="I92" s="118"/>
      <c r="J92" s="118"/>
      <c r="K92" s="118"/>
      <c r="L92" s="118"/>
      <c r="M92" s="121"/>
    </row>
    <row r="93" spans="1:13" ht="22.5" customHeight="1" x14ac:dyDescent="0.2">
      <c r="A93" s="118"/>
      <c r="B93" s="119"/>
      <c r="C93" s="118"/>
      <c r="D93" s="118"/>
      <c r="E93" s="118"/>
      <c r="F93" s="156"/>
      <c r="G93" s="118"/>
      <c r="H93" s="118"/>
      <c r="I93" s="118"/>
      <c r="J93" s="118"/>
      <c r="K93" s="118"/>
      <c r="L93" s="118"/>
      <c r="M93" s="121"/>
    </row>
    <row r="94" spans="1:13" ht="22.5" customHeight="1" x14ac:dyDescent="0.2">
      <c r="A94" s="118"/>
      <c r="B94" s="119"/>
      <c r="C94" s="118"/>
      <c r="D94" s="118"/>
      <c r="E94" s="118"/>
      <c r="F94" s="156"/>
      <c r="G94" s="118"/>
      <c r="H94" s="118"/>
      <c r="I94" s="118"/>
      <c r="J94" s="118"/>
      <c r="K94" s="118"/>
      <c r="L94" s="118"/>
      <c r="M94" s="121"/>
    </row>
    <row r="95" spans="1:13" ht="22.5" customHeight="1" x14ac:dyDescent="0.2">
      <c r="A95" s="118"/>
      <c r="B95" s="119"/>
      <c r="C95" s="118"/>
      <c r="D95" s="118"/>
      <c r="E95" s="118"/>
      <c r="F95" s="156"/>
      <c r="G95" s="118"/>
      <c r="H95" s="118"/>
      <c r="I95" s="118"/>
      <c r="J95" s="118"/>
      <c r="K95" s="118"/>
      <c r="L95" s="118"/>
      <c r="M95" s="121"/>
    </row>
    <row r="96" spans="1:13" ht="22.5" customHeight="1" x14ac:dyDescent="0.2">
      <c r="A96" s="118"/>
      <c r="B96" s="119"/>
      <c r="C96" s="118"/>
      <c r="D96" s="118"/>
      <c r="E96" s="118"/>
      <c r="F96" s="156"/>
      <c r="G96" s="118"/>
      <c r="H96" s="118"/>
      <c r="I96" s="118"/>
      <c r="J96" s="118"/>
      <c r="K96" s="118"/>
      <c r="L96" s="118"/>
      <c r="M96" s="121"/>
    </row>
    <row r="97" spans="1:13" ht="22.5" customHeight="1" x14ac:dyDescent="0.2">
      <c r="A97" s="118"/>
      <c r="B97" s="119"/>
      <c r="C97" s="118"/>
      <c r="D97" s="118"/>
      <c r="E97" s="118"/>
      <c r="F97" s="156"/>
      <c r="G97" s="118"/>
      <c r="H97" s="118"/>
      <c r="I97" s="118"/>
      <c r="J97" s="118"/>
      <c r="K97" s="118"/>
      <c r="L97" s="118"/>
      <c r="M97" s="121"/>
    </row>
    <row r="98" spans="1:13" ht="22.5" customHeight="1" x14ac:dyDescent="0.2">
      <c r="A98" s="118"/>
      <c r="B98" s="119"/>
      <c r="C98" s="118"/>
      <c r="D98" s="118"/>
      <c r="E98" s="118"/>
      <c r="F98" s="156"/>
      <c r="G98" s="118"/>
      <c r="H98" s="118"/>
      <c r="I98" s="118"/>
      <c r="J98" s="118"/>
      <c r="K98" s="118"/>
      <c r="L98" s="118"/>
      <c r="M98" s="121"/>
    </row>
    <row r="99" spans="1:13" ht="22.5" customHeight="1" x14ac:dyDescent="0.2">
      <c r="A99" s="118"/>
      <c r="B99" s="119"/>
      <c r="C99" s="118"/>
      <c r="D99" s="118"/>
      <c r="E99" s="118"/>
      <c r="F99" s="156"/>
      <c r="G99" s="118"/>
      <c r="H99" s="118"/>
      <c r="I99" s="118"/>
      <c r="J99" s="118"/>
      <c r="K99" s="118"/>
      <c r="L99" s="118"/>
      <c r="M99" s="121"/>
    </row>
    <row r="100" spans="1:13" ht="22.5" customHeight="1" x14ac:dyDescent="0.2">
      <c r="A100" s="118"/>
      <c r="B100" s="119"/>
      <c r="C100" s="118"/>
      <c r="D100" s="118"/>
      <c r="E100" s="118"/>
      <c r="F100" s="156"/>
      <c r="G100" s="118"/>
      <c r="H100" s="118"/>
      <c r="I100" s="118"/>
      <c r="J100" s="118"/>
      <c r="K100" s="118"/>
      <c r="L100" s="118"/>
      <c r="M100" s="121"/>
    </row>
    <row r="101" spans="1:13" ht="22.5" customHeight="1" x14ac:dyDescent="0.2">
      <c r="A101" s="118"/>
      <c r="B101" s="119"/>
      <c r="C101" s="118"/>
      <c r="D101" s="118"/>
      <c r="E101" s="118"/>
      <c r="F101" s="156"/>
      <c r="G101" s="118"/>
      <c r="H101" s="118"/>
      <c r="I101" s="118"/>
      <c r="J101" s="118"/>
      <c r="K101" s="118"/>
      <c r="L101" s="118"/>
      <c r="M101" s="121"/>
    </row>
    <row r="102" spans="1:13" ht="22.5" customHeight="1" x14ac:dyDescent="0.2">
      <c r="A102" s="118"/>
      <c r="B102" s="119"/>
      <c r="C102" s="118"/>
      <c r="D102" s="118"/>
      <c r="E102" s="118"/>
      <c r="F102" s="156"/>
      <c r="G102" s="118"/>
      <c r="H102" s="118"/>
      <c r="I102" s="118"/>
      <c r="J102" s="118"/>
      <c r="K102" s="118"/>
      <c r="L102" s="118"/>
      <c r="M102" s="121"/>
    </row>
    <row r="103" spans="1:13" ht="22.5" customHeight="1" x14ac:dyDescent="0.2">
      <c r="A103" s="118"/>
      <c r="B103" s="119"/>
      <c r="C103" s="118"/>
      <c r="D103" s="118"/>
      <c r="E103" s="118"/>
      <c r="F103" s="156"/>
      <c r="G103" s="118"/>
      <c r="H103" s="118"/>
      <c r="I103" s="118"/>
      <c r="J103" s="118"/>
      <c r="K103" s="118"/>
      <c r="L103" s="118"/>
      <c r="M103" s="121"/>
    </row>
    <row r="104" spans="1:13" ht="22.5" customHeight="1" x14ac:dyDescent="0.2">
      <c r="A104" s="118"/>
      <c r="B104" s="119"/>
      <c r="C104" s="118"/>
      <c r="D104" s="118"/>
      <c r="E104" s="118"/>
      <c r="F104" s="156"/>
      <c r="G104" s="118"/>
      <c r="H104" s="118"/>
      <c r="I104" s="118"/>
      <c r="J104" s="118"/>
      <c r="K104" s="118"/>
      <c r="L104" s="118"/>
      <c r="M104" s="121"/>
    </row>
    <row r="105" spans="1:13" ht="22.5" customHeight="1" x14ac:dyDescent="0.2">
      <c r="A105" s="118"/>
      <c r="B105" s="119"/>
      <c r="C105" s="118"/>
      <c r="D105" s="118"/>
      <c r="E105" s="118"/>
      <c r="F105" s="156"/>
      <c r="G105" s="118"/>
      <c r="H105" s="118"/>
      <c r="I105" s="118"/>
      <c r="J105" s="118"/>
      <c r="K105" s="118"/>
      <c r="L105" s="118"/>
      <c r="M105" s="121"/>
    </row>
    <row r="106" spans="1:13" ht="22.5" customHeight="1" x14ac:dyDescent="0.2">
      <c r="A106" s="118"/>
      <c r="B106" s="119"/>
      <c r="C106" s="118"/>
      <c r="D106" s="118"/>
      <c r="E106" s="118"/>
      <c r="F106" s="156"/>
      <c r="G106" s="118"/>
      <c r="H106" s="118"/>
      <c r="I106" s="118"/>
      <c r="J106" s="118"/>
      <c r="K106" s="118"/>
      <c r="L106" s="118"/>
      <c r="M106" s="121"/>
    </row>
    <row r="107" spans="1:13" ht="22.5" customHeight="1" x14ac:dyDescent="0.2">
      <c r="A107" s="118"/>
      <c r="B107" s="119"/>
      <c r="C107" s="118"/>
      <c r="D107" s="118"/>
      <c r="E107" s="118"/>
      <c r="F107" s="156"/>
      <c r="G107" s="118"/>
      <c r="H107" s="118"/>
      <c r="I107" s="118"/>
      <c r="J107" s="118"/>
      <c r="K107" s="118"/>
      <c r="L107" s="118"/>
      <c r="M107" s="121"/>
    </row>
    <row r="108" spans="1:13" ht="22.5" customHeight="1" x14ac:dyDescent="0.2">
      <c r="A108" s="118"/>
      <c r="B108" s="119"/>
      <c r="C108" s="118"/>
      <c r="D108" s="118"/>
      <c r="E108" s="118"/>
      <c r="F108" s="156"/>
      <c r="G108" s="118"/>
      <c r="H108" s="118"/>
      <c r="I108" s="118"/>
      <c r="J108" s="118"/>
      <c r="K108" s="118"/>
      <c r="L108" s="118"/>
      <c r="M108" s="121"/>
    </row>
    <row r="109" spans="1:13" ht="22.5" customHeight="1" x14ac:dyDescent="0.2">
      <c r="A109" s="118"/>
      <c r="B109" s="119"/>
      <c r="C109" s="118"/>
      <c r="D109" s="118"/>
      <c r="E109" s="118"/>
      <c r="F109" s="156"/>
      <c r="G109" s="118"/>
      <c r="H109" s="118"/>
      <c r="I109" s="118"/>
      <c r="J109" s="118"/>
      <c r="K109" s="118"/>
      <c r="L109" s="118"/>
      <c r="M109" s="121"/>
    </row>
    <row r="110" spans="1:13" ht="22.5" customHeight="1" x14ac:dyDescent="0.2">
      <c r="A110" s="118"/>
      <c r="B110" s="119"/>
      <c r="C110" s="118"/>
      <c r="D110" s="118"/>
      <c r="E110" s="118"/>
      <c r="F110" s="156"/>
      <c r="G110" s="118"/>
      <c r="H110" s="118"/>
      <c r="I110" s="118"/>
      <c r="J110" s="118"/>
      <c r="K110" s="118"/>
      <c r="L110" s="118"/>
      <c r="M110" s="121"/>
    </row>
    <row r="111" spans="1:13" ht="22.5" customHeight="1" x14ac:dyDescent="0.2">
      <c r="A111" s="118"/>
      <c r="B111" s="119"/>
      <c r="C111" s="118"/>
      <c r="D111" s="118"/>
      <c r="E111" s="118"/>
      <c r="F111" s="156"/>
      <c r="G111" s="118"/>
      <c r="H111" s="118"/>
      <c r="I111" s="118"/>
      <c r="J111" s="118"/>
      <c r="K111" s="118"/>
      <c r="L111" s="118"/>
      <c r="M111" s="121"/>
    </row>
    <row r="112" spans="1:13" ht="22.5" customHeight="1" x14ac:dyDescent="0.2">
      <c r="A112" s="118"/>
      <c r="B112" s="119"/>
      <c r="C112" s="118"/>
      <c r="D112" s="118"/>
      <c r="E112" s="118"/>
      <c r="F112" s="156"/>
      <c r="G112" s="118"/>
      <c r="H112" s="118"/>
      <c r="I112" s="118"/>
      <c r="J112" s="118"/>
      <c r="K112" s="118"/>
      <c r="L112" s="118"/>
      <c r="M112" s="121"/>
    </row>
    <row r="113" spans="1:13" ht="22.5" customHeight="1" x14ac:dyDescent="0.2">
      <c r="A113" s="118"/>
      <c r="B113" s="119"/>
      <c r="C113" s="118"/>
      <c r="D113" s="118"/>
      <c r="E113" s="118"/>
      <c r="F113" s="156"/>
      <c r="G113" s="118"/>
      <c r="H113" s="118"/>
      <c r="I113" s="118"/>
      <c r="J113" s="118"/>
      <c r="K113" s="118"/>
      <c r="L113" s="118"/>
      <c r="M113" s="121"/>
    </row>
    <row r="114" spans="1:13" ht="22.5" customHeight="1" x14ac:dyDescent="0.2">
      <c r="A114" s="118"/>
      <c r="B114" s="119"/>
      <c r="C114" s="118"/>
      <c r="D114" s="118"/>
      <c r="E114" s="118"/>
      <c r="F114" s="156"/>
      <c r="G114" s="118"/>
      <c r="H114" s="118"/>
      <c r="I114" s="118"/>
      <c r="J114" s="118"/>
      <c r="K114" s="118"/>
      <c r="L114" s="118"/>
      <c r="M114" s="121"/>
    </row>
    <row r="115" spans="1:13" ht="22.5" customHeight="1" x14ac:dyDescent="0.2">
      <c r="A115" s="118"/>
      <c r="B115" s="119"/>
      <c r="C115" s="118"/>
      <c r="D115" s="118"/>
      <c r="E115" s="118"/>
      <c r="F115" s="156"/>
      <c r="G115" s="118"/>
      <c r="H115" s="118"/>
      <c r="I115" s="118"/>
      <c r="J115" s="118"/>
      <c r="K115" s="118"/>
      <c r="L115" s="118"/>
      <c r="M115" s="121"/>
    </row>
    <row r="116" spans="1:13" ht="22.5" customHeight="1" x14ac:dyDescent="0.2">
      <c r="A116" s="118"/>
      <c r="B116" s="119"/>
      <c r="C116" s="118"/>
      <c r="D116" s="118"/>
      <c r="E116" s="118"/>
      <c r="F116" s="156"/>
      <c r="G116" s="118"/>
      <c r="H116" s="118"/>
      <c r="I116" s="118"/>
      <c r="J116" s="118"/>
      <c r="K116" s="118"/>
      <c r="L116" s="118"/>
      <c r="M116" s="121"/>
    </row>
    <row r="117" spans="1:13" ht="22.5" customHeight="1" x14ac:dyDescent="0.2">
      <c r="A117" s="118"/>
      <c r="B117" s="119"/>
      <c r="C117" s="118"/>
      <c r="D117" s="118"/>
      <c r="E117" s="118"/>
      <c r="F117" s="156"/>
      <c r="G117" s="118"/>
      <c r="H117" s="118"/>
      <c r="I117" s="118"/>
      <c r="J117" s="118"/>
      <c r="K117" s="118"/>
      <c r="L117" s="118"/>
      <c r="M117" s="121"/>
    </row>
    <row r="118" spans="1:13" ht="22.5" customHeight="1" x14ac:dyDescent="0.2">
      <c r="A118" s="118"/>
      <c r="B118" s="119"/>
      <c r="C118" s="118"/>
      <c r="D118" s="118"/>
      <c r="E118" s="118"/>
      <c r="F118" s="156"/>
      <c r="G118" s="118"/>
      <c r="H118" s="118"/>
      <c r="I118" s="118"/>
      <c r="J118" s="118"/>
      <c r="K118" s="118"/>
      <c r="L118" s="118"/>
      <c r="M118" s="121"/>
    </row>
    <row r="119" spans="1:13" ht="22.5" customHeight="1" x14ac:dyDescent="0.2">
      <c r="A119" s="118"/>
      <c r="B119" s="119"/>
      <c r="C119" s="118"/>
      <c r="D119" s="118"/>
      <c r="E119" s="118"/>
      <c r="F119" s="156"/>
      <c r="G119" s="118"/>
      <c r="H119" s="118"/>
      <c r="I119" s="118"/>
      <c r="J119" s="118"/>
      <c r="K119" s="118"/>
      <c r="L119" s="118"/>
      <c r="M119" s="121"/>
    </row>
    <row r="120" spans="1:13" ht="22.5" customHeight="1" x14ac:dyDescent="0.2">
      <c r="A120" s="118"/>
      <c r="B120" s="119"/>
      <c r="C120" s="118"/>
      <c r="D120" s="118"/>
      <c r="E120" s="118"/>
      <c r="F120" s="156"/>
      <c r="G120" s="118"/>
      <c r="H120" s="118"/>
      <c r="I120" s="118"/>
      <c r="J120" s="118"/>
      <c r="K120" s="118"/>
      <c r="L120" s="118"/>
      <c r="M120" s="121"/>
    </row>
    <row r="121" spans="1:13" ht="22.5" customHeight="1" x14ac:dyDescent="0.2">
      <c r="A121" s="118"/>
      <c r="B121" s="119"/>
      <c r="C121" s="118"/>
      <c r="D121" s="118"/>
      <c r="E121" s="118"/>
      <c r="F121" s="156"/>
      <c r="G121" s="118"/>
      <c r="H121" s="118"/>
      <c r="I121" s="118"/>
      <c r="J121" s="118"/>
      <c r="K121" s="118"/>
      <c r="L121" s="118"/>
      <c r="M121" s="121"/>
    </row>
    <row r="122" spans="1:13" ht="22.5" customHeight="1" x14ac:dyDescent="0.2">
      <c r="A122" s="118"/>
      <c r="B122" s="119"/>
      <c r="C122" s="118"/>
      <c r="D122" s="118"/>
      <c r="E122" s="118"/>
      <c r="F122" s="156"/>
      <c r="G122" s="118"/>
      <c r="H122" s="118"/>
      <c r="I122" s="118"/>
      <c r="J122" s="118"/>
      <c r="K122" s="118"/>
      <c r="L122" s="118"/>
      <c r="M122" s="121"/>
    </row>
    <row r="123" spans="1:13" ht="22.5" customHeight="1" x14ac:dyDescent="0.2">
      <c r="A123" s="118"/>
      <c r="B123" s="119"/>
      <c r="C123" s="118"/>
      <c r="D123" s="118"/>
      <c r="E123" s="118"/>
      <c r="F123" s="156"/>
      <c r="G123" s="118"/>
      <c r="H123" s="118"/>
      <c r="I123" s="118"/>
      <c r="J123" s="118"/>
      <c r="K123" s="118"/>
      <c r="L123" s="118"/>
      <c r="M123" s="121"/>
    </row>
    <row r="124" spans="1:13" ht="22.5" customHeight="1" x14ac:dyDescent="0.2">
      <c r="A124" s="118"/>
      <c r="B124" s="119"/>
      <c r="C124" s="118"/>
      <c r="D124" s="118"/>
      <c r="E124" s="118"/>
      <c r="F124" s="156"/>
      <c r="G124" s="118"/>
      <c r="H124" s="118"/>
      <c r="I124" s="118"/>
      <c r="J124" s="118"/>
      <c r="K124" s="118"/>
      <c r="L124" s="118"/>
      <c r="M124" s="121"/>
    </row>
    <row r="125" spans="1:13" ht="22.5" customHeight="1" x14ac:dyDescent="0.2">
      <c r="A125" s="118"/>
      <c r="B125" s="119"/>
      <c r="C125" s="118"/>
      <c r="D125" s="118"/>
      <c r="E125" s="118"/>
      <c r="F125" s="156"/>
      <c r="G125" s="118"/>
      <c r="H125" s="118"/>
      <c r="I125" s="118"/>
      <c r="J125" s="118"/>
      <c r="K125" s="118"/>
      <c r="L125" s="118"/>
      <c r="M125" s="121"/>
    </row>
    <row r="126" spans="1:13" ht="22.5" customHeight="1" x14ac:dyDescent="0.2">
      <c r="A126" s="118"/>
      <c r="B126" s="119"/>
      <c r="C126" s="118"/>
      <c r="D126" s="118"/>
      <c r="E126" s="118"/>
      <c r="F126" s="156"/>
      <c r="G126" s="118"/>
      <c r="H126" s="118"/>
      <c r="I126" s="118"/>
      <c r="J126" s="118"/>
      <c r="K126" s="118"/>
      <c r="L126" s="118"/>
      <c r="M126" s="121"/>
    </row>
    <row r="127" spans="1:13" ht="22.5" customHeight="1" x14ac:dyDescent="0.2">
      <c r="A127" s="118"/>
      <c r="B127" s="119"/>
      <c r="C127" s="118"/>
      <c r="D127" s="118"/>
      <c r="E127" s="118"/>
      <c r="F127" s="156"/>
      <c r="G127" s="118"/>
      <c r="H127" s="118"/>
      <c r="I127" s="118"/>
      <c r="J127" s="118"/>
      <c r="K127" s="118"/>
      <c r="L127" s="118"/>
      <c r="M127" s="121"/>
    </row>
    <row r="128" spans="1:13" ht="22.5" customHeight="1" x14ac:dyDescent="0.2">
      <c r="A128" s="118"/>
      <c r="B128" s="119"/>
      <c r="C128" s="118"/>
      <c r="D128" s="118"/>
      <c r="E128" s="118"/>
      <c r="F128" s="156"/>
      <c r="G128" s="118"/>
      <c r="H128" s="118"/>
      <c r="I128" s="118"/>
      <c r="J128" s="118"/>
      <c r="K128" s="118"/>
      <c r="L128" s="118"/>
      <c r="M128" s="121"/>
    </row>
    <row r="129" spans="1:13" ht="22.5" customHeight="1" x14ac:dyDescent="0.2">
      <c r="A129" s="118"/>
      <c r="B129" s="119"/>
      <c r="C129" s="118"/>
      <c r="D129" s="118"/>
      <c r="E129" s="118"/>
      <c r="F129" s="156"/>
      <c r="G129" s="118"/>
      <c r="H129" s="118"/>
      <c r="I129" s="118"/>
      <c r="J129" s="118"/>
      <c r="K129" s="118"/>
      <c r="L129" s="118"/>
      <c r="M129" s="121"/>
    </row>
    <row r="130" spans="1:13" ht="22.5" customHeight="1" x14ac:dyDescent="0.2">
      <c r="A130" s="118"/>
      <c r="B130" s="119"/>
      <c r="C130" s="118"/>
      <c r="D130" s="118"/>
      <c r="E130" s="118"/>
      <c r="F130" s="156"/>
      <c r="G130" s="118"/>
      <c r="H130" s="118"/>
      <c r="I130" s="118"/>
      <c r="J130" s="118"/>
      <c r="K130" s="118"/>
      <c r="L130" s="118"/>
      <c r="M130" s="121"/>
    </row>
    <row r="131" spans="1:13" ht="22.5" customHeight="1" x14ac:dyDescent="0.2">
      <c r="A131" s="118"/>
      <c r="B131" s="119"/>
      <c r="C131" s="118"/>
      <c r="D131" s="118"/>
      <c r="E131" s="118"/>
      <c r="F131" s="156"/>
      <c r="G131" s="118"/>
      <c r="H131" s="118"/>
      <c r="I131" s="118"/>
      <c r="J131" s="118"/>
      <c r="K131" s="118"/>
      <c r="L131" s="118"/>
      <c r="M131" s="121"/>
    </row>
    <row r="132" spans="1:13" ht="22.5" customHeight="1" x14ac:dyDescent="0.2">
      <c r="A132" s="118"/>
      <c r="B132" s="119"/>
      <c r="C132" s="118"/>
      <c r="D132" s="118"/>
      <c r="E132" s="118"/>
      <c r="F132" s="156"/>
      <c r="G132" s="118"/>
      <c r="H132" s="118"/>
      <c r="I132" s="118"/>
      <c r="J132" s="118"/>
      <c r="K132" s="118"/>
      <c r="L132" s="118"/>
      <c r="M132" s="121"/>
    </row>
    <row r="133" spans="1:13" ht="22.5" customHeight="1" x14ac:dyDescent="0.2">
      <c r="A133" s="118"/>
      <c r="B133" s="119"/>
      <c r="C133" s="118"/>
      <c r="D133" s="118"/>
      <c r="E133" s="118"/>
      <c r="F133" s="156"/>
      <c r="G133" s="118"/>
      <c r="H133" s="118"/>
      <c r="I133" s="118"/>
      <c r="J133" s="118"/>
      <c r="K133" s="118"/>
      <c r="L133" s="118"/>
      <c r="M133" s="121"/>
    </row>
    <row r="134" spans="1:13" ht="22.5" customHeight="1" x14ac:dyDescent="0.2">
      <c r="A134" s="118"/>
      <c r="B134" s="119"/>
      <c r="C134" s="118"/>
      <c r="D134" s="118"/>
      <c r="E134" s="118"/>
      <c r="F134" s="156"/>
      <c r="G134" s="118"/>
      <c r="H134" s="118"/>
      <c r="I134" s="118"/>
      <c r="J134" s="118"/>
      <c r="K134" s="118"/>
      <c r="L134" s="118"/>
      <c r="M134" s="121"/>
    </row>
    <row r="135" spans="1:13" ht="22.5" customHeight="1" x14ac:dyDescent="0.2">
      <c r="A135" s="118"/>
      <c r="B135" s="119"/>
      <c r="C135" s="118"/>
      <c r="D135" s="118"/>
      <c r="E135" s="118"/>
      <c r="F135" s="156"/>
      <c r="G135" s="118"/>
      <c r="H135" s="118"/>
      <c r="I135" s="118"/>
      <c r="J135" s="118"/>
      <c r="K135" s="118"/>
      <c r="L135" s="118"/>
      <c r="M135" s="121"/>
    </row>
    <row r="136" spans="1:13" ht="22.5" customHeight="1" x14ac:dyDescent="0.2">
      <c r="A136" s="118"/>
      <c r="B136" s="119"/>
      <c r="C136" s="118"/>
      <c r="D136" s="118"/>
      <c r="E136" s="118"/>
      <c r="F136" s="156"/>
      <c r="G136" s="118"/>
      <c r="H136" s="118"/>
      <c r="I136" s="118"/>
      <c r="J136" s="118"/>
      <c r="K136" s="118"/>
      <c r="L136" s="118"/>
      <c r="M136" s="121"/>
    </row>
    <row r="137" spans="1:13" ht="22.5" customHeight="1" x14ac:dyDescent="0.2">
      <c r="A137" s="118"/>
      <c r="B137" s="119"/>
      <c r="C137" s="118"/>
      <c r="D137" s="118"/>
      <c r="E137" s="118"/>
      <c r="F137" s="156"/>
      <c r="G137" s="118"/>
      <c r="H137" s="118"/>
      <c r="I137" s="118"/>
      <c r="J137" s="118"/>
      <c r="K137" s="118"/>
      <c r="L137" s="118"/>
      <c r="M137" s="121"/>
    </row>
    <row r="138" spans="1:13" ht="22.5" customHeight="1" x14ac:dyDescent="0.2">
      <c r="A138" s="118"/>
      <c r="B138" s="119"/>
      <c r="C138" s="118"/>
      <c r="D138" s="118"/>
      <c r="E138" s="118"/>
      <c r="F138" s="156"/>
      <c r="G138" s="118"/>
      <c r="H138" s="118"/>
      <c r="I138" s="118"/>
      <c r="J138" s="118"/>
      <c r="K138" s="118"/>
      <c r="L138" s="118"/>
      <c r="M138" s="121"/>
    </row>
    <row r="139" spans="1:13" ht="22.5" customHeight="1" x14ac:dyDescent="0.2">
      <c r="A139" s="118"/>
      <c r="B139" s="119"/>
      <c r="C139" s="118"/>
      <c r="D139" s="118"/>
      <c r="E139" s="118"/>
      <c r="F139" s="156"/>
      <c r="G139" s="118"/>
      <c r="H139" s="118"/>
      <c r="I139" s="118"/>
      <c r="J139" s="118"/>
      <c r="K139" s="118"/>
      <c r="L139" s="118"/>
      <c r="M139" s="121"/>
    </row>
    <row r="140" spans="1:13" ht="22.5" customHeight="1" x14ac:dyDescent="0.2">
      <c r="A140" s="118"/>
      <c r="B140" s="119"/>
      <c r="C140" s="118"/>
      <c r="D140" s="118"/>
      <c r="E140" s="118"/>
      <c r="F140" s="156"/>
      <c r="G140" s="118"/>
      <c r="H140" s="118"/>
      <c r="I140" s="118"/>
      <c r="J140" s="118"/>
      <c r="K140" s="118"/>
      <c r="L140" s="118"/>
      <c r="M140" s="121"/>
    </row>
    <row r="141" spans="1:13" ht="22.5" customHeight="1" x14ac:dyDescent="0.2">
      <c r="A141" s="118"/>
      <c r="B141" s="119"/>
      <c r="C141" s="118"/>
      <c r="D141" s="118"/>
      <c r="E141" s="118"/>
      <c r="F141" s="156"/>
      <c r="G141" s="118"/>
      <c r="H141" s="118"/>
      <c r="I141" s="118"/>
      <c r="J141" s="118"/>
      <c r="K141" s="118"/>
      <c r="L141" s="118"/>
      <c r="M141" s="121"/>
    </row>
    <row r="142" spans="1:13" ht="22.5" customHeight="1" x14ac:dyDescent="0.2">
      <c r="A142" s="118"/>
      <c r="B142" s="119"/>
      <c r="C142" s="118"/>
      <c r="D142" s="118"/>
      <c r="E142" s="118"/>
      <c r="F142" s="156"/>
      <c r="G142" s="118"/>
      <c r="H142" s="118"/>
      <c r="I142" s="118"/>
      <c r="J142" s="118"/>
      <c r="K142" s="118"/>
      <c r="L142" s="118"/>
      <c r="M142" s="121"/>
    </row>
    <row r="143" spans="1:13" ht="22.5" customHeight="1" x14ac:dyDescent="0.2">
      <c r="A143" s="118"/>
      <c r="B143" s="119"/>
      <c r="C143" s="118"/>
      <c r="D143" s="118"/>
      <c r="E143" s="118"/>
      <c r="F143" s="156"/>
      <c r="G143" s="118"/>
      <c r="H143" s="118"/>
      <c r="I143" s="118"/>
      <c r="J143" s="118"/>
      <c r="K143" s="118"/>
      <c r="L143" s="118"/>
      <c r="M143" s="121"/>
    </row>
    <row r="144" spans="1:13" ht="22.5" customHeight="1" x14ac:dyDescent="0.2">
      <c r="A144" s="118"/>
      <c r="B144" s="119"/>
      <c r="C144" s="118"/>
      <c r="D144" s="118"/>
      <c r="E144" s="118"/>
      <c r="F144" s="156"/>
      <c r="G144" s="118"/>
      <c r="H144" s="118"/>
      <c r="I144" s="118"/>
      <c r="J144" s="118"/>
      <c r="K144" s="118"/>
      <c r="L144" s="118"/>
      <c r="M144" s="121"/>
    </row>
    <row r="145" spans="1:13" ht="22.5" customHeight="1" x14ac:dyDescent="0.2">
      <c r="A145" s="118"/>
      <c r="B145" s="119"/>
      <c r="C145" s="118"/>
      <c r="D145" s="118"/>
      <c r="E145" s="118"/>
      <c r="F145" s="156"/>
      <c r="G145" s="118"/>
      <c r="H145" s="118"/>
      <c r="I145" s="118"/>
      <c r="J145" s="118"/>
      <c r="K145" s="118"/>
      <c r="L145" s="118"/>
      <c r="M145" s="121"/>
    </row>
    <row r="146" spans="1:13" ht="22.5" customHeight="1" x14ac:dyDescent="0.2">
      <c r="A146" s="118"/>
      <c r="B146" s="119"/>
      <c r="C146" s="118"/>
      <c r="D146" s="118"/>
      <c r="E146" s="118"/>
      <c r="F146" s="156"/>
      <c r="G146" s="118"/>
      <c r="H146" s="118"/>
      <c r="I146" s="118"/>
      <c r="J146" s="118"/>
      <c r="K146" s="118"/>
      <c r="L146" s="118"/>
      <c r="M146" s="121"/>
    </row>
    <row r="147" spans="1:13" ht="22.5" customHeight="1" x14ac:dyDescent="0.2">
      <c r="A147" s="118"/>
      <c r="B147" s="119"/>
      <c r="C147" s="118"/>
      <c r="D147" s="118"/>
      <c r="E147" s="118"/>
      <c r="F147" s="156"/>
      <c r="G147" s="118"/>
      <c r="H147" s="118"/>
      <c r="I147" s="118"/>
      <c r="J147" s="118"/>
      <c r="K147" s="118"/>
      <c r="L147" s="118"/>
      <c r="M147" s="121"/>
    </row>
    <row r="148" spans="1:13" ht="22.5" customHeight="1" x14ac:dyDescent="0.2">
      <c r="A148" s="118"/>
      <c r="B148" s="119"/>
      <c r="C148" s="118"/>
      <c r="D148" s="118"/>
      <c r="E148" s="118"/>
      <c r="F148" s="156"/>
      <c r="G148" s="118"/>
      <c r="H148" s="118"/>
      <c r="I148" s="118"/>
      <c r="J148" s="118"/>
      <c r="K148" s="118"/>
      <c r="L148" s="118"/>
      <c r="M148" s="121"/>
    </row>
    <row r="149" spans="1:13" ht="22.5" customHeight="1" x14ac:dyDescent="0.2">
      <c r="A149" s="118"/>
      <c r="B149" s="119"/>
      <c r="C149" s="118"/>
      <c r="D149" s="118"/>
      <c r="E149" s="118"/>
      <c r="F149" s="156"/>
      <c r="G149" s="118"/>
      <c r="H149" s="118"/>
      <c r="I149" s="118"/>
      <c r="J149" s="118"/>
      <c r="K149" s="118"/>
      <c r="L149" s="118"/>
      <c r="M149" s="121"/>
    </row>
    <row r="150" spans="1:13" ht="22.5" customHeight="1" x14ac:dyDescent="0.2">
      <c r="A150" s="118"/>
      <c r="B150" s="119"/>
      <c r="C150" s="118"/>
      <c r="D150" s="118"/>
      <c r="E150" s="118"/>
      <c r="F150" s="156"/>
      <c r="G150" s="118"/>
      <c r="H150" s="118"/>
      <c r="I150" s="118"/>
      <c r="J150" s="118"/>
      <c r="K150" s="118"/>
      <c r="L150" s="118"/>
      <c r="M150" s="121"/>
    </row>
    <row r="151" spans="1:13" ht="22.5" customHeight="1" x14ac:dyDescent="0.2">
      <c r="A151" s="118"/>
      <c r="B151" s="119"/>
      <c r="C151" s="118"/>
      <c r="D151" s="118"/>
      <c r="E151" s="118"/>
      <c r="F151" s="156"/>
      <c r="G151" s="118"/>
      <c r="H151" s="118"/>
      <c r="I151" s="118"/>
      <c r="J151" s="118"/>
      <c r="K151" s="118"/>
      <c r="L151" s="118"/>
      <c r="M151" s="121"/>
    </row>
    <row r="152" spans="1:13" ht="22.5" customHeight="1" x14ac:dyDescent="0.2">
      <c r="A152" s="118"/>
      <c r="B152" s="119"/>
      <c r="C152" s="118"/>
      <c r="D152" s="118"/>
      <c r="E152" s="118"/>
      <c r="F152" s="156"/>
      <c r="G152" s="118"/>
      <c r="H152" s="118"/>
      <c r="I152" s="118"/>
      <c r="J152" s="118"/>
      <c r="K152" s="118"/>
      <c r="L152" s="118"/>
      <c r="M152" s="121"/>
    </row>
    <row r="153" spans="1:13" ht="22.5" customHeight="1" x14ac:dyDescent="0.2">
      <c r="A153" s="118"/>
      <c r="B153" s="119"/>
      <c r="C153" s="118"/>
      <c r="D153" s="118"/>
      <c r="E153" s="118"/>
      <c r="F153" s="156"/>
      <c r="G153" s="118"/>
      <c r="H153" s="118"/>
      <c r="I153" s="118"/>
      <c r="J153" s="118"/>
      <c r="K153" s="118"/>
      <c r="L153" s="118"/>
      <c r="M153" s="121"/>
    </row>
    <row r="154" spans="1:13" ht="22.5" customHeight="1" x14ac:dyDescent="0.2">
      <c r="A154" s="118"/>
      <c r="B154" s="119"/>
      <c r="C154" s="118"/>
      <c r="D154" s="118"/>
      <c r="E154" s="118"/>
      <c r="F154" s="156"/>
      <c r="G154" s="118"/>
      <c r="H154" s="118"/>
      <c r="I154" s="118"/>
      <c r="J154" s="118"/>
      <c r="K154" s="118"/>
      <c r="L154" s="118"/>
      <c r="M154" s="121"/>
    </row>
    <row r="155" spans="1:13" ht="22.5" customHeight="1" x14ac:dyDescent="0.2">
      <c r="A155" s="118"/>
      <c r="B155" s="119"/>
      <c r="C155" s="118"/>
      <c r="D155" s="118"/>
      <c r="E155" s="118"/>
      <c r="F155" s="156"/>
      <c r="G155" s="118"/>
      <c r="H155" s="118"/>
      <c r="I155" s="118"/>
      <c r="J155" s="118"/>
      <c r="K155" s="118"/>
      <c r="L155" s="118"/>
      <c r="M155" s="121"/>
    </row>
    <row r="156" spans="1:13" ht="22.5" customHeight="1" x14ac:dyDescent="0.2">
      <c r="A156" s="118"/>
      <c r="B156" s="119"/>
      <c r="C156" s="118"/>
      <c r="D156" s="118"/>
      <c r="E156" s="118"/>
      <c r="F156" s="156"/>
      <c r="G156" s="118"/>
      <c r="H156" s="118"/>
      <c r="I156" s="118"/>
      <c r="J156" s="118"/>
      <c r="K156" s="118"/>
      <c r="L156" s="118"/>
      <c r="M156" s="121"/>
    </row>
    <row r="157" spans="1:13" ht="22.5" customHeight="1" x14ac:dyDescent="0.2">
      <c r="A157" s="118"/>
      <c r="B157" s="119"/>
      <c r="C157" s="118"/>
      <c r="D157" s="118"/>
      <c r="E157" s="118"/>
      <c r="F157" s="156"/>
      <c r="G157" s="118"/>
      <c r="H157" s="118"/>
      <c r="I157" s="118"/>
      <c r="J157" s="118"/>
      <c r="K157" s="118"/>
      <c r="L157" s="118"/>
      <c r="M157" s="121"/>
    </row>
    <row r="158" spans="1:13" ht="22.5" customHeight="1" x14ac:dyDescent="0.2">
      <c r="A158" s="118"/>
      <c r="B158" s="119"/>
      <c r="C158" s="118"/>
      <c r="D158" s="118"/>
      <c r="E158" s="118"/>
      <c r="F158" s="156"/>
      <c r="G158" s="118"/>
      <c r="H158" s="118"/>
      <c r="I158" s="118"/>
      <c r="J158" s="118"/>
      <c r="K158" s="118"/>
      <c r="L158" s="118"/>
      <c r="M158" s="121"/>
    </row>
    <row r="159" spans="1:13" ht="22.5" customHeight="1" x14ac:dyDescent="0.2">
      <c r="A159" s="118"/>
      <c r="B159" s="119"/>
      <c r="C159" s="118"/>
      <c r="D159" s="118"/>
      <c r="E159" s="118"/>
      <c r="F159" s="156"/>
      <c r="G159" s="118"/>
      <c r="H159" s="118"/>
      <c r="I159" s="118"/>
      <c r="J159" s="118"/>
      <c r="K159" s="118"/>
      <c r="L159" s="118"/>
      <c r="M159" s="121"/>
    </row>
    <row r="160" spans="1:13" ht="22.5" customHeight="1" x14ac:dyDescent="0.2">
      <c r="A160" s="118"/>
      <c r="B160" s="119"/>
      <c r="C160" s="118"/>
      <c r="D160" s="118"/>
      <c r="E160" s="118"/>
      <c r="F160" s="156"/>
      <c r="G160" s="118"/>
      <c r="H160" s="118"/>
      <c r="I160" s="118"/>
      <c r="J160" s="118"/>
      <c r="K160" s="118"/>
      <c r="L160" s="118"/>
      <c r="M160" s="121"/>
    </row>
    <row r="161" spans="1:13" ht="22.5" customHeight="1" x14ac:dyDescent="0.2">
      <c r="A161" s="118"/>
      <c r="B161" s="119"/>
      <c r="C161" s="118"/>
      <c r="D161" s="118"/>
      <c r="E161" s="118"/>
      <c r="F161" s="156"/>
      <c r="G161" s="118"/>
      <c r="H161" s="118"/>
      <c r="I161" s="118"/>
      <c r="J161" s="118"/>
      <c r="K161" s="118"/>
      <c r="L161" s="118"/>
      <c r="M161" s="121"/>
    </row>
    <row r="162" spans="1:13" ht="22.5" customHeight="1" x14ac:dyDescent="0.2">
      <c r="A162" s="118"/>
      <c r="B162" s="119"/>
      <c r="C162" s="118"/>
      <c r="D162" s="118"/>
      <c r="E162" s="118"/>
      <c r="F162" s="156"/>
      <c r="G162" s="118"/>
      <c r="H162" s="118"/>
      <c r="I162" s="118"/>
      <c r="J162" s="118"/>
      <c r="K162" s="118"/>
      <c r="L162" s="118"/>
      <c r="M162" s="121"/>
    </row>
    <row r="163" spans="1:13" ht="22.5" customHeight="1" x14ac:dyDescent="0.2">
      <c r="A163" s="118"/>
      <c r="B163" s="119"/>
      <c r="C163" s="118"/>
      <c r="D163" s="118"/>
      <c r="E163" s="118"/>
      <c r="F163" s="156"/>
      <c r="G163" s="118"/>
      <c r="H163" s="118"/>
      <c r="I163" s="118"/>
      <c r="J163" s="118"/>
      <c r="K163" s="118"/>
      <c r="L163" s="118"/>
      <c r="M163" s="121"/>
    </row>
    <row r="164" spans="1:13" ht="22.5" customHeight="1" x14ac:dyDescent="0.2">
      <c r="A164" s="118"/>
      <c r="B164" s="119"/>
      <c r="C164" s="118"/>
      <c r="D164" s="118"/>
      <c r="E164" s="118"/>
      <c r="F164" s="156"/>
      <c r="G164" s="118"/>
      <c r="H164" s="118"/>
      <c r="I164" s="118"/>
      <c r="J164" s="118"/>
      <c r="K164" s="118"/>
      <c r="L164" s="118"/>
      <c r="M164" s="121"/>
    </row>
    <row r="165" spans="1:13" ht="22.5" customHeight="1" x14ac:dyDescent="0.2">
      <c r="A165" s="118"/>
      <c r="B165" s="119"/>
      <c r="C165" s="118"/>
      <c r="D165" s="118"/>
      <c r="E165" s="118"/>
      <c r="F165" s="156"/>
      <c r="G165" s="118"/>
      <c r="H165" s="118"/>
      <c r="I165" s="118"/>
      <c r="J165" s="118"/>
      <c r="K165" s="118"/>
      <c r="L165" s="118"/>
      <c r="M165" s="121"/>
    </row>
    <row r="166" spans="1:13" ht="22.5" customHeight="1" x14ac:dyDescent="0.2">
      <c r="A166" s="118"/>
      <c r="B166" s="119"/>
      <c r="C166" s="118"/>
      <c r="D166" s="118"/>
      <c r="E166" s="118"/>
      <c r="F166" s="156"/>
      <c r="G166" s="118"/>
      <c r="H166" s="118"/>
      <c r="I166" s="118"/>
      <c r="J166" s="118"/>
      <c r="K166" s="118"/>
      <c r="L166" s="118"/>
      <c r="M166" s="121"/>
    </row>
    <row r="167" spans="1:13" ht="22.5" customHeight="1" x14ac:dyDescent="0.2">
      <c r="A167" s="118"/>
      <c r="B167" s="119"/>
      <c r="C167" s="118"/>
      <c r="D167" s="118"/>
      <c r="E167" s="118"/>
      <c r="F167" s="156"/>
      <c r="G167" s="118"/>
      <c r="H167" s="118"/>
      <c r="I167" s="118"/>
      <c r="J167" s="118"/>
      <c r="K167" s="118"/>
      <c r="L167" s="118"/>
      <c r="M167" s="121"/>
    </row>
    <row r="168" spans="1:13" ht="22.5" customHeight="1" x14ac:dyDescent="0.2">
      <c r="A168" s="118"/>
      <c r="B168" s="119"/>
      <c r="C168" s="118"/>
      <c r="D168" s="118"/>
      <c r="E168" s="118"/>
      <c r="F168" s="156"/>
      <c r="G168" s="118"/>
      <c r="H168" s="118"/>
      <c r="I168" s="118"/>
      <c r="J168" s="118"/>
      <c r="K168" s="118"/>
      <c r="L168" s="118"/>
      <c r="M168" s="121"/>
    </row>
    <row r="169" spans="1:13" ht="22.5" customHeight="1" x14ac:dyDescent="0.2">
      <c r="A169" s="118"/>
      <c r="B169" s="119"/>
      <c r="C169" s="118"/>
      <c r="D169" s="118"/>
      <c r="E169" s="118"/>
      <c r="F169" s="156"/>
      <c r="G169" s="118"/>
      <c r="H169" s="118"/>
      <c r="I169" s="118"/>
      <c r="J169" s="118"/>
      <c r="K169" s="118"/>
      <c r="L169" s="118"/>
      <c r="M169" s="121"/>
    </row>
    <row r="170" spans="1:13" ht="22.5" customHeight="1" x14ac:dyDescent="0.2">
      <c r="A170" s="118"/>
      <c r="B170" s="119"/>
      <c r="C170" s="118"/>
      <c r="D170" s="118"/>
      <c r="E170" s="118"/>
      <c r="F170" s="156"/>
      <c r="G170" s="118"/>
      <c r="H170" s="118"/>
      <c r="I170" s="118"/>
      <c r="J170" s="118"/>
      <c r="K170" s="118"/>
      <c r="L170" s="118"/>
      <c r="M170" s="121"/>
    </row>
    <row r="171" spans="1:13" ht="22.5" customHeight="1" x14ac:dyDescent="0.2">
      <c r="A171" s="118"/>
      <c r="B171" s="119"/>
      <c r="C171" s="118"/>
      <c r="D171" s="118"/>
      <c r="E171" s="118"/>
      <c r="F171" s="156"/>
      <c r="G171" s="118"/>
      <c r="H171" s="118"/>
      <c r="I171" s="118"/>
      <c r="J171" s="118"/>
      <c r="K171" s="118"/>
      <c r="L171" s="118"/>
      <c r="M171" s="121"/>
    </row>
    <row r="172" spans="1:13" ht="22.5" customHeight="1" x14ac:dyDescent="0.2">
      <c r="A172" s="118"/>
      <c r="B172" s="119"/>
      <c r="C172" s="118"/>
      <c r="D172" s="118"/>
      <c r="E172" s="118"/>
      <c r="F172" s="156"/>
      <c r="G172" s="118"/>
      <c r="H172" s="118"/>
      <c r="I172" s="118"/>
      <c r="J172" s="118"/>
      <c r="K172" s="118"/>
      <c r="L172" s="118"/>
      <c r="M172" s="121"/>
    </row>
    <row r="173" spans="1:13" ht="22.5" customHeight="1" x14ac:dyDescent="0.2">
      <c r="A173" s="118"/>
      <c r="B173" s="119"/>
      <c r="C173" s="118"/>
      <c r="D173" s="118"/>
      <c r="E173" s="118"/>
      <c r="F173" s="156"/>
      <c r="G173" s="118"/>
      <c r="H173" s="118"/>
      <c r="I173" s="118"/>
      <c r="J173" s="118"/>
      <c r="K173" s="118"/>
      <c r="L173" s="118"/>
      <c r="M173" s="121"/>
    </row>
    <row r="174" spans="1:13" ht="22.5" customHeight="1" x14ac:dyDescent="0.2">
      <c r="A174" s="118"/>
      <c r="B174" s="119"/>
      <c r="C174" s="118"/>
      <c r="D174" s="118"/>
      <c r="E174" s="118"/>
      <c r="F174" s="156"/>
      <c r="G174" s="118"/>
      <c r="H174" s="118"/>
      <c r="I174" s="118"/>
      <c r="J174" s="118"/>
      <c r="K174" s="118"/>
      <c r="L174" s="118"/>
      <c r="M174" s="121"/>
    </row>
    <row r="175" spans="1:13" ht="22.5" customHeight="1" x14ac:dyDescent="0.2">
      <c r="A175" s="118"/>
      <c r="B175" s="119"/>
      <c r="C175" s="118"/>
      <c r="D175" s="118"/>
      <c r="E175" s="118"/>
      <c r="F175" s="156"/>
      <c r="G175" s="118"/>
      <c r="H175" s="118"/>
      <c r="I175" s="118"/>
      <c r="J175" s="118"/>
      <c r="K175" s="118"/>
      <c r="L175" s="118"/>
      <c r="M175" s="121"/>
    </row>
    <row r="176" spans="1:13" ht="22.5" customHeight="1" x14ac:dyDescent="0.2">
      <c r="A176" s="118"/>
      <c r="B176" s="119"/>
      <c r="C176" s="118"/>
      <c r="D176" s="118"/>
      <c r="E176" s="118"/>
      <c r="F176" s="156"/>
      <c r="G176" s="118"/>
      <c r="H176" s="118"/>
      <c r="I176" s="118"/>
      <c r="J176" s="118"/>
      <c r="K176" s="118"/>
      <c r="L176" s="118"/>
      <c r="M176" s="121"/>
    </row>
    <row r="177" spans="1:13" ht="22.5" customHeight="1" x14ac:dyDescent="0.2">
      <c r="A177" s="118"/>
      <c r="B177" s="119"/>
      <c r="C177" s="118"/>
      <c r="D177" s="118"/>
      <c r="E177" s="118"/>
      <c r="F177" s="156"/>
      <c r="G177" s="118"/>
      <c r="H177" s="118"/>
      <c r="I177" s="118"/>
      <c r="J177" s="118"/>
      <c r="K177" s="118"/>
      <c r="L177" s="118"/>
      <c r="M177" s="121"/>
    </row>
    <row r="178" spans="1:13" ht="22.5" customHeight="1" x14ac:dyDescent="0.2">
      <c r="A178" s="118"/>
      <c r="B178" s="119"/>
      <c r="C178" s="118"/>
      <c r="D178" s="118"/>
      <c r="E178" s="118"/>
      <c r="F178" s="156"/>
      <c r="G178" s="118"/>
      <c r="H178" s="118"/>
      <c r="I178" s="118"/>
      <c r="J178" s="118"/>
      <c r="K178" s="118"/>
      <c r="L178" s="118"/>
      <c r="M178" s="121"/>
    </row>
    <row r="179" spans="1:13" ht="22.5" customHeight="1" x14ac:dyDescent="0.2">
      <c r="A179" s="118"/>
      <c r="B179" s="119"/>
      <c r="C179" s="118"/>
      <c r="D179" s="118"/>
      <c r="E179" s="118"/>
      <c r="F179" s="156"/>
      <c r="G179" s="118"/>
      <c r="H179" s="118"/>
      <c r="I179" s="118"/>
      <c r="J179" s="118"/>
      <c r="K179" s="118"/>
      <c r="L179" s="118"/>
      <c r="M179" s="121"/>
    </row>
    <row r="180" spans="1:13" ht="22.5" customHeight="1" x14ac:dyDescent="0.2">
      <c r="A180" s="118"/>
      <c r="B180" s="119"/>
      <c r="C180" s="118"/>
      <c r="D180" s="118"/>
      <c r="E180" s="118"/>
      <c r="F180" s="156"/>
      <c r="G180" s="118"/>
      <c r="H180" s="118"/>
      <c r="I180" s="118"/>
      <c r="J180" s="118"/>
      <c r="K180" s="118"/>
      <c r="L180" s="118"/>
      <c r="M180" s="121"/>
    </row>
    <row r="181" spans="1:13" ht="22.5" customHeight="1" x14ac:dyDescent="0.2">
      <c r="A181" s="118"/>
      <c r="B181" s="119"/>
      <c r="C181" s="118"/>
      <c r="D181" s="118"/>
      <c r="E181" s="118"/>
      <c r="F181" s="156"/>
      <c r="G181" s="118"/>
      <c r="H181" s="118"/>
      <c r="I181" s="118"/>
      <c r="J181" s="118"/>
      <c r="K181" s="118"/>
      <c r="L181" s="118"/>
      <c r="M181" s="121"/>
    </row>
    <row r="182" spans="1:13" ht="22.5" customHeight="1" x14ac:dyDescent="0.2">
      <c r="A182" s="118"/>
      <c r="B182" s="119"/>
      <c r="C182" s="118"/>
      <c r="D182" s="118"/>
      <c r="E182" s="118"/>
      <c r="F182" s="156"/>
      <c r="G182" s="118"/>
      <c r="H182" s="118"/>
      <c r="I182" s="118"/>
      <c r="J182" s="118"/>
      <c r="K182" s="118"/>
      <c r="L182" s="118"/>
      <c r="M182" s="121"/>
    </row>
    <row r="183" spans="1:13" ht="22.5" customHeight="1" x14ac:dyDescent="0.2">
      <c r="A183" s="118"/>
      <c r="B183" s="119"/>
      <c r="C183" s="118"/>
      <c r="D183" s="118"/>
      <c r="E183" s="118"/>
      <c r="F183" s="156"/>
      <c r="G183" s="118"/>
      <c r="H183" s="118"/>
      <c r="I183" s="118"/>
      <c r="J183" s="118"/>
      <c r="K183" s="118"/>
      <c r="L183" s="118"/>
      <c r="M183" s="121"/>
    </row>
    <row r="184" spans="1:13" ht="22.5" customHeight="1" x14ac:dyDescent="0.2">
      <c r="A184" s="118"/>
      <c r="B184" s="119"/>
      <c r="C184" s="118"/>
      <c r="D184" s="118"/>
      <c r="E184" s="118"/>
      <c r="F184" s="156"/>
      <c r="G184" s="118"/>
      <c r="H184" s="118"/>
      <c r="I184" s="118"/>
      <c r="J184" s="118"/>
      <c r="K184" s="118"/>
      <c r="L184" s="118"/>
      <c r="M184" s="121"/>
    </row>
    <row r="185" spans="1:13" ht="22.5" customHeight="1" x14ac:dyDescent="0.2">
      <c r="A185" s="118"/>
      <c r="B185" s="119"/>
      <c r="C185" s="118"/>
      <c r="D185" s="118"/>
      <c r="E185" s="118"/>
      <c r="F185" s="156"/>
      <c r="G185" s="118"/>
      <c r="H185" s="118"/>
      <c r="I185" s="118"/>
      <c r="J185" s="118"/>
      <c r="K185" s="118"/>
      <c r="L185" s="118"/>
      <c r="M185" s="121"/>
    </row>
    <row r="186" spans="1:13" ht="22.5" customHeight="1" x14ac:dyDescent="0.2">
      <c r="A186" s="118"/>
      <c r="B186" s="119"/>
      <c r="C186" s="118"/>
      <c r="D186" s="118"/>
      <c r="E186" s="118"/>
      <c r="F186" s="156"/>
      <c r="G186" s="118"/>
      <c r="H186" s="118"/>
      <c r="I186" s="118"/>
      <c r="J186" s="118"/>
      <c r="K186" s="118"/>
      <c r="L186" s="118"/>
      <c r="M186" s="121"/>
    </row>
    <row r="187" spans="1:13" ht="22.5" customHeight="1" x14ac:dyDescent="0.2">
      <c r="A187" s="118"/>
      <c r="B187" s="119"/>
      <c r="C187" s="118"/>
      <c r="D187" s="118"/>
      <c r="E187" s="118"/>
      <c r="F187" s="156"/>
      <c r="G187" s="118"/>
      <c r="H187" s="118"/>
      <c r="I187" s="118"/>
      <c r="J187" s="118"/>
      <c r="K187" s="118"/>
      <c r="L187" s="118"/>
      <c r="M187" s="121"/>
    </row>
    <row r="188" spans="1:13" ht="22.5" customHeight="1" x14ac:dyDescent="0.2">
      <c r="A188" s="118"/>
      <c r="B188" s="119"/>
      <c r="C188" s="118"/>
      <c r="D188" s="118"/>
      <c r="E188" s="118"/>
      <c r="F188" s="156"/>
      <c r="G188" s="118"/>
      <c r="H188" s="118"/>
      <c r="I188" s="118"/>
      <c r="J188" s="118"/>
      <c r="K188" s="118"/>
      <c r="L188" s="118"/>
      <c r="M188" s="121"/>
    </row>
    <row r="189" spans="1:13" ht="22.5" customHeight="1" x14ac:dyDescent="0.2">
      <c r="A189" s="118"/>
      <c r="B189" s="119"/>
      <c r="C189" s="118"/>
      <c r="D189" s="118"/>
      <c r="E189" s="118"/>
      <c r="F189" s="156"/>
      <c r="G189" s="118"/>
      <c r="H189" s="118"/>
      <c r="I189" s="118"/>
      <c r="J189" s="118"/>
      <c r="K189" s="118"/>
      <c r="L189" s="118"/>
      <c r="M189" s="121"/>
    </row>
    <row r="190" spans="1:13" ht="22.5" customHeight="1" x14ac:dyDescent="0.2">
      <c r="A190" s="118"/>
      <c r="B190" s="119"/>
      <c r="C190" s="118"/>
      <c r="D190" s="118"/>
      <c r="E190" s="118"/>
      <c r="F190" s="156"/>
      <c r="G190" s="118"/>
      <c r="H190" s="118"/>
      <c r="I190" s="118"/>
      <c r="J190" s="118"/>
      <c r="K190" s="118"/>
      <c r="L190" s="118"/>
      <c r="M190" s="121"/>
    </row>
    <row r="191" spans="1:13" ht="22.5" customHeight="1" x14ac:dyDescent="0.2">
      <c r="A191" s="118"/>
      <c r="B191" s="119"/>
      <c r="C191" s="118"/>
      <c r="D191" s="118"/>
      <c r="E191" s="118"/>
      <c r="F191" s="156"/>
      <c r="G191" s="118"/>
      <c r="H191" s="118"/>
      <c r="I191" s="118"/>
      <c r="J191" s="118"/>
      <c r="K191" s="118"/>
      <c r="L191" s="118"/>
      <c r="M191" s="121"/>
    </row>
    <row r="192" spans="1:13" ht="22.5" customHeight="1" x14ac:dyDescent="0.2">
      <c r="A192" s="118"/>
      <c r="B192" s="119"/>
      <c r="C192" s="118"/>
      <c r="D192" s="118"/>
      <c r="E192" s="118"/>
      <c r="F192" s="156"/>
      <c r="G192" s="118"/>
      <c r="H192" s="118"/>
      <c r="I192" s="118"/>
      <c r="J192" s="118"/>
      <c r="K192" s="118"/>
      <c r="L192" s="118"/>
      <c r="M192" s="121"/>
    </row>
    <row r="193" spans="1:13" ht="22.5" customHeight="1" x14ac:dyDescent="0.2">
      <c r="A193" s="118"/>
      <c r="B193" s="119"/>
      <c r="C193" s="118"/>
      <c r="D193" s="118"/>
      <c r="E193" s="118"/>
      <c r="F193" s="156"/>
      <c r="G193" s="118"/>
      <c r="H193" s="118"/>
      <c r="I193" s="118"/>
      <c r="J193" s="118"/>
      <c r="K193" s="118"/>
      <c r="L193" s="118"/>
      <c r="M193" s="121"/>
    </row>
    <row r="194" spans="1:13" ht="22.5" customHeight="1" x14ac:dyDescent="0.2">
      <c r="A194" s="118"/>
      <c r="B194" s="119"/>
      <c r="C194" s="118"/>
      <c r="D194" s="118"/>
      <c r="E194" s="118"/>
      <c r="F194" s="156"/>
      <c r="G194" s="118"/>
      <c r="H194" s="118"/>
      <c r="I194" s="118"/>
      <c r="J194" s="118"/>
      <c r="K194" s="118"/>
      <c r="L194" s="118"/>
      <c r="M194" s="121"/>
    </row>
    <row r="195" spans="1:13" ht="22.5" customHeight="1" x14ac:dyDescent="0.2">
      <c r="A195" s="118"/>
      <c r="B195" s="119"/>
      <c r="C195" s="118"/>
      <c r="D195" s="118"/>
      <c r="E195" s="118"/>
      <c r="F195" s="156"/>
      <c r="G195" s="118"/>
      <c r="H195" s="118"/>
      <c r="I195" s="118"/>
      <c r="J195" s="118"/>
      <c r="K195" s="118"/>
      <c r="L195" s="118"/>
      <c r="M195" s="121"/>
    </row>
    <row r="196" spans="1:13" ht="22.5" customHeight="1" x14ac:dyDescent="0.2">
      <c r="A196" s="118"/>
      <c r="B196" s="119"/>
      <c r="C196" s="118"/>
      <c r="D196" s="118"/>
      <c r="E196" s="118"/>
      <c r="F196" s="156"/>
      <c r="G196" s="118"/>
      <c r="H196" s="118"/>
      <c r="I196" s="118"/>
      <c r="J196" s="118"/>
      <c r="K196" s="118"/>
      <c r="L196" s="118"/>
      <c r="M196" s="121"/>
    </row>
    <row r="197" spans="1:13" ht="22.5" customHeight="1" x14ac:dyDescent="0.2">
      <c r="A197" s="118"/>
      <c r="B197" s="119"/>
      <c r="C197" s="118"/>
      <c r="D197" s="118"/>
      <c r="E197" s="118"/>
      <c r="F197" s="156"/>
      <c r="G197" s="118"/>
      <c r="H197" s="118"/>
      <c r="I197" s="118"/>
      <c r="J197" s="118"/>
      <c r="K197" s="118"/>
      <c r="L197" s="118"/>
      <c r="M197" s="121"/>
    </row>
    <row r="198" spans="1:13" ht="22.5" customHeight="1" x14ac:dyDescent="0.2">
      <c r="A198" s="118"/>
      <c r="B198" s="119"/>
      <c r="C198" s="118"/>
      <c r="D198" s="118"/>
      <c r="E198" s="118"/>
      <c r="F198" s="156"/>
      <c r="G198" s="118"/>
      <c r="H198" s="118"/>
      <c r="I198" s="118"/>
      <c r="J198" s="118"/>
      <c r="K198" s="118"/>
      <c r="L198" s="118"/>
      <c r="M198" s="121"/>
    </row>
    <row r="199" spans="1:13" ht="22.5" customHeight="1" x14ac:dyDescent="0.2">
      <c r="A199" s="118"/>
      <c r="B199" s="119"/>
      <c r="C199" s="118"/>
      <c r="D199" s="118"/>
      <c r="E199" s="118"/>
      <c r="F199" s="156"/>
      <c r="G199" s="118"/>
      <c r="H199" s="118"/>
      <c r="I199" s="118"/>
      <c r="J199" s="118"/>
      <c r="K199" s="118"/>
      <c r="L199" s="118"/>
      <c r="M199" s="121"/>
    </row>
    <row r="200" spans="1:13" ht="22.5" customHeight="1" x14ac:dyDescent="0.2">
      <c r="A200" s="118"/>
      <c r="B200" s="119"/>
      <c r="C200" s="118"/>
      <c r="D200" s="118"/>
      <c r="E200" s="118"/>
      <c r="F200" s="156"/>
      <c r="G200" s="118"/>
      <c r="H200" s="118"/>
      <c r="I200" s="118"/>
      <c r="J200" s="118"/>
      <c r="K200" s="118"/>
      <c r="L200" s="118"/>
      <c r="M200" s="121"/>
    </row>
    <row r="201" spans="1:13" ht="22.5" customHeight="1" x14ac:dyDescent="0.2">
      <c r="A201" s="118"/>
      <c r="B201" s="119"/>
      <c r="C201" s="118"/>
      <c r="D201" s="118"/>
      <c r="E201" s="118"/>
      <c r="F201" s="156"/>
      <c r="G201" s="118"/>
      <c r="H201" s="118"/>
      <c r="I201" s="118"/>
      <c r="J201" s="118"/>
      <c r="K201" s="118"/>
      <c r="L201" s="118"/>
      <c r="M201" s="121"/>
    </row>
    <row r="202" spans="1:13" ht="22.5" customHeight="1" x14ac:dyDescent="0.2">
      <c r="A202" s="118"/>
      <c r="B202" s="119"/>
      <c r="C202" s="118"/>
      <c r="D202" s="118"/>
      <c r="E202" s="118"/>
      <c r="F202" s="156"/>
      <c r="G202" s="118"/>
      <c r="H202" s="118"/>
      <c r="I202" s="118"/>
      <c r="J202" s="118"/>
      <c r="K202" s="118"/>
      <c r="L202" s="118"/>
      <c r="M202" s="121"/>
    </row>
    <row r="203" spans="1:13" ht="22.5" customHeight="1" x14ac:dyDescent="0.2">
      <c r="A203" s="118"/>
      <c r="B203" s="119"/>
      <c r="C203" s="118"/>
      <c r="D203" s="118"/>
      <c r="E203" s="118"/>
      <c r="F203" s="156"/>
      <c r="G203" s="118"/>
      <c r="H203" s="118"/>
      <c r="I203" s="118"/>
      <c r="J203" s="118"/>
      <c r="K203" s="118"/>
      <c r="L203" s="118"/>
      <c r="M203" s="121"/>
    </row>
    <row r="204" spans="1:13" ht="22.5" customHeight="1" x14ac:dyDescent="0.2">
      <c r="A204" s="118"/>
      <c r="B204" s="119"/>
      <c r="C204" s="118"/>
      <c r="D204" s="118"/>
      <c r="E204" s="118"/>
      <c r="F204" s="156"/>
      <c r="G204" s="118"/>
      <c r="H204" s="118"/>
      <c r="I204" s="118"/>
      <c r="J204" s="118"/>
      <c r="K204" s="118"/>
      <c r="L204" s="118"/>
      <c r="M204" s="121"/>
    </row>
    <row r="205" spans="1:13" ht="22.5" customHeight="1" x14ac:dyDescent="0.2">
      <c r="A205" s="118"/>
      <c r="B205" s="119"/>
      <c r="C205" s="118"/>
      <c r="D205" s="118"/>
      <c r="E205" s="118"/>
      <c r="F205" s="156"/>
      <c r="G205" s="118"/>
      <c r="H205" s="118"/>
      <c r="I205" s="118"/>
      <c r="J205" s="118"/>
      <c r="K205" s="118"/>
      <c r="L205" s="118"/>
      <c r="M205" s="121"/>
    </row>
    <row r="206" spans="1:13" ht="22.5" customHeight="1" x14ac:dyDescent="0.2">
      <c r="A206" s="118"/>
      <c r="B206" s="119"/>
      <c r="C206" s="118"/>
      <c r="D206" s="118"/>
      <c r="E206" s="118"/>
      <c r="F206" s="156"/>
      <c r="G206" s="118"/>
      <c r="H206" s="118"/>
      <c r="I206" s="118"/>
      <c r="J206" s="118"/>
      <c r="K206" s="118"/>
      <c r="L206" s="118"/>
      <c r="M206" s="121"/>
    </row>
    <row r="207" spans="1:13" ht="22.5" customHeight="1" x14ac:dyDescent="0.2">
      <c r="A207" s="118"/>
      <c r="B207" s="119"/>
      <c r="C207" s="118"/>
      <c r="D207" s="118"/>
      <c r="E207" s="118"/>
      <c r="F207" s="156"/>
      <c r="G207" s="118"/>
      <c r="H207" s="118"/>
      <c r="I207" s="118"/>
      <c r="J207" s="118"/>
      <c r="K207" s="118"/>
      <c r="L207" s="118"/>
      <c r="M207" s="121"/>
    </row>
    <row r="208" spans="1:13" ht="22.5" customHeight="1" x14ac:dyDescent="0.2">
      <c r="A208" s="118"/>
      <c r="B208" s="119"/>
      <c r="C208" s="118"/>
      <c r="D208" s="118"/>
      <c r="E208" s="118"/>
      <c r="F208" s="156"/>
      <c r="G208" s="118"/>
      <c r="H208" s="118"/>
      <c r="I208" s="118"/>
      <c r="J208" s="118"/>
      <c r="K208" s="118"/>
      <c r="L208" s="118"/>
      <c r="M208" s="121"/>
    </row>
    <row r="209" spans="1:13" ht="22.5" customHeight="1" x14ac:dyDescent="0.2">
      <c r="A209" s="118"/>
      <c r="B209" s="119"/>
      <c r="C209" s="118"/>
      <c r="D209" s="118"/>
      <c r="E209" s="118"/>
      <c r="F209" s="156"/>
      <c r="G209" s="118"/>
      <c r="H209" s="118"/>
      <c r="I209" s="118"/>
      <c r="J209" s="118"/>
      <c r="K209" s="118"/>
      <c r="L209" s="118"/>
      <c r="M209" s="121"/>
    </row>
    <row r="210" spans="1:13" ht="22.5" customHeight="1" x14ac:dyDescent="0.2">
      <c r="A210" s="118"/>
      <c r="B210" s="119"/>
      <c r="C210" s="118"/>
      <c r="D210" s="118"/>
      <c r="E210" s="118"/>
      <c r="F210" s="156"/>
      <c r="G210" s="118"/>
      <c r="H210" s="118"/>
      <c r="I210" s="118"/>
      <c r="J210" s="118"/>
      <c r="K210" s="118"/>
      <c r="L210" s="118"/>
      <c r="M210" s="121"/>
    </row>
    <row r="211" spans="1:13" ht="22.5" customHeight="1" x14ac:dyDescent="0.2">
      <c r="A211" s="118"/>
      <c r="B211" s="119"/>
      <c r="C211" s="118"/>
      <c r="D211" s="118"/>
      <c r="E211" s="118"/>
      <c r="F211" s="156"/>
      <c r="G211" s="118"/>
      <c r="H211" s="118"/>
      <c r="I211" s="118"/>
      <c r="J211" s="118"/>
      <c r="K211" s="118"/>
      <c r="L211" s="118"/>
      <c r="M211" s="121"/>
    </row>
    <row r="212" spans="1:13" ht="22.5" customHeight="1" x14ac:dyDescent="0.2">
      <c r="A212" s="118"/>
      <c r="B212" s="119"/>
      <c r="C212" s="118"/>
      <c r="D212" s="118"/>
      <c r="E212" s="118"/>
      <c r="F212" s="156"/>
      <c r="G212" s="118"/>
      <c r="H212" s="118"/>
      <c r="I212" s="118"/>
      <c r="J212" s="118"/>
      <c r="K212" s="118"/>
      <c r="L212" s="118"/>
      <c r="M212" s="121"/>
    </row>
    <row r="213" spans="1:13" ht="22.5" customHeight="1" x14ac:dyDescent="0.2">
      <c r="A213" s="118"/>
      <c r="B213" s="119"/>
      <c r="C213" s="118"/>
      <c r="D213" s="118"/>
      <c r="E213" s="118"/>
      <c r="F213" s="156"/>
      <c r="G213" s="118"/>
      <c r="H213" s="118"/>
      <c r="I213" s="118"/>
      <c r="J213" s="118"/>
      <c r="K213" s="118"/>
      <c r="L213" s="118"/>
      <c r="M213" s="121"/>
    </row>
    <row r="214" spans="1:13" ht="22.5" customHeight="1" x14ac:dyDescent="0.2">
      <c r="A214" s="118"/>
      <c r="B214" s="119"/>
      <c r="C214" s="118"/>
      <c r="D214" s="118"/>
      <c r="E214" s="118"/>
      <c r="F214" s="156"/>
      <c r="G214" s="118"/>
      <c r="H214" s="118"/>
      <c r="I214" s="118"/>
      <c r="J214" s="118"/>
      <c r="K214" s="118"/>
      <c r="L214" s="118"/>
      <c r="M214" s="121"/>
    </row>
    <row r="215" spans="1:13" ht="22.5" customHeight="1" x14ac:dyDescent="0.2">
      <c r="A215" s="118"/>
      <c r="B215" s="119"/>
      <c r="C215" s="118"/>
      <c r="D215" s="118"/>
      <c r="E215" s="118"/>
      <c r="F215" s="156"/>
      <c r="G215" s="118"/>
      <c r="H215" s="118"/>
      <c r="I215" s="118"/>
      <c r="J215" s="118"/>
      <c r="K215" s="118"/>
      <c r="L215" s="118"/>
      <c r="M215" s="121"/>
    </row>
    <row r="216" spans="1:13" ht="22.5" customHeight="1" x14ac:dyDescent="0.2">
      <c r="A216" s="118"/>
      <c r="B216" s="119"/>
      <c r="C216" s="118"/>
      <c r="D216" s="118"/>
      <c r="E216" s="118"/>
      <c r="F216" s="156"/>
      <c r="G216" s="118"/>
      <c r="H216" s="118"/>
      <c r="I216" s="118"/>
      <c r="J216" s="118"/>
      <c r="K216" s="118"/>
      <c r="L216" s="118"/>
      <c r="M216" s="121"/>
    </row>
    <row r="217" spans="1:13" ht="22.5" customHeight="1" x14ac:dyDescent="0.2">
      <c r="A217" s="118"/>
      <c r="B217" s="119"/>
      <c r="C217" s="118"/>
      <c r="D217" s="118"/>
      <c r="E217" s="118"/>
      <c r="F217" s="156"/>
      <c r="G217" s="118"/>
      <c r="H217" s="118"/>
      <c r="I217" s="118"/>
      <c r="J217" s="118"/>
      <c r="K217" s="118"/>
      <c r="L217" s="118"/>
      <c r="M217" s="121"/>
    </row>
    <row r="218" spans="1:13" ht="22.5" customHeight="1" x14ac:dyDescent="0.2">
      <c r="A218" s="118"/>
      <c r="B218" s="119"/>
      <c r="C218" s="118"/>
      <c r="D218" s="118"/>
      <c r="E218" s="118"/>
      <c r="F218" s="156"/>
      <c r="G218" s="118"/>
      <c r="H218" s="118"/>
      <c r="I218" s="118"/>
      <c r="J218" s="118"/>
      <c r="K218" s="118"/>
      <c r="L218" s="118"/>
      <c r="M218" s="121"/>
    </row>
    <row r="219" spans="1:13" ht="22.5" customHeight="1" x14ac:dyDescent="0.2">
      <c r="A219" s="118"/>
      <c r="B219" s="119"/>
      <c r="C219" s="118"/>
      <c r="D219" s="118"/>
      <c r="E219" s="118"/>
      <c r="F219" s="156"/>
      <c r="G219" s="118"/>
      <c r="H219" s="118"/>
      <c r="I219" s="118"/>
      <c r="J219" s="118"/>
      <c r="K219" s="118"/>
      <c r="L219" s="118"/>
      <c r="M219" s="121"/>
    </row>
    <row r="220" spans="1:13" ht="22.5" customHeight="1" x14ac:dyDescent="0.2">
      <c r="A220" s="118"/>
      <c r="B220" s="119"/>
      <c r="C220" s="118"/>
      <c r="D220" s="118"/>
      <c r="E220" s="118"/>
      <c r="F220" s="156"/>
      <c r="G220" s="118"/>
      <c r="H220" s="118"/>
      <c r="I220" s="118"/>
      <c r="J220" s="118"/>
      <c r="K220" s="118"/>
      <c r="L220" s="118"/>
      <c r="M220" s="121"/>
    </row>
    <row r="221" spans="1:13" ht="22.5" customHeight="1" x14ac:dyDescent="0.2">
      <c r="A221" s="118"/>
      <c r="B221" s="119"/>
      <c r="C221" s="118"/>
      <c r="D221" s="118"/>
      <c r="E221" s="118"/>
      <c r="F221" s="156"/>
      <c r="G221" s="118"/>
      <c r="H221" s="118"/>
      <c r="I221" s="118"/>
      <c r="J221" s="118"/>
      <c r="K221" s="118"/>
      <c r="L221" s="118"/>
      <c r="M221" s="121"/>
    </row>
    <row r="222" spans="1:13" ht="22.5" customHeight="1" x14ac:dyDescent="0.2">
      <c r="A222" s="118"/>
      <c r="B222" s="119"/>
      <c r="C222" s="118"/>
      <c r="D222" s="118"/>
      <c r="E222" s="118"/>
      <c r="F222" s="156"/>
      <c r="G222" s="118"/>
      <c r="H222" s="118"/>
      <c r="I222" s="118"/>
      <c r="J222" s="118"/>
      <c r="K222" s="118"/>
      <c r="L222" s="118"/>
      <c r="M222" s="121"/>
    </row>
    <row r="223" spans="1:13" ht="22.5" customHeight="1" x14ac:dyDescent="0.2">
      <c r="A223" s="118"/>
      <c r="B223" s="119"/>
      <c r="C223" s="118"/>
      <c r="D223" s="118"/>
      <c r="E223" s="118"/>
      <c r="F223" s="156"/>
      <c r="G223" s="118"/>
      <c r="H223" s="118"/>
      <c r="I223" s="118"/>
      <c r="J223" s="118"/>
      <c r="K223" s="118"/>
      <c r="L223" s="118"/>
      <c r="M223" s="121"/>
    </row>
    <row r="224" spans="1:13" ht="22.5" customHeight="1" x14ac:dyDescent="0.2">
      <c r="A224" s="118"/>
      <c r="B224" s="119"/>
      <c r="C224" s="118"/>
      <c r="D224" s="118"/>
      <c r="E224" s="118"/>
      <c r="F224" s="156"/>
      <c r="G224" s="118"/>
      <c r="H224" s="118"/>
      <c r="I224" s="118"/>
      <c r="J224" s="118"/>
      <c r="K224" s="118"/>
      <c r="L224" s="118"/>
      <c r="M224" s="121"/>
    </row>
    <row r="225" spans="1:13" ht="22.5" customHeight="1" x14ac:dyDescent="0.2">
      <c r="A225" s="118"/>
      <c r="B225" s="119"/>
      <c r="C225" s="118"/>
      <c r="D225" s="118"/>
      <c r="E225" s="118"/>
      <c r="F225" s="156"/>
      <c r="G225" s="118"/>
      <c r="H225" s="118"/>
      <c r="I225" s="118"/>
      <c r="J225" s="118"/>
      <c r="K225" s="118"/>
      <c r="L225" s="118"/>
      <c r="M225" s="121"/>
    </row>
    <row r="226" spans="1:13" ht="22.5" customHeight="1" x14ac:dyDescent="0.2">
      <c r="A226" s="118"/>
      <c r="B226" s="119"/>
      <c r="C226" s="118"/>
      <c r="D226" s="118"/>
      <c r="E226" s="118"/>
      <c r="F226" s="156"/>
      <c r="G226" s="118"/>
      <c r="H226" s="118"/>
      <c r="I226" s="118"/>
      <c r="J226" s="118"/>
      <c r="K226" s="118"/>
      <c r="L226" s="118"/>
      <c r="M226" s="121"/>
    </row>
    <row r="227" spans="1:13" ht="22.5" customHeight="1" x14ac:dyDescent="0.2">
      <c r="A227" s="118"/>
      <c r="B227" s="119"/>
      <c r="C227" s="118"/>
      <c r="D227" s="118"/>
      <c r="E227" s="118"/>
      <c r="F227" s="156"/>
      <c r="G227" s="118"/>
      <c r="H227" s="118"/>
      <c r="I227" s="118"/>
      <c r="J227" s="118"/>
      <c r="K227" s="118"/>
      <c r="L227" s="118"/>
      <c r="M227" s="121"/>
    </row>
    <row r="228" spans="1:13" ht="22.5" customHeight="1" x14ac:dyDescent="0.2">
      <c r="A228" s="118"/>
      <c r="B228" s="119"/>
      <c r="C228" s="118"/>
      <c r="D228" s="118"/>
      <c r="E228" s="118"/>
      <c r="F228" s="156"/>
      <c r="G228" s="118"/>
      <c r="H228" s="118"/>
      <c r="I228" s="118"/>
      <c r="J228" s="118"/>
      <c r="K228" s="118"/>
      <c r="L228" s="118"/>
      <c r="M228" s="121"/>
    </row>
    <row r="229" spans="1:13" ht="22.5" customHeight="1" x14ac:dyDescent="0.2">
      <c r="A229" s="118"/>
      <c r="B229" s="119"/>
      <c r="C229" s="118"/>
      <c r="D229" s="118"/>
      <c r="E229" s="118"/>
      <c r="F229" s="156"/>
      <c r="G229" s="118"/>
      <c r="H229" s="118"/>
      <c r="I229" s="118"/>
      <c r="J229" s="118"/>
      <c r="K229" s="118"/>
      <c r="L229" s="118"/>
      <c r="M229" s="121"/>
    </row>
    <row r="230" spans="1:13" ht="22.5" customHeight="1" x14ac:dyDescent="0.2">
      <c r="A230" s="118"/>
      <c r="B230" s="119"/>
      <c r="C230" s="118"/>
      <c r="D230" s="118"/>
      <c r="E230" s="118"/>
      <c r="F230" s="156"/>
      <c r="G230" s="118"/>
      <c r="H230" s="118"/>
      <c r="I230" s="118"/>
      <c r="J230" s="118"/>
      <c r="K230" s="118"/>
      <c r="L230" s="118"/>
      <c r="M230" s="121"/>
    </row>
    <row r="231" spans="1:13" ht="22.5" customHeight="1" x14ac:dyDescent="0.2">
      <c r="A231" s="118"/>
      <c r="B231" s="119"/>
      <c r="C231" s="118"/>
      <c r="D231" s="118"/>
      <c r="E231" s="118"/>
      <c r="F231" s="156"/>
      <c r="G231" s="118"/>
      <c r="H231" s="118"/>
      <c r="I231" s="118"/>
      <c r="J231" s="118"/>
      <c r="K231" s="118"/>
      <c r="L231" s="118"/>
      <c r="M231" s="121"/>
    </row>
    <row r="232" spans="1:13" ht="22.5" customHeight="1" x14ac:dyDescent="0.2">
      <c r="A232" s="118"/>
      <c r="B232" s="119"/>
      <c r="C232" s="118"/>
      <c r="D232" s="118"/>
      <c r="E232" s="118"/>
      <c r="F232" s="156"/>
      <c r="G232" s="118"/>
      <c r="H232" s="118"/>
      <c r="I232" s="118"/>
      <c r="J232" s="118"/>
      <c r="K232" s="118"/>
      <c r="L232" s="118"/>
      <c r="M232" s="121"/>
    </row>
    <row r="233" spans="1:13" ht="22.5" customHeight="1" x14ac:dyDescent="0.2">
      <c r="A233" s="118"/>
      <c r="B233" s="119"/>
      <c r="C233" s="118"/>
      <c r="D233" s="118"/>
      <c r="E233" s="118"/>
      <c r="F233" s="156"/>
      <c r="G233" s="118"/>
      <c r="H233" s="118"/>
      <c r="I233" s="118"/>
      <c r="J233" s="118"/>
      <c r="K233" s="118"/>
      <c r="L233" s="118"/>
      <c r="M233" s="121"/>
    </row>
    <row r="234" spans="1:13" ht="22.5" customHeight="1" x14ac:dyDescent="0.2">
      <c r="A234" s="118"/>
      <c r="B234" s="119"/>
      <c r="C234" s="118"/>
      <c r="D234" s="118"/>
      <c r="E234" s="118"/>
      <c r="F234" s="156"/>
      <c r="G234" s="118"/>
      <c r="H234" s="118"/>
      <c r="I234" s="118"/>
      <c r="J234" s="118"/>
      <c r="K234" s="118"/>
      <c r="L234" s="118"/>
      <c r="M234" s="121"/>
    </row>
    <row r="235" spans="1:13" ht="22.5" customHeight="1" x14ac:dyDescent="0.2">
      <c r="A235" s="118"/>
      <c r="B235" s="119"/>
      <c r="C235" s="118"/>
      <c r="D235" s="118"/>
      <c r="E235" s="118"/>
      <c r="F235" s="156"/>
      <c r="G235" s="118"/>
      <c r="H235" s="118"/>
      <c r="I235" s="118"/>
      <c r="J235" s="118"/>
      <c r="K235" s="118"/>
      <c r="L235" s="118"/>
      <c r="M235" s="121"/>
    </row>
    <row r="236" spans="1:13" ht="22.5" customHeight="1" x14ac:dyDescent="0.2">
      <c r="A236" s="118"/>
      <c r="B236" s="119"/>
      <c r="C236" s="118"/>
      <c r="D236" s="118"/>
      <c r="E236" s="118"/>
      <c r="F236" s="156"/>
      <c r="G236" s="118"/>
      <c r="H236" s="118"/>
      <c r="I236" s="118"/>
      <c r="J236" s="118"/>
      <c r="K236" s="118"/>
      <c r="L236" s="118"/>
      <c r="M236" s="121"/>
    </row>
    <row r="237" spans="1:13" ht="22.5" customHeight="1" x14ac:dyDescent="0.2">
      <c r="A237" s="118"/>
      <c r="B237" s="119"/>
      <c r="C237" s="118"/>
      <c r="D237" s="118"/>
      <c r="E237" s="118"/>
      <c r="F237" s="156"/>
      <c r="G237" s="118"/>
      <c r="H237" s="118"/>
      <c r="I237" s="118"/>
      <c r="J237" s="118"/>
      <c r="K237" s="118"/>
      <c r="L237" s="118"/>
      <c r="M237" s="121"/>
    </row>
    <row r="238" spans="1:13" ht="22.5" customHeight="1" x14ac:dyDescent="0.2">
      <c r="A238" s="118"/>
      <c r="B238" s="119"/>
      <c r="C238" s="118"/>
      <c r="D238" s="118"/>
      <c r="E238" s="118"/>
      <c r="F238" s="156"/>
      <c r="G238" s="118"/>
      <c r="H238" s="118"/>
      <c r="I238" s="118"/>
      <c r="J238" s="118"/>
      <c r="K238" s="118"/>
      <c r="L238" s="118"/>
      <c r="M238" s="121"/>
    </row>
    <row r="239" spans="1:13" ht="22.5" customHeight="1" x14ac:dyDescent="0.2">
      <c r="A239" s="118"/>
      <c r="B239" s="119"/>
      <c r="C239" s="118"/>
      <c r="D239" s="118"/>
      <c r="E239" s="118"/>
      <c r="F239" s="156"/>
      <c r="G239" s="118"/>
      <c r="H239" s="118"/>
      <c r="I239" s="118"/>
      <c r="J239" s="118"/>
      <c r="K239" s="118"/>
      <c r="L239" s="118"/>
      <c r="M239" s="121"/>
    </row>
    <row r="240" spans="1:13" ht="22.5" customHeight="1" x14ac:dyDescent="0.2">
      <c r="A240" s="118"/>
      <c r="B240" s="119"/>
      <c r="C240" s="118"/>
      <c r="D240" s="118"/>
      <c r="E240" s="118"/>
      <c r="F240" s="156"/>
      <c r="G240" s="118"/>
      <c r="H240" s="118"/>
      <c r="I240" s="118"/>
      <c r="J240" s="118"/>
      <c r="K240" s="118"/>
      <c r="L240" s="118"/>
      <c r="M240" s="121"/>
    </row>
    <row r="241" spans="1:13" ht="22.5" customHeight="1" x14ac:dyDescent="0.2">
      <c r="A241" s="118"/>
      <c r="B241" s="119"/>
      <c r="C241" s="118"/>
      <c r="D241" s="118"/>
      <c r="E241" s="118"/>
      <c r="F241" s="156"/>
      <c r="G241" s="118"/>
      <c r="H241" s="118"/>
      <c r="I241" s="118"/>
      <c r="J241" s="118"/>
      <c r="K241" s="118"/>
      <c r="L241" s="118"/>
      <c r="M241" s="121"/>
    </row>
    <row r="242" spans="1:13" ht="22.5" customHeight="1" x14ac:dyDescent="0.2">
      <c r="A242" s="118"/>
      <c r="B242" s="119"/>
      <c r="C242" s="118"/>
      <c r="D242" s="118"/>
      <c r="E242" s="118"/>
      <c r="F242" s="156"/>
      <c r="G242" s="118"/>
      <c r="H242" s="118"/>
      <c r="I242" s="118"/>
      <c r="J242" s="118"/>
      <c r="K242" s="118"/>
      <c r="L242" s="118"/>
      <c r="M242" s="121"/>
    </row>
    <row r="243" spans="1:13" ht="22.5" customHeight="1" x14ac:dyDescent="0.2">
      <c r="A243" s="118"/>
      <c r="B243" s="119"/>
      <c r="C243" s="118"/>
      <c r="D243" s="118"/>
      <c r="E243" s="118"/>
      <c r="F243" s="156"/>
      <c r="G243" s="118"/>
      <c r="H243" s="118"/>
      <c r="I243" s="118"/>
      <c r="J243" s="118"/>
      <c r="K243" s="118"/>
      <c r="L243" s="118"/>
      <c r="M243" s="121"/>
    </row>
    <row r="244" spans="1:13" ht="22.5" customHeight="1" x14ac:dyDescent="0.2">
      <c r="A244" s="118"/>
      <c r="B244" s="119"/>
      <c r="C244" s="118"/>
      <c r="D244" s="118"/>
      <c r="E244" s="118"/>
      <c r="F244" s="156"/>
      <c r="G244" s="118"/>
      <c r="H244" s="118"/>
      <c r="I244" s="118"/>
      <c r="J244" s="118"/>
      <c r="K244" s="118"/>
      <c r="L244" s="118"/>
      <c r="M244" s="121"/>
    </row>
    <row r="245" spans="1:13" ht="22.5" customHeight="1" x14ac:dyDescent="0.2">
      <c r="A245" s="118"/>
      <c r="B245" s="119"/>
      <c r="C245" s="118"/>
      <c r="D245" s="118"/>
      <c r="E245" s="118"/>
      <c r="F245" s="156"/>
      <c r="G245" s="118"/>
      <c r="H245" s="118"/>
      <c r="I245" s="118"/>
      <c r="J245" s="118"/>
      <c r="K245" s="118"/>
      <c r="L245" s="118"/>
      <c r="M245" s="121"/>
    </row>
    <row r="246" spans="1:13" ht="22.5" customHeight="1" x14ac:dyDescent="0.2">
      <c r="A246" s="118"/>
      <c r="B246" s="119"/>
      <c r="C246" s="118"/>
      <c r="D246" s="118"/>
      <c r="E246" s="118"/>
      <c r="F246" s="156"/>
      <c r="G246" s="118"/>
      <c r="H246" s="118"/>
      <c r="I246" s="118"/>
      <c r="J246" s="118"/>
      <c r="K246" s="118"/>
      <c r="L246" s="118"/>
      <c r="M246" s="121"/>
    </row>
    <row r="247" spans="1:13" ht="22.5" customHeight="1" x14ac:dyDescent="0.2">
      <c r="A247" s="118"/>
      <c r="B247" s="119"/>
      <c r="C247" s="118"/>
      <c r="D247" s="118"/>
      <c r="E247" s="118"/>
      <c r="F247" s="156"/>
      <c r="G247" s="118"/>
      <c r="H247" s="118"/>
      <c r="I247" s="118"/>
      <c r="J247" s="118"/>
      <c r="K247" s="118"/>
      <c r="L247" s="118"/>
      <c r="M247" s="121"/>
    </row>
    <row r="248" spans="1:13" ht="22.5" customHeight="1" x14ac:dyDescent="0.2">
      <c r="A248" s="118"/>
      <c r="B248" s="119"/>
      <c r="C248" s="118"/>
      <c r="D248" s="118"/>
      <c r="E248" s="118"/>
      <c r="F248" s="156"/>
      <c r="G248" s="118"/>
      <c r="H248" s="118"/>
      <c r="I248" s="118"/>
      <c r="J248" s="118"/>
      <c r="K248" s="118"/>
      <c r="L248" s="118"/>
      <c r="M248" s="121"/>
    </row>
    <row r="249" spans="1:13" ht="22.5" customHeight="1" x14ac:dyDescent="0.2">
      <c r="A249" s="118"/>
      <c r="B249" s="119"/>
      <c r="C249" s="118"/>
      <c r="D249" s="118"/>
      <c r="E249" s="118"/>
      <c r="F249" s="156"/>
      <c r="G249" s="118"/>
      <c r="H249" s="118"/>
      <c r="I249" s="118"/>
      <c r="J249" s="118"/>
      <c r="K249" s="118"/>
      <c r="L249" s="118"/>
      <c r="M249" s="121"/>
    </row>
    <row r="250" spans="1:13" ht="22.5" customHeight="1" x14ac:dyDescent="0.2">
      <c r="A250" s="118"/>
      <c r="B250" s="119"/>
      <c r="C250" s="118"/>
      <c r="D250" s="118"/>
      <c r="E250" s="118"/>
      <c r="F250" s="156"/>
      <c r="G250" s="118"/>
      <c r="H250" s="118"/>
      <c r="I250" s="118"/>
      <c r="J250" s="118"/>
      <c r="K250" s="118"/>
      <c r="L250" s="118"/>
      <c r="M250" s="121"/>
    </row>
    <row r="251" spans="1:13" ht="22.5" customHeight="1" x14ac:dyDescent="0.2">
      <c r="A251" s="118"/>
      <c r="B251" s="119"/>
      <c r="C251" s="118"/>
      <c r="D251" s="118"/>
      <c r="E251" s="118"/>
      <c r="F251" s="156"/>
      <c r="G251" s="118"/>
      <c r="H251" s="118"/>
      <c r="I251" s="118"/>
      <c r="J251" s="118"/>
      <c r="K251" s="118"/>
      <c r="L251" s="118"/>
      <c r="M251" s="121"/>
    </row>
    <row r="252" spans="1:13" ht="22.5" customHeight="1" x14ac:dyDescent="0.2">
      <c r="A252" s="118"/>
      <c r="B252" s="119"/>
      <c r="C252" s="118"/>
      <c r="D252" s="118"/>
      <c r="E252" s="118"/>
      <c r="F252" s="156"/>
      <c r="G252" s="118"/>
      <c r="H252" s="118"/>
      <c r="I252" s="118"/>
      <c r="J252" s="118"/>
      <c r="K252" s="118"/>
      <c r="L252" s="118"/>
      <c r="M252" s="121"/>
    </row>
    <row r="253" spans="1:13" ht="22.5" customHeight="1" x14ac:dyDescent="0.2">
      <c r="A253" s="118"/>
      <c r="B253" s="119"/>
      <c r="C253" s="118"/>
      <c r="D253" s="118"/>
      <c r="E253" s="118"/>
      <c r="F253" s="156"/>
      <c r="G253" s="118"/>
      <c r="H253" s="118"/>
      <c r="I253" s="118"/>
      <c r="J253" s="118"/>
      <c r="K253" s="118"/>
      <c r="L253" s="118"/>
      <c r="M253" s="121"/>
    </row>
    <row r="254" spans="1:13" ht="22.5" customHeight="1" x14ac:dyDescent="0.2">
      <c r="A254" s="118"/>
      <c r="B254" s="119"/>
      <c r="C254" s="118"/>
      <c r="D254" s="118"/>
      <c r="E254" s="118"/>
      <c r="F254" s="156"/>
      <c r="G254" s="118"/>
      <c r="H254" s="118"/>
      <c r="I254" s="118"/>
      <c r="J254" s="118"/>
      <c r="K254" s="118"/>
      <c r="L254" s="118"/>
      <c r="M254" s="121"/>
    </row>
    <row r="255" spans="1:13" ht="22.5" customHeight="1" x14ac:dyDescent="0.2">
      <c r="A255" s="118"/>
      <c r="B255" s="119"/>
      <c r="C255" s="118"/>
      <c r="D255" s="118"/>
      <c r="E255" s="118"/>
      <c r="F255" s="156"/>
      <c r="G255" s="118"/>
      <c r="H255" s="118"/>
      <c r="I255" s="118"/>
      <c r="J255" s="118"/>
      <c r="K255" s="118"/>
      <c r="L255" s="118"/>
      <c r="M255" s="121"/>
    </row>
    <row r="256" spans="1:13" ht="22.5" customHeight="1" x14ac:dyDescent="0.2">
      <c r="A256" s="118"/>
      <c r="B256" s="119"/>
      <c r="C256" s="118"/>
      <c r="D256" s="118"/>
      <c r="E256" s="118"/>
      <c r="F256" s="156"/>
      <c r="G256" s="118"/>
      <c r="H256" s="118"/>
      <c r="I256" s="118"/>
      <c r="J256" s="118"/>
      <c r="K256" s="118"/>
      <c r="L256" s="118"/>
      <c r="M256" s="121"/>
    </row>
    <row r="257" spans="1:13" ht="22.5" customHeight="1" x14ac:dyDescent="0.2">
      <c r="A257" s="118"/>
      <c r="B257" s="119"/>
      <c r="C257" s="118"/>
      <c r="D257" s="118"/>
      <c r="E257" s="118"/>
      <c r="F257" s="156"/>
      <c r="G257" s="118"/>
      <c r="H257" s="118"/>
      <c r="I257" s="118"/>
      <c r="J257" s="118"/>
      <c r="K257" s="118"/>
      <c r="L257" s="118"/>
      <c r="M257" s="121"/>
    </row>
    <row r="258" spans="1:13" ht="22.5" customHeight="1" x14ac:dyDescent="0.2">
      <c r="A258" s="118"/>
      <c r="B258" s="119"/>
      <c r="C258" s="118"/>
      <c r="D258" s="118"/>
      <c r="E258" s="118"/>
      <c r="F258" s="156"/>
      <c r="G258" s="118"/>
      <c r="H258" s="118"/>
      <c r="I258" s="118"/>
      <c r="J258" s="118"/>
      <c r="K258" s="118"/>
      <c r="L258" s="118"/>
      <c r="M258" s="121"/>
    </row>
    <row r="259" spans="1:13" ht="22.5" customHeight="1" x14ac:dyDescent="0.2">
      <c r="A259" s="118"/>
      <c r="B259" s="119"/>
      <c r="C259" s="118"/>
      <c r="D259" s="118"/>
      <c r="E259" s="118"/>
      <c r="F259" s="156"/>
      <c r="G259" s="118"/>
      <c r="H259" s="118"/>
      <c r="I259" s="118"/>
      <c r="J259" s="118"/>
      <c r="K259" s="118"/>
      <c r="L259" s="118"/>
      <c r="M259" s="121"/>
    </row>
    <row r="260" spans="1:13" ht="22.5" customHeight="1" x14ac:dyDescent="0.2">
      <c r="A260" s="118"/>
      <c r="B260" s="119"/>
      <c r="C260" s="118"/>
      <c r="D260" s="118"/>
      <c r="E260" s="118"/>
      <c r="F260" s="156"/>
      <c r="G260" s="118"/>
      <c r="H260" s="118"/>
      <c r="I260" s="118"/>
      <c r="J260" s="118"/>
      <c r="K260" s="118"/>
      <c r="L260" s="118"/>
      <c r="M260" s="121"/>
    </row>
    <row r="261" spans="1:13" ht="22.5" customHeight="1" x14ac:dyDescent="0.2">
      <c r="A261" s="118"/>
      <c r="B261" s="119"/>
      <c r="C261" s="118"/>
      <c r="D261" s="118"/>
      <c r="E261" s="118"/>
      <c r="F261" s="156"/>
      <c r="G261" s="118"/>
      <c r="H261" s="118"/>
      <c r="I261" s="118"/>
      <c r="J261" s="118"/>
      <c r="K261" s="118"/>
      <c r="L261" s="118"/>
      <c r="M261" s="121"/>
    </row>
    <row r="262" spans="1:13" ht="22.5" customHeight="1" x14ac:dyDescent="0.2">
      <c r="A262" s="118"/>
      <c r="B262" s="119"/>
      <c r="C262" s="118"/>
      <c r="D262" s="118"/>
      <c r="E262" s="118"/>
      <c r="F262" s="156"/>
      <c r="G262" s="118"/>
      <c r="H262" s="118"/>
      <c r="I262" s="118"/>
      <c r="J262" s="118"/>
      <c r="K262" s="118"/>
      <c r="L262" s="118"/>
      <c r="M262" s="121"/>
    </row>
    <row r="263" spans="1:13" ht="22.5" customHeight="1" x14ac:dyDescent="0.2">
      <c r="A263" s="118"/>
      <c r="B263" s="119"/>
      <c r="C263" s="118"/>
      <c r="D263" s="118"/>
      <c r="E263" s="118"/>
      <c r="F263" s="156"/>
      <c r="G263" s="118"/>
      <c r="H263" s="118"/>
      <c r="I263" s="118"/>
      <c r="J263" s="118"/>
      <c r="K263" s="118"/>
      <c r="L263" s="118"/>
      <c r="M263" s="121"/>
    </row>
    <row r="264" spans="1:13" ht="22.5" customHeight="1" x14ac:dyDescent="0.2">
      <c r="A264" s="118"/>
      <c r="B264" s="119"/>
      <c r="C264" s="118"/>
      <c r="D264" s="118"/>
      <c r="E264" s="118"/>
      <c r="F264" s="156"/>
      <c r="G264" s="118"/>
      <c r="H264" s="118"/>
      <c r="I264" s="118"/>
      <c r="J264" s="118"/>
      <c r="K264" s="118"/>
      <c r="L264" s="118"/>
      <c r="M264" s="121"/>
    </row>
    <row r="265" spans="1:13" ht="22.5" customHeight="1" x14ac:dyDescent="0.2">
      <c r="A265" s="118"/>
      <c r="B265" s="119"/>
      <c r="C265" s="118"/>
      <c r="D265" s="118"/>
      <c r="E265" s="118"/>
      <c r="F265" s="156"/>
      <c r="G265" s="118"/>
      <c r="H265" s="118"/>
      <c r="I265" s="118"/>
      <c r="J265" s="118"/>
      <c r="K265" s="118"/>
      <c r="L265" s="118"/>
      <c r="M265" s="121"/>
    </row>
    <row r="266" spans="1:13" ht="22.5" customHeight="1" x14ac:dyDescent="0.2">
      <c r="A266" s="118"/>
      <c r="B266" s="119"/>
      <c r="C266" s="118"/>
      <c r="D266" s="118"/>
      <c r="E266" s="118"/>
      <c r="F266" s="156"/>
      <c r="G266" s="118"/>
      <c r="H266" s="118"/>
      <c r="I266" s="118"/>
      <c r="J266" s="118"/>
      <c r="K266" s="118"/>
      <c r="L266" s="118"/>
      <c r="M266" s="121"/>
    </row>
    <row r="267" spans="1:13" ht="22.5" customHeight="1" x14ac:dyDescent="0.2">
      <c r="A267" s="118"/>
      <c r="B267" s="119"/>
      <c r="C267" s="118"/>
      <c r="D267" s="118"/>
      <c r="E267" s="118"/>
      <c r="F267" s="156"/>
      <c r="G267" s="118"/>
      <c r="H267" s="118"/>
      <c r="I267" s="118"/>
      <c r="J267" s="118"/>
      <c r="K267" s="118"/>
      <c r="L267" s="118"/>
      <c r="M267" s="121"/>
    </row>
    <row r="268" spans="1:13" ht="22.5" customHeight="1" x14ac:dyDescent="0.2">
      <c r="A268" s="118"/>
      <c r="B268" s="119"/>
      <c r="C268" s="118"/>
      <c r="D268" s="118"/>
      <c r="E268" s="118"/>
      <c r="F268" s="156"/>
      <c r="G268" s="118"/>
      <c r="H268" s="118"/>
      <c r="I268" s="118"/>
      <c r="J268" s="118"/>
      <c r="K268" s="118"/>
      <c r="L268" s="118"/>
      <c r="M268" s="121"/>
    </row>
    <row r="269" spans="1:13" ht="22.5" customHeight="1" x14ac:dyDescent="0.2">
      <c r="A269" s="118"/>
      <c r="B269" s="119"/>
      <c r="C269" s="118"/>
      <c r="D269" s="118"/>
      <c r="E269" s="118"/>
      <c r="F269" s="156"/>
      <c r="G269" s="118"/>
      <c r="H269" s="118"/>
      <c r="I269" s="118"/>
      <c r="J269" s="118"/>
      <c r="K269" s="118"/>
      <c r="L269" s="118"/>
      <c r="M269" s="121"/>
    </row>
    <row r="270" spans="1:13" ht="22.5" customHeight="1" x14ac:dyDescent="0.2">
      <c r="A270" s="118"/>
      <c r="B270" s="119"/>
      <c r="C270" s="118"/>
      <c r="D270" s="118"/>
      <c r="E270" s="118"/>
      <c r="F270" s="156"/>
      <c r="G270" s="118"/>
      <c r="H270" s="118"/>
      <c r="I270" s="118"/>
      <c r="J270" s="118"/>
      <c r="K270" s="118"/>
      <c r="L270" s="118"/>
      <c r="M270" s="121"/>
    </row>
    <row r="271" spans="1:13" ht="22.5" customHeight="1" x14ac:dyDescent="0.2">
      <c r="A271" s="118"/>
      <c r="B271" s="119"/>
      <c r="C271" s="118"/>
      <c r="D271" s="118"/>
      <c r="E271" s="118"/>
      <c r="F271" s="156"/>
      <c r="G271" s="118"/>
      <c r="H271" s="118"/>
      <c r="I271" s="118"/>
      <c r="J271" s="118"/>
      <c r="K271" s="118"/>
      <c r="L271" s="118"/>
      <c r="M271" s="121"/>
    </row>
    <row r="272" spans="1:13" ht="22.5" customHeight="1" x14ac:dyDescent="0.2">
      <c r="A272" s="118"/>
      <c r="B272" s="119"/>
      <c r="C272" s="118"/>
      <c r="D272" s="118"/>
      <c r="E272" s="118"/>
      <c r="F272" s="156"/>
      <c r="G272" s="118"/>
      <c r="H272" s="118"/>
      <c r="I272" s="118"/>
      <c r="J272" s="118"/>
      <c r="K272" s="118"/>
      <c r="L272" s="118"/>
      <c r="M272" s="121"/>
    </row>
    <row r="273" spans="1:13" ht="22.5" customHeight="1" x14ac:dyDescent="0.2">
      <c r="A273" s="118"/>
      <c r="B273" s="119"/>
      <c r="C273" s="118"/>
      <c r="D273" s="118"/>
      <c r="E273" s="118"/>
      <c r="F273" s="156"/>
      <c r="G273" s="118"/>
      <c r="H273" s="118"/>
      <c r="I273" s="118"/>
      <c r="J273" s="118"/>
      <c r="K273" s="118"/>
      <c r="L273" s="118"/>
      <c r="M273" s="121"/>
    </row>
    <row r="274" spans="1:13" ht="22.5" customHeight="1" x14ac:dyDescent="0.2">
      <c r="A274" s="118"/>
      <c r="B274" s="119"/>
      <c r="C274" s="118"/>
      <c r="D274" s="118"/>
      <c r="E274" s="118"/>
      <c r="F274" s="156"/>
      <c r="G274" s="118"/>
      <c r="H274" s="118"/>
      <c r="I274" s="118"/>
      <c r="J274" s="118"/>
      <c r="K274" s="118"/>
      <c r="L274" s="118"/>
      <c r="M274" s="121"/>
    </row>
    <row r="275" spans="1:13" ht="22.5" customHeight="1" x14ac:dyDescent="0.2">
      <c r="A275" s="118"/>
      <c r="B275" s="119"/>
      <c r="C275" s="118"/>
      <c r="D275" s="118"/>
      <c r="E275" s="118"/>
      <c r="F275" s="156"/>
      <c r="G275" s="118"/>
      <c r="H275" s="118"/>
      <c r="I275" s="118"/>
      <c r="J275" s="118"/>
      <c r="K275" s="118"/>
      <c r="L275" s="118"/>
      <c r="M275" s="121"/>
    </row>
    <row r="276" spans="1:13" ht="22.5" customHeight="1" x14ac:dyDescent="0.2">
      <c r="A276" s="118"/>
      <c r="B276" s="119"/>
      <c r="C276" s="118"/>
      <c r="D276" s="118"/>
      <c r="E276" s="118"/>
      <c r="F276" s="156"/>
      <c r="G276" s="118"/>
      <c r="H276" s="118"/>
      <c r="I276" s="118"/>
      <c r="J276" s="118"/>
      <c r="K276" s="118"/>
      <c r="L276" s="118"/>
      <c r="M276" s="121"/>
    </row>
    <row r="277" spans="1:13" ht="22.5" customHeight="1" x14ac:dyDescent="0.2">
      <c r="A277" s="118"/>
      <c r="B277" s="119"/>
      <c r="C277" s="118"/>
      <c r="D277" s="118"/>
      <c r="E277" s="118"/>
      <c r="F277" s="156"/>
      <c r="G277" s="118"/>
      <c r="H277" s="118"/>
      <c r="I277" s="118"/>
      <c r="J277" s="118"/>
      <c r="K277" s="118"/>
      <c r="L277" s="118"/>
      <c r="M277" s="121"/>
    </row>
    <row r="278" spans="1:13" ht="22.5" customHeight="1" x14ac:dyDescent="0.2">
      <c r="A278" s="118"/>
      <c r="B278" s="119"/>
      <c r="C278" s="118"/>
      <c r="D278" s="118"/>
      <c r="E278" s="118"/>
      <c r="F278" s="156"/>
      <c r="G278" s="118"/>
      <c r="H278" s="118"/>
      <c r="I278" s="118"/>
      <c r="J278" s="118"/>
      <c r="K278" s="118"/>
      <c r="L278" s="118"/>
      <c r="M278" s="121"/>
    </row>
    <row r="279" spans="1:13" ht="15.75" customHeight="1" x14ac:dyDescent="0.2">
      <c r="B279" s="116"/>
      <c r="H279" s="118"/>
      <c r="I279" s="118"/>
      <c r="J279" s="118"/>
      <c r="K279" s="118"/>
    </row>
    <row r="280" spans="1:13" ht="15.75" customHeight="1" x14ac:dyDescent="0.2">
      <c r="B280" s="116"/>
      <c r="H280" s="118"/>
      <c r="I280" s="118"/>
      <c r="J280" s="118"/>
      <c r="K280" s="118"/>
    </row>
    <row r="281" spans="1:13" ht="15.75" customHeight="1" x14ac:dyDescent="0.2">
      <c r="B281" s="116"/>
      <c r="H281" s="118"/>
      <c r="I281" s="118"/>
      <c r="J281" s="118"/>
      <c r="K281" s="118"/>
    </row>
    <row r="282" spans="1:13" ht="15.75" customHeight="1" x14ac:dyDescent="0.2">
      <c r="B282" s="116"/>
      <c r="H282" s="118"/>
      <c r="I282" s="118"/>
      <c r="J282" s="118"/>
      <c r="K282" s="118"/>
    </row>
    <row r="283" spans="1:13" ht="15.75" customHeight="1" x14ac:dyDescent="0.2">
      <c r="B283" s="116"/>
      <c r="H283" s="118"/>
      <c r="I283" s="118"/>
      <c r="J283" s="118"/>
      <c r="K283" s="118"/>
    </row>
    <row r="284" spans="1:13" ht="15.75" customHeight="1" x14ac:dyDescent="0.2">
      <c r="B284" s="116"/>
      <c r="H284" s="118"/>
      <c r="I284" s="118"/>
      <c r="J284" s="118"/>
      <c r="K284" s="118"/>
    </row>
    <row r="285" spans="1:13" ht="15.75" customHeight="1" x14ac:dyDescent="0.2">
      <c r="B285" s="116"/>
      <c r="H285" s="118"/>
      <c r="I285" s="118"/>
      <c r="J285" s="118"/>
      <c r="K285" s="118"/>
    </row>
    <row r="286" spans="1:13" ht="15.75" customHeight="1" x14ac:dyDescent="0.2">
      <c r="B286" s="116"/>
      <c r="H286" s="118"/>
      <c r="I286" s="118"/>
      <c r="J286" s="118"/>
      <c r="K286" s="118"/>
    </row>
    <row r="287" spans="1:13" ht="15.75" customHeight="1" x14ac:dyDescent="0.2">
      <c r="B287" s="116"/>
      <c r="H287" s="118"/>
      <c r="I287" s="118"/>
      <c r="J287" s="118"/>
      <c r="K287" s="118"/>
    </row>
    <row r="288" spans="1:13" ht="15.75" customHeight="1" x14ac:dyDescent="0.2">
      <c r="B288" s="116"/>
      <c r="H288" s="118"/>
      <c r="I288" s="118"/>
      <c r="J288" s="118"/>
      <c r="K288" s="118"/>
    </row>
    <row r="289" spans="2:11" ht="15.75" customHeight="1" x14ac:dyDescent="0.2">
      <c r="B289" s="116"/>
      <c r="H289" s="118"/>
      <c r="I289" s="118"/>
      <c r="J289" s="118"/>
      <c r="K289" s="118"/>
    </row>
    <row r="290" spans="2:11" ht="15.75" customHeight="1" x14ac:dyDescent="0.2">
      <c r="B290" s="116"/>
      <c r="H290" s="118"/>
      <c r="I290" s="118"/>
      <c r="J290" s="118"/>
      <c r="K290" s="118"/>
    </row>
    <row r="291" spans="2:11" ht="15.75" customHeight="1" x14ac:dyDescent="0.2">
      <c r="B291" s="116"/>
      <c r="H291" s="118"/>
      <c r="I291" s="118"/>
      <c r="J291" s="118"/>
      <c r="K291" s="118"/>
    </row>
    <row r="292" spans="2:11" ht="15.75" customHeight="1" x14ac:dyDescent="0.2">
      <c r="B292" s="116"/>
      <c r="H292" s="118"/>
      <c r="I292" s="118"/>
      <c r="J292" s="118"/>
      <c r="K292" s="118"/>
    </row>
    <row r="293" spans="2:11" ht="15.75" customHeight="1" x14ac:dyDescent="0.2">
      <c r="B293" s="116"/>
      <c r="H293" s="118"/>
      <c r="I293" s="118"/>
      <c r="J293" s="118"/>
      <c r="K293" s="118"/>
    </row>
    <row r="294" spans="2:11" ht="15.75" customHeight="1" x14ac:dyDescent="0.2">
      <c r="B294" s="116"/>
      <c r="H294" s="118"/>
      <c r="I294" s="118"/>
      <c r="J294" s="118"/>
      <c r="K294" s="118"/>
    </row>
    <row r="295" spans="2:11" ht="15.75" customHeight="1" x14ac:dyDescent="0.2">
      <c r="B295" s="116"/>
      <c r="H295" s="118"/>
      <c r="I295" s="118"/>
      <c r="J295" s="118"/>
      <c r="K295" s="118"/>
    </row>
    <row r="296" spans="2:11" ht="15.75" customHeight="1" x14ac:dyDescent="0.2">
      <c r="B296" s="116"/>
      <c r="H296" s="118"/>
      <c r="I296" s="118"/>
      <c r="J296" s="118"/>
      <c r="K296" s="118"/>
    </row>
    <row r="297" spans="2:11" ht="15.75" customHeight="1" x14ac:dyDescent="0.2">
      <c r="B297" s="116"/>
      <c r="H297" s="118"/>
      <c r="I297" s="118"/>
      <c r="J297" s="118"/>
      <c r="K297" s="118"/>
    </row>
    <row r="298" spans="2:11" ht="15.75" customHeight="1" x14ac:dyDescent="0.2">
      <c r="B298" s="116"/>
      <c r="H298" s="118"/>
      <c r="I298" s="118"/>
      <c r="J298" s="118"/>
      <c r="K298" s="118"/>
    </row>
    <row r="299" spans="2:11" ht="15.75" customHeight="1" x14ac:dyDescent="0.2">
      <c r="B299" s="116"/>
      <c r="H299" s="118"/>
      <c r="I299" s="118"/>
      <c r="J299" s="118"/>
      <c r="K299" s="118"/>
    </row>
    <row r="300" spans="2:11" ht="15.75" customHeight="1" x14ac:dyDescent="0.2">
      <c r="B300" s="116"/>
      <c r="H300" s="118"/>
      <c r="I300" s="118"/>
      <c r="J300" s="118"/>
      <c r="K300" s="118"/>
    </row>
    <row r="301" spans="2:11" ht="15.75" customHeight="1" x14ac:dyDescent="0.2">
      <c r="B301" s="116"/>
      <c r="H301" s="118"/>
      <c r="I301" s="118"/>
      <c r="J301" s="118"/>
      <c r="K301" s="118"/>
    </row>
    <row r="302" spans="2:11" ht="15.75" customHeight="1" x14ac:dyDescent="0.2">
      <c r="B302" s="116"/>
      <c r="H302" s="118"/>
      <c r="I302" s="118"/>
      <c r="J302" s="118"/>
      <c r="K302" s="118"/>
    </row>
    <row r="303" spans="2:11" ht="15.75" customHeight="1" x14ac:dyDescent="0.2">
      <c r="B303" s="116"/>
      <c r="H303" s="118"/>
      <c r="I303" s="118"/>
      <c r="J303" s="118"/>
      <c r="K303" s="118"/>
    </row>
    <row r="304" spans="2:11" ht="15.75" customHeight="1" x14ac:dyDescent="0.2">
      <c r="B304" s="116"/>
      <c r="H304" s="118"/>
      <c r="I304" s="118"/>
      <c r="J304" s="118"/>
      <c r="K304" s="118"/>
    </row>
    <row r="305" spans="2:11" ht="15.75" customHeight="1" x14ac:dyDescent="0.2">
      <c r="B305" s="116"/>
      <c r="H305" s="118"/>
      <c r="I305" s="118"/>
      <c r="J305" s="118"/>
      <c r="K305" s="118"/>
    </row>
    <row r="306" spans="2:11" ht="15.75" customHeight="1" x14ac:dyDescent="0.2">
      <c r="B306" s="116"/>
      <c r="H306" s="118"/>
      <c r="I306" s="118"/>
      <c r="J306" s="118"/>
      <c r="K306" s="118"/>
    </row>
    <row r="307" spans="2:11" ht="15.75" customHeight="1" x14ac:dyDescent="0.2">
      <c r="B307" s="116"/>
      <c r="H307" s="118"/>
      <c r="I307" s="118"/>
      <c r="J307" s="118"/>
      <c r="K307" s="118"/>
    </row>
    <row r="308" spans="2:11" ht="15.75" customHeight="1" x14ac:dyDescent="0.2">
      <c r="B308" s="116"/>
      <c r="H308" s="118"/>
      <c r="I308" s="118"/>
      <c r="J308" s="118"/>
      <c r="K308" s="118"/>
    </row>
    <row r="309" spans="2:11" ht="15.75" customHeight="1" x14ac:dyDescent="0.2">
      <c r="B309" s="116"/>
      <c r="H309" s="118"/>
      <c r="I309" s="118"/>
      <c r="J309" s="118"/>
      <c r="K309" s="118"/>
    </row>
    <row r="310" spans="2:11" ht="15.75" customHeight="1" x14ac:dyDescent="0.2">
      <c r="B310" s="116"/>
      <c r="H310" s="118"/>
      <c r="I310" s="118"/>
      <c r="J310" s="118"/>
      <c r="K310" s="118"/>
    </row>
    <row r="311" spans="2:11" ht="15.75" customHeight="1" x14ac:dyDescent="0.2">
      <c r="B311" s="116"/>
      <c r="H311" s="118"/>
      <c r="I311" s="118"/>
      <c r="J311" s="118"/>
      <c r="K311" s="118"/>
    </row>
    <row r="312" spans="2:11" ht="15.75" customHeight="1" x14ac:dyDescent="0.2">
      <c r="B312" s="116"/>
      <c r="H312" s="118"/>
      <c r="I312" s="118"/>
      <c r="J312" s="118"/>
      <c r="K312" s="118"/>
    </row>
    <row r="313" spans="2:11" ht="15.75" customHeight="1" x14ac:dyDescent="0.2">
      <c r="B313" s="116"/>
      <c r="H313" s="118"/>
      <c r="I313" s="118"/>
      <c r="J313" s="118"/>
      <c r="K313" s="118"/>
    </row>
    <row r="314" spans="2:11" ht="15.75" customHeight="1" x14ac:dyDescent="0.2">
      <c r="B314" s="116"/>
      <c r="H314" s="118"/>
      <c r="I314" s="118"/>
      <c r="J314" s="118"/>
      <c r="K314" s="118"/>
    </row>
    <row r="315" spans="2:11" ht="15.75" customHeight="1" x14ac:dyDescent="0.2">
      <c r="B315" s="116"/>
      <c r="H315" s="118"/>
      <c r="I315" s="118"/>
      <c r="J315" s="118"/>
      <c r="K315" s="118"/>
    </row>
    <row r="316" spans="2:11" ht="15.75" customHeight="1" x14ac:dyDescent="0.2">
      <c r="B316" s="116"/>
      <c r="H316" s="118"/>
      <c r="I316" s="118"/>
      <c r="J316" s="118"/>
      <c r="K316" s="118"/>
    </row>
    <row r="317" spans="2:11" ht="15.75" customHeight="1" x14ac:dyDescent="0.2">
      <c r="B317" s="116"/>
      <c r="H317" s="118"/>
      <c r="I317" s="118"/>
      <c r="J317" s="118"/>
      <c r="K317" s="118"/>
    </row>
    <row r="318" spans="2:11" ht="15.75" customHeight="1" x14ac:dyDescent="0.2">
      <c r="B318" s="116"/>
      <c r="H318" s="118"/>
      <c r="I318" s="118"/>
      <c r="J318" s="118"/>
      <c r="K318" s="118"/>
    </row>
    <row r="319" spans="2:11" ht="15.75" customHeight="1" x14ac:dyDescent="0.2">
      <c r="B319" s="116"/>
      <c r="H319" s="118"/>
      <c r="I319" s="118"/>
      <c r="J319" s="118"/>
      <c r="K319" s="118"/>
    </row>
    <row r="320" spans="2:11" ht="15.75" customHeight="1" x14ac:dyDescent="0.2">
      <c r="B320" s="116"/>
      <c r="H320" s="118"/>
      <c r="I320" s="118"/>
      <c r="J320" s="118"/>
      <c r="K320" s="118"/>
    </row>
    <row r="321" spans="2:11" ht="15.75" customHeight="1" x14ac:dyDescent="0.2">
      <c r="B321" s="116"/>
      <c r="H321" s="118"/>
      <c r="I321" s="118"/>
      <c r="J321" s="118"/>
      <c r="K321" s="118"/>
    </row>
    <row r="322" spans="2:11" ht="15.75" customHeight="1" x14ac:dyDescent="0.2">
      <c r="B322" s="116"/>
      <c r="H322" s="118"/>
      <c r="I322" s="118"/>
      <c r="J322" s="118"/>
      <c r="K322" s="118"/>
    </row>
    <row r="323" spans="2:11" ht="15.75" customHeight="1" x14ac:dyDescent="0.2">
      <c r="B323" s="116"/>
      <c r="H323" s="118"/>
      <c r="I323" s="118"/>
      <c r="J323" s="118"/>
      <c r="K323" s="118"/>
    </row>
    <row r="324" spans="2:11" ht="15.75" customHeight="1" x14ac:dyDescent="0.2">
      <c r="B324" s="116"/>
      <c r="H324" s="118"/>
      <c r="I324" s="118"/>
      <c r="J324" s="118"/>
      <c r="K324" s="118"/>
    </row>
    <row r="325" spans="2:11" ht="15.75" customHeight="1" x14ac:dyDescent="0.2">
      <c r="B325" s="116"/>
      <c r="H325" s="118"/>
      <c r="I325" s="118"/>
      <c r="J325" s="118"/>
      <c r="K325" s="118"/>
    </row>
    <row r="326" spans="2:11" ht="15.75" customHeight="1" x14ac:dyDescent="0.2">
      <c r="B326" s="116"/>
      <c r="H326" s="118"/>
      <c r="I326" s="118"/>
      <c r="J326" s="118"/>
      <c r="K326" s="118"/>
    </row>
    <row r="327" spans="2:11" ht="15.75" customHeight="1" x14ac:dyDescent="0.2">
      <c r="B327" s="116"/>
      <c r="H327" s="118"/>
      <c r="I327" s="118"/>
      <c r="J327" s="118"/>
      <c r="K327" s="118"/>
    </row>
    <row r="328" spans="2:11" ht="15.75" customHeight="1" x14ac:dyDescent="0.2">
      <c r="B328" s="116"/>
      <c r="H328" s="118"/>
      <c r="I328" s="118"/>
      <c r="J328" s="118"/>
      <c r="K328" s="118"/>
    </row>
    <row r="329" spans="2:11" ht="15.75" customHeight="1" x14ac:dyDescent="0.2">
      <c r="B329" s="116"/>
      <c r="H329" s="118"/>
      <c r="I329" s="118"/>
      <c r="J329" s="118"/>
      <c r="K329" s="118"/>
    </row>
    <row r="330" spans="2:11" ht="15.75" customHeight="1" x14ac:dyDescent="0.2">
      <c r="B330" s="116"/>
      <c r="H330" s="118"/>
      <c r="I330" s="118"/>
      <c r="J330" s="118"/>
      <c r="K330" s="118"/>
    </row>
    <row r="331" spans="2:11" ht="15.75" customHeight="1" x14ac:dyDescent="0.2">
      <c r="B331" s="116"/>
      <c r="H331" s="118"/>
      <c r="I331" s="118"/>
      <c r="J331" s="118"/>
      <c r="K331" s="118"/>
    </row>
    <row r="332" spans="2:11" ht="15.75" customHeight="1" x14ac:dyDescent="0.2">
      <c r="B332" s="116"/>
      <c r="H332" s="118"/>
      <c r="I332" s="118"/>
      <c r="J332" s="118"/>
      <c r="K332" s="118"/>
    </row>
    <row r="333" spans="2:11" ht="15.75" customHeight="1" x14ac:dyDescent="0.2">
      <c r="B333" s="116"/>
      <c r="H333" s="118"/>
      <c r="I333" s="118"/>
      <c r="J333" s="118"/>
      <c r="K333" s="118"/>
    </row>
    <row r="334" spans="2:11" ht="15.75" customHeight="1" x14ac:dyDescent="0.2">
      <c r="B334" s="116"/>
      <c r="H334" s="118"/>
      <c r="I334" s="118"/>
      <c r="J334" s="118"/>
      <c r="K334" s="118"/>
    </row>
    <row r="335" spans="2:11" ht="15.75" customHeight="1" x14ac:dyDescent="0.2">
      <c r="B335" s="116"/>
      <c r="H335" s="118"/>
      <c r="I335" s="118"/>
      <c r="J335" s="118"/>
      <c r="K335" s="118"/>
    </row>
    <row r="336" spans="2:11" ht="15.75" customHeight="1" x14ac:dyDescent="0.2">
      <c r="B336" s="116"/>
      <c r="H336" s="118"/>
      <c r="I336" s="118"/>
      <c r="J336" s="118"/>
      <c r="K336" s="118"/>
    </row>
    <row r="337" spans="2:11" ht="15.75" customHeight="1" x14ac:dyDescent="0.2">
      <c r="B337" s="116"/>
      <c r="H337" s="118"/>
      <c r="I337" s="118"/>
      <c r="J337" s="118"/>
      <c r="K337" s="118"/>
    </row>
    <row r="338" spans="2:11" ht="15.75" customHeight="1" x14ac:dyDescent="0.2">
      <c r="B338" s="116"/>
      <c r="H338" s="118"/>
      <c r="I338" s="118"/>
      <c r="J338" s="118"/>
      <c r="K338" s="118"/>
    </row>
    <row r="339" spans="2:11" ht="15.75" customHeight="1" x14ac:dyDescent="0.2">
      <c r="B339" s="116"/>
      <c r="H339" s="118"/>
      <c r="I339" s="118"/>
      <c r="J339" s="118"/>
      <c r="K339" s="118"/>
    </row>
    <row r="340" spans="2:11" ht="15.75" customHeight="1" x14ac:dyDescent="0.2">
      <c r="B340" s="116"/>
      <c r="H340" s="118"/>
      <c r="I340" s="118"/>
      <c r="J340" s="118"/>
      <c r="K340" s="118"/>
    </row>
    <row r="341" spans="2:11" ht="15.75" customHeight="1" x14ac:dyDescent="0.2">
      <c r="B341" s="116"/>
      <c r="H341" s="118"/>
      <c r="I341" s="118"/>
      <c r="J341" s="118"/>
      <c r="K341" s="118"/>
    </row>
    <row r="342" spans="2:11" ht="15.75" customHeight="1" x14ac:dyDescent="0.2">
      <c r="B342" s="116"/>
      <c r="H342" s="118"/>
      <c r="I342" s="118"/>
      <c r="J342" s="118"/>
      <c r="K342" s="118"/>
    </row>
    <row r="343" spans="2:11" ht="15.75" customHeight="1" x14ac:dyDescent="0.2">
      <c r="B343" s="116"/>
      <c r="H343" s="118"/>
      <c r="I343" s="118"/>
      <c r="J343" s="118"/>
      <c r="K343" s="118"/>
    </row>
    <row r="344" spans="2:11" ht="15.75" customHeight="1" x14ac:dyDescent="0.2">
      <c r="B344" s="116"/>
      <c r="H344" s="118"/>
      <c r="I344" s="118"/>
      <c r="J344" s="118"/>
      <c r="K344" s="118"/>
    </row>
    <row r="345" spans="2:11" ht="15.75" customHeight="1" x14ac:dyDescent="0.2">
      <c r="B345" s="116"/>
      <c r="H345" s="118"/>
      <c r="I345" s="118"/>
      <c r="J345" s="118"/>
      <c r="K345" s="118"/>
    </row>
    <row r="346" spans="2:11" ht="15.75" customHeight="1" x14ac:dyDescent="0.2">
      <c r="B346" s="116"/>
      <c r="H346" s="118"/>
      <c r="I346" s="118"/>
      <c r="J346" s="118"/>
      <c r="K346" s="118"/>
    </row>
    <row r="347" spans="2:11" ht="15.75" customHeight="1" x14ac:dyDescent="0.2">
      <c r="B347" s="116"/>
      <c r="H347" s="118"/>
      <c r="I347" s="118"/>
      <c r="J347" s="118"/>
      <c r="K347" s="118"/>
    </row>
    <row r="348" spans="2:11" ht="15.75" customHeight="1" x14ac:dyDescent="0.2">
      <c r="B348" s="116"/>
      <c r="H348" s="118"/>
      <c r="I348" s="118"/>
      <c r="J348" s="118"/>
      <c r="K348" s="118"/>
    </row>
    <row r="349" spans="2:11" ht="15.75" customHeight="1" x14ac:dyDescent="0.2">
      <c r="B349" s="116"/>
      <c r="H349" s="118"/>
      <c r="I349" s="118"/>
      <c r="J349" s="118"/>
      <c r="K349" s="118"/>
    </row>
    <row r="350" spans="2:11" ht="15.75" customHeight="1" x14ac:dyDescent="0.2">
      <c r="B350" s="116"/>
      <c r="H350" s="118"/>
      <c r="I350" s="118"/>
      <c r="J350" s="118"/>
      <c r="K350" s="118"/>
    </row>
    <row r="351" spans="2:11" ht="15.75" customHeight="1" x14ac:dyDescent="0.2">
      <c r="B351" s="116"/>
      <c r="H351" s="118"/>
      <c r="I351" s="118"/>
      <c r="J351" s="118"/>
      <c r="K351" s="118"/>
    </row>
    <row r="352" spans="2:11" ht="15.75" customHeight="1" x14ac:dyDescent="0.2">
      <c r="B352" s="116"/>
      <c r="H352" s="118"/>
      <c r="I352" s="118"/>
      <c r="J352" s="118"/>
      <c r="K352" s="118"/>
    </row>
    <row r="353" spans="2:11" ht="15.75" customHeight="1" x14ac:dyDescent="0.2">
      <c r="B353" s="116"/>
      <c r="H353" s="118"/>
      <c r="I353" s="118"/>
      <c r="J353" s="118"/>
      <c r="K353" s="118"/>
    </row>
    <row r="354" spans="2:11" ht="15.75" customHeight="1" x14ac:dyDescent="0.2">
      <c r="B354" s="116"/>
      <c r="H354" s="118"/>
      <c r="I354" s="118"/>
      <c r="J354" s="118"/>
      <c r="K354" s="118"/>
    </row>
    <row r="355" spans="2:11" ht="15.75" customHeight="1" x14ac:dyDescent="0.2">
      <c r="B355" s="116"/>
      <c r="H355" s="118"/>
      <c r="I355" s="118"/>
      <c r="J355" s="118"/>
      <c r="K355" s="118"/>
    </row>
    <row r="356" spans="2:11" ht="15.75" customHeight="1" x14ac:dyDescent="0.2">
      <c r="B356" s="116"/>
      <c r="H356" s="118"/>
      <c r="I356" s="118"/>
      <c r="J356" s="118"/>
      <c r="K356" s="118"/>
    </row>
    <row r="357" spans="2:11" ht="15.75" customHeight="1" x14ac:dyDescent="0.2">
      <c r="B357" s="116"/>
      <c r="H357" s="118"/>
      <c r="I357" s="118"/>
      <c r="J357" s="118"/>
      <c r="K357" s="118"/>
    </row>
    <row r="358" spans="2:11" ht="15.75" customHeight="1" x14ac:dyDescent="0.2">
      <c r="B358" s="116"/>
      <c r="H358" s="118"/>
      <c r="I358" s="118"/>
      <c r="J358" s="118"/>
      <c r="K358" s="118"/>
    </row>
    <row r="359" spans="2:11" ht="15.75" customHeight="1" x14ac:dyDescent="0.2">
      <c r="B359" s="116"/>
      <c r="H359" s="118"/>
      <c r="I359" s="118"/>
      <c r="J359" s="118"/>
      <c r="K359" s="118"/>
    </row>
    <row r="360" spans="2:11" ht="15.75" customHeight="1" x14ac:dyDescent="0.2">
      <c r="B360" s="116"/>
      <c r="H360" s="118"/>
      <c r="I360" s="118"/>
      <c r="J360" s="118"/>
      <c r="K360" s="118"/>
    </row>
    <row r="361" spans="2:11" ht="15.75" customHeight="1" x14ac:dyDescent="0.2">
      <c r="B361" s="116"/>
      <c r="H361" s="118"/>
      <c r="I361" s="118"/>
      <c r="J361" s="118"/>
      <c r="K361" s="118"/>
    </row>
    <row r="362" spans="2:11" ht="15.75" customHeight="1" x14ac:dyDescent="0.2">
      <c r="B362" s="116"/>
      <c r="H362" s="118"/>
      <c r="I362" s="118"/>
      <c r="J362" s="118"/>
      <c r="K362" s="118"/>
    </row>
    <row r="363" spans="2:11" ht="15.75" customHeight="1" x14ac:dyDescent="0.2">
      <c r="B363" s="116"/>
      <c r="H363" s="118"/>
      <c r="I363" s="118"/>
      <c r="J363" s="118"/>
      <c r="K363" s="118"/>
    </row>
    <row r="364" spans="2:11" ht="15.75" customHeight="1" x14ac:dyDescent="0.2">
      <c r="B364" s="116"/>
      <c r="H364" s="118"/>
      <c r="I364" s="118"/>
      <c r="J364" s="118"/>
      <c r="K364" s="118"/>
    </row>
    <row r="365" spans="2:11" ht="15.75" customHeight="1" x14ac:dyDescent="0.2">
      <c r="B365" s="116"/>
      <c r="H365" s="118"/>
      <c r="I365" s="118"/>
      <c r="J365" s="118"/>
      <c r="K365" s="118"/>
    </row>
    <row r="366" spans="2:11" ht="15.75" customHeight="1" x14ac:dyDescent="0.2">
      <c r="B366" s="116"/>
      <c r="H366" s="118"/>
      <c r="I366" s="118"/>
      <c r="J366" s="118"/>
      <c r="K366" s="118"/>
    </row>
    <row r="367" spans="2:11" ht="15.75" customHeight="1" x14ac:dyDescent="0.2">
      <c r="B367" s="116"/>
      <c r="H367" s="118"/>
      <c r="I367" s="118"/>
      <c r="J367" s="118"/>
      <c r="K367" s="118"/>
    </row>
    <row r="368" spans="2:11" ht="15.75" customHeight="1" x14ac:dyDescent="0.2">
      <c r="B368" s="116"/>
      <c r="H368" s="118"/>
      <c r="I368" s="118"/>
      <c r="J368" s="118"/>
      <c r="K368" s="118"/>
    </row>
    <row r="369" spans="2:11" ht="15.75" customHeight="1" x14ac:dyDescent="0.2">
      <c r="B369" s="116"/>
      <c r="H369" s="118"/>
      <c r="I369" s="118"/>
      <c r="J369" s="118"/>
      <c r="K369" s="118"/>
    </row>
    <row r="370" spans="2:11" ht="15.75" customHeight="1" x14ac:dyDescent="0.2">
      <c r="B370" s="116"/>
      <c r="H370" s="118"/>
      <c r="I370" s="118"/>
      <c r="J370" s="118"/>
      <c r="K370" s="118"/>
    </row>
    <row r="371" spans="2:11" ht="15.75" customHeight="1" x14ac:dyDescent="0.2">
      <c r="B371" s="116"/>
      <c r="H371" s="118"/>
      <c r="I371" s="118"/>
      <c r="J371" s="118"/>
      <c r="K371" s="118"/>
    </row>
    <row r="372" spans="2:11" ht="15.75" customHeight="1" x14ac:dyDescent="0.2">
      <c r="B372" s="116"/>
      <c r="H372" s="118"/>
      <c r="I372" s="118"/>
      <c r="J372" s="118"/>
      <c r="K372" s="118"/>
    </row>
    <row r="373" spans="2:11" ht="15.75" customHeight="1" x14ac:dyDescent="0.2">
      <c r="B373" s="116"/>
      <c r="H373" s="118"/>
      <c r="I373" s="118"/>
      <c r="J373" s="118"/>
      <c r="K373" s="118"/>
    </row>
    <row r="374" spans="2:11" ht="15.75" customHeight="1" x14ac:dyDescent="0.2">
      <c r="B374" s="116"/>
      <c r="H374" s="118"/>
      <c r="I374" s="118"/>
      <c r="J374" s="118"/>
      <c r="K374" s="118"/>
    </row>
    <row r="375" spans="2:11" ht="15.75" customHeight="1" x14ac:dyDescent="0.2">
      <c r="B375" s="116"/>
      <c r="H375" s="118"/>
      <c r="I375" s="118"/>
      <c r="J375" s="118"/>
      <c r="K375" s="118"/>
    </row>
    <row r="376" spans="2:11" ht="15.75" customHeight="1" x14ac:dyDescent="0.2">
      <c r="B376" s="116"/>
      <c r="H376" s="118"/>
      <c r="I376" s="118"/>
      <c r="J376" s="118"/>
      <c r="K376" s="118"/>
    </row>
    <row r="377" spans="2:11" ht="15.75" customHeight="1" x14ac:dyDescent="0.2">
      <c r="B377" s="116"/>
      <c r="H377" s="118"/>
      <c r="I377" s="118"/>
      <c r="J377" s="118"/>
      <c r="K377" s="118"/>
    </row>
    <row r="378" spans="2:11" ht="15.75" customHeight="1" x14ac:dyDescent="0.2">
      <c r="B378" s="116"/>
      <c r="H378" s="118"/>
      <c r="I378" s="118"/>
      <c r="J378" s="118"/>
      <c r="K378" s="118"/>
    </row>
    <row r="379" spans="2:11" ht="15.75" customHeight="1" x14ac:dyDescent="0.2">
      <c r="B379" s="116"/>
      <c r="H379" s="118"/>
      <c r="I379" s="118"/>
      <c r="J379" s="118"/>
      <c r="K379" s="118"/>
    </row>
    <row r="380" spans="2:11" ht="15.75" customHeight="1" x14ac:dyDescent="0.2">
      <c r="B380" s="116"/>
      <c r="H380" s="118"/>
      <c r="I380" s="118"/>
      <c r="J380" s="118"/>
      <c r="K380" s="118"/>
    </row>
    <row r="381" spans="2:11" ht="15.75" customHeight="1" x14ac:dyDescent="0.2">
      <c r="B381" s="116"/>
      <c r="H381" s="118"/>
      <c r="I381" s="118"/>
      <c r="J381" s="118"/>
      <c r="K381" s="118"/>
    </row>
    <row r="382" spans="2:11" ht="15.75" customHeight="1" x14ac:dyDescent="0.2">
      <c r="B382" s="116"/>
      <c r="H382" s="118"/>
      <c r="I382" s="118"/>
      <c r="J382" s="118"/>
      <c r="K382" s="118"/>
    </row>
    <row r="383" spans="2:11" ht="15.75" customHeight="1" x14ac:dyDescent="0.2">
      <c r="B383" s="116"/>
      <c r="H383" s="118"/>
      <c r="I383" s="118"/>
      <c r="J383" s="118"/>
      <c r="K383" s="118"/>
    </row>
    <row r="384" spans="2:11" ht="15.75" customHeight="1" x14ac:dyDescent="0.2">
      <c r="B384" s="116"/>
      <c r="H384" s="118"/>
      <c r="I384" s="118"/>
      <c r="J384" s="118"/>
      <c r="K384" s="118"/>
    </row>
    <row r="385" spans="2:11" ht="15.75" customHeight="1" x14ac:dyDescent="0.2">
      <c r="B385" s="116"/>
      <c r="H385" s="118"/>
      <c r="I385" s="118"/>
      <c r="J385" s="118"/>
      <c r="K385" s="118"/>
    </row>
    <row r="386" spans="2:11" ht="15.75" customHeight="1" x14ac:dyDescent="0.2">
      <c r="B386" s="116"/>
      <c r="H386" s="118"/>
      <c r="I386" s="118"/>
      <c r="J386" s="118"/>
      <c r="K386" s="118"/>
    </row>
    <row r="387" spans="2:11" ht="15.75" customHeight="1" x14ac:dyDescent="0.2">
      <c r="B387" s="116"/>
      <c r="H387" s="118"/>
      <c r="I387" s="118"/>
      <c r="J387" s="118"/>
      <c r="K387" s="118"/>
    </row>
    <row r="388" spans="2:11" ht="15.75" customHeight="1" x14ac:dyDescent="0.2">
      <c r="B388" s="116"/>
      <c r="H388" s="118"/>
      <c r="I388" s="118"/>
      <c r="J388" s="118"/>
      <c r="K388" s="118"/>
    </row>
    <row r="389" spans="2:11" ht="15.75" customHeight="1" x14ac:dyDescent="0.2">
      <c r="B389" s="116"/>
      <c r="H389" s="118"/>
      <c r="I389" s="118"/>
      <c r="J389" s="118"/>
      <c r="K389" s="118"/>
    </row>
    <row r="390" spans="2:11" ht="15.75" customHeight="1" x14ac:dyDescent="0.2">
      <c r="B390" s="116"/>
      <c r="H390" s="118"/>
      <c r="I390" s="118"/>
      <c r="J390" s="118"/>
      <c r="K390" s="118"/>
    </row>
    <row r="391" spans="2:11" ht="15.75" customHeight="1" x14ac:dyDescent="0.2">
      <c r="B391" s="116"/>
      <c r="H391" s="118"/>
      <c r="I391" s="118"/>
      <c r="J391" s="118"/>
      <c r="K391" s="118"/>
    </row>
    <row r="392" spans="2:11" ht="15.75" customHeight="1" x14ac:dyDescent="0.2">
      <c r="B392" s="116"/>
      <c r="H392" s="118"/>
      <c r="I392" s="118"/>
      <c r="J392" s="118"/>
      <c r="K392" s="118"/>
    </row>
    <row r="393" spans="2:11" ht="15.75" customHeight="1" x14ac:dyDescent="0.2">
      <c r="B393" s="116"/>
      <c r="H393" s="118"/>
      <c r="I393" s="118"/>
      <c r="J393" s="118"/>
      <c r="K393" s="118"/>
    </row>
    <row r="394" spans="2:11" ht="15.75" customHeight="1" x14ac:dyDescent="0.2">
      <c r="B394" s="116"/>
      <c r="H394" s="118"/>
      <c r="I394" s="118"/>
      <c r="J394" s="118"/>
      <c r="K394" s="118"/>
    </row>
    <row r="395" spans="2:11" ht="15.75" customHeight="1" x14ac:dyDescent="0.2">
      <c r="B395" s="116"/>
      <c r="H395" s="118"/>
      <c r="I395" s="118"/>
      <c r="J395" s="118"/>
      <c r="K395" s="118"/>
    </row>
    <row r="396" spans="2:11" ht="15.75" customHeight="1" x14ac:dyDescent="0.2">
      <c r="B396" s="116"/>
      <c r="H396" s="118"/>
      <c r="I396" s="118"/>
      <c r="J396" s="118"/>
      <c r="K396" s="118"/>
    </row>
    <row r="397" spans="2:11" ht="15.75" customHeight="1" x14ac:dyDescent="0.2">
      <c r="B397" s="116"/>
      <c r="H397" s="118"/>
      <c r="I397" s="118"/>
      <c r="J397" s="118"/>
      <c r="K397" s="118"/>
    </row>
    <row r="398" spans="2:11" ht="15.75" customHeight="1" x14ac:dyDescent="0.2">
      <c r="B398" s="116"/>
      <c r="H398" s="118"/>
      <c r="I398" s="118"/>
      <c r="J398" s="118"/>
      <c r="K398" s="118"/>
    </row>
    <row r="399" spans="2:11" ht="15.75" customHeight="1" x14ac:dyDescent="0.2">
      <c r="B399" s="116"/>
      <c r="H399" s="118"/>
      <c r="I399" s="118"/>
      <c r="J399" s="118"/>
      <c r="K399" s="118"/>
    </row>
    <row r="400" spans="2:11" ht="15.75" customHeight="1" x14ac:dyDescent="0.2">
      <c r="B400" s="116"/>
      <c r="H400" s="118"/>
      <c r="I400" s="118"/>
      <c r="J400" s="118"/>
      <c r="K400" s="118"/>
    </row>
    <row r="401" spans="2:11" ht="15.75" customHeight="1" x14ac:dyDescent="0.2">
      <c r="B401" s="116"/>
      <c r="H401" s="118"/>
      <c r="I401" s="118"/>
      <c r="J401" s="118"/>
      <c r="K401" s="118"/>
    </row>
    <row r="402" spans="2:11" ht="15.75" customHeight="1" x14ac:dyDescent="0.2">
      <c r="B402" s="116"/>
      <c r="H402" s="118"/>
      <c r="I402" s="118"/>
      <c r="J402" s="118"/>
      <c r="K402" s="118"/>
    </row>
    <row r="403" spans="2:11" ht="15.75" customHeight="1" x14ac:dyDescent="0.2">
      <c r="B403" s="116"/>
      <c r="H403" s="118"/>
      <c r="I403" s="118"/>
      <c r="J403" s="118"/>
      <c r="K403" s="118"/>
    </row>
    <row r="404" spans="2:11" ht="15.75" customHeight="1" x14ac:dyDescent="0.2">
      <c r="B404" s="116"/>
      <c r="H404" s="118"/>
      <c r="I404" s="118"/>
      <c r="J404" s="118"/>
      <c r="K404" s="118"/>
    </row>
    <row r="405" spans="2:11" ht="15.75" customHeight="1" x14ac:dyDescent="0.2">
      <c r="B405" s="116"/>
      <c r="H405" s="118"/>
      <c r="I405" s="118"/>
      <c r="J405" s="118"/>
      <c r="K405" s="118"/>
    </row>
    <row r="406" spans="2:11" ht="15.75" customHeight="1" x14ac:dyDescent="0.2">
      <c r="B406" s="116"/>
      <c r="H406" s="118"/>
      <c r="I406" s="118"/>
      <c r="J406" s="118"/>
      <c r="K406" s="118"/>
    </row>
    <row r="407" spans="2:11" ht="15.75" customHeight="1" x14ac:dyDescent="0.2">
      <c r="B407" s="116"/>
      <c r="H407" s="118"/>
      <c r="I407" s="118"/>
      <c r="J407" s="118"/>
      <c r="K407" s="118"/>
    </row>
    <row r="408" spans="2:11" ht="15.75" customHeight="1" x14ac:dyDescent="0.2">
      <c r="B408" s="116"/>
      <c r="H408" s="118"/>
      <c r="I408" s="118"/>
      <c r="J408" s="118"/>
      <c r="K408" s="118"/>
    </row>
    <row r="409" spans="2:11" ht="15.75" customHeight="1" x14ac:dyDescent="0.2">
      <c r="B409" s="116"/>
      <c r="H409" s="118"/>
      <c r="I409" s="118"/>
      <c r="J409" s="118"/>
      <c r="K409" s="118"/>
    </row>
    <row r="410" spans="2:11" ht="15.75" customHeight="1" x14ac:dyDescent="0.2">
      <c r="B410" s="116"/>
      <c r="H410" s="118"/>
      <c r="I410" s="118"/>
      <c r="J410" s="118"/>
      <c r="K410" s="118"/>
    </row>
    <row r="411" spans="2:11" ht="15.75" customHeight="1" x14ac:dyDescent="0.2">
      <c r="B411" s="116"/>
      <c r="H411" s="118"/>
      <c r="I411" s="118"/>
      <c r="J411" s="118"/>
      <c r="K411" s="118"/>
    </row>
    <row r="412" spans="2:11" ht="15.75" customHeight="1" x14ac:dyDescent="0.2">
      <c r="B412" s="116"/>
      <c r="H412" s="118"/>
      <c r="I412" s="118"/>
      <c r="J412" s="118"/>
      <c r="K412" s="118"/>
    </row>
    <row r="413" spans="2:11" ht="15.75" customHeight="1" x14ac:dyDescent="0.2">
      <c r="B413" s="116"/>
      <c r="H413" s="118"/>
      <c r="I413" s="118"/>
      <c r="J413" s="118"/>
      <c r="K413" s="118"/>
    </row>
    <row r="414" spans="2:11" ht="15.75" customHeight="1" x14ac:dyDescent="0.2">
      <c r="B414" s="116"/>
      <c r="H414" s="118"/>
      <c r="I414" s="118"/>
      <c r="J414" s="118"/>
      <c r="K414" s="118"/>
    </row>
    <row r="415" spans="2:11" ht="15.75" customHeight="1" x14ac:dyDescent="0.2">
      <c r="B415" s="116"/>
      <c r="H415" s="118"/>
      <c r="I415" s="118"/>
      <c r="J415" s="118"/>
      <c r="K415" s="118"/>
    </row>
    <row r="416" spans="2:11" ht="15.75" customHeight="1" x14ac:dyDescent="0.2">
      <c r="B416" s="116"/>
      <c r="H416" s="118"/>
      <c r="I416" s="118"/>
      <c r="J416" s="118"/>
      <c r="K416" s="118"/>
    </row>
    <row r="417" spans="2:11" ht="15.75" customHeight="1" x14ac:dyDescent="0.2">
      <c r="B417" s="116"/>
      <c r="H417" s="118"/>
      <c r="I417" s="118"/>
      <c r="J417" s="118"/>
      <c r="K417" s="118"/>
    </row>
    <row r="418" spans="2:11" ht="15.75" customHeight="1" x14ac:dyDescent="0.2">
      <c r="B418" s="116"/>
      <c r="H418" s="118"/>
      <c r="I418" s="118"/>
      <c r="J418" s="118"/>
      <c r="K418" s="118"/>
    </row>
    <row r="419" spans="2:11" ht="15.75" customHeight="1" x14ac:dyDescent="0.2">
      <c r="B419" s="116"/>
      <c r="H419" s="118"/>
      <c r="I419" s="118"/>
      <c r="J419" s="118"/>
      <c r="K419" s="118"/>
    </row>
    <row r="420" spans="2:11" ht="15.75" customHeight="1" x14ac:dyDescent="0.2">
      <c r="B420" s="116"/>
      <c r="H420" s="118"/>
      <c r="I420" s="118"/>
      <c r="J420" s="118"/>
      <c r="K420" s="118"/>
    </row>
    <row r="421" spans="2:11" ht="15.75" customHeight="1" x14ac:dyDescent="0.2">
      <c r="B421" s="116"/>
      <c r="H421" s="118"/>
      <c r="I421" s="118"/>
      <c r="J421" s="118"/>
      <c r="K421" s="118"/>
    </row>
    <row r="422" spans="2:11" ht="15.75" customHeight="1" x14ac:dyDescent="0.2">
      <c r="B422" s="116"/>
      <c r="H422" s="118"/>
      <c r="I422" s="118"/>
      <c r="J422" s="118"/>
      <c r="K422" s="118"/>
    </row>
    <row r="423" spans="2:11" ht="15.75" customHeight="1" x14ac:dyDescent="0.2">
      <c r="B423" s="116"/>
      <c r="H423" s="118"/>
      <c r="I423" s="118"/>
      <c r="J423" s="118"/>
      <c r="K423" s="118"/>
    </row>
    <row r="424" spans="2:11" ht="15.75" customHeight="1" x14ac:dyDescent="0.2">
      <c r="B424" s="116"/>
      <c r="H424" s="118"/>
      <c r="I424" s="118"/>
      <c r="J424" s="118"/>
      <c r="K424" s="118"/>
    </row>
    <row r="425" spans="2:11" ht="15.75" customHeight="1" x14ac:dyDescent="0.2">
      <c r="B425" s="116"/>
      <c r="H425" s="118"/>
      <c r="I425" s="118"/>
      <c r="J425" s="118"/>
      <c r="K425" s="118"/>
    </row>
    <row r="426" spans="2:11" ht="15.75" customHeight="1" x14ac:dyDescent="0.2">
      <c r="B426" s="116"/>
      <c r="H426" s="118"/>
      <c r="I426" s="118"/>
      <c r="J426" s="118"/>
      <c r="K426" s="118"/>
    </row>
    <row r="427" spans="2:11" ht="15.75" customHeight="1" x14ac:dyDescent="0.2">
      <c r="B427" s="116"/>
      <c r="H427" s="118"/>
      <c r="I427" s="118"/>
      <c r="J427" s="118"/>
      <c r="K427" s="118"/>
    </row>
    <row r="428" spans="2:11" ht="15.75" customHeight="1" x14ac:dyDescent="0.2">
      <c r="B428" s="116"/>
      <c r="H428" s="118"/>
      <c r="I428" s="118"/>
      <c r="J428" s="118"/>
      <c r="K428" s="118"/>
    </row>
    <row r="429" spans="2:11" ht="15.75" customHeight="1" x14ac:dyDescent="0.2">
      <c r="B429" s="116"/>
      <c r="H429" s="118"/>
      <c r="I429" s="118"/>
      <c r="J429" s="118"/>
      <c r="K429" s="118"/>
    </row>
    <row r="430" spans="2:11" ht="15.75" customHeight="1" x14ac:dyDescent="0.2">
      <c r="B430" s="116"/>
      <c r="H430" s="118"/>
      <c r="I430" s="118"/>
      <c r="J430" s="118"/>
      <c r="K430" s="118"/>
    </row>
    <row r="431" spans="2:11" ht="15.75" customHeight="1" x14ac:dyDescent="0.2">
      <c r="B431" s="116"/>
      <c r="H431" s="118"/>
      <c r="I431" s="118"/>
      <c r="J431" s="118"/>
      <c r="K431" s="118"/>
    </row>
    <row r="432" spans="2:11" ht="15.75" customHeight="1" x14ac:dyDescent="0.2">
      <c r="B432" s="116"/>
      <c r="H432" s="118"/>
      <c r="I432" s="118"/>
      <c r="J432" s="118"/>
      <c r="K432" s="118"/>
    </row>
    <row r="433" spans="2:11" ht="15.75" customHeight="1" x14ac:dyDescent="0.2">
      <c r="B433" s="116"/>
      <c r="H433" s="118"/>
      <c r="I433" s="118"/>
      <c r="J433" s="118"/>
      <c r="K433" s="118"/>
    </row>
    <row r="434" spans="2:11" ht="15.75" customHeight="1" x14ac:dyDescent="0.2">
      <c r="B434" s="116"/>
      <c r="H434" s="118"/>
      <c r="I434" s="118"/>
      <c r="J434" s="118"/>
      <c r="K434" s="118"/>
    </row>
    <row r="435" spans="2:11" ht="15.75" customHeight="1" x14ac:dyDescent="0.2">
      <c r="B435" s="116"/>
      <c r="H435" s="118"/>
      <c r="I435" s="118"/>
      <c r="J435" s="118"/>
      <c r="K435" s="118"/>
    </row>
    <row r="436" spans="2:11" ht="15.75" customHeight="1" x14ac:dyDescent="0.2">
      <c r="B436" s="116"/>
      <c r="H436" s="118"/>
      <c r="I436" s="118"/>
      <c r="J436" s="118"/>
      <c r="K436" s="118"/>
    </row>
    <row r="437" spans="2:11" ht="15.75" customHeight="1" x14ac:dyDescent="0.2">
      <c r="B437" s="116"/>
      <c r="H437" s="118"/>
      <c r="I437" s="118"/>
      <c r="J437" s="118"/>
      <c r="K437" s="118"/>
    </row>
    <row r="438" spans="2:11" ht="15.75" customHeight="1" x14ac:dyDescent="0.2">
      <c r="B438" s="116"/>
      <c r="H438" s="118"/>
      <c r="I438" s="118"/>
      <c r="J438" s="118"/>
      <c r="K438" s="118"/>
    </row>
    <row r="439" spans="2:11" ht="15.75" customHeight="1" x14ac:dyDescent="0.2">
      <c r="B439" s="116"/>
      <c r="H439" s="118"/>
      <c r="I439" s="118"/>
      <c r="J439" s="118"/>
      <c r="K439" s="118"/>
    </row>
    <row r="440" spans="2:11" ht="15.75" customHeight="1" x14ac:dyDescent="0.2">
      <c r="B440" s="116"/>
      <c r="H440" s="118"/>
      <c r="I440" s="118"/>
      <c r="J440" s="118"/>
      <c r="K440" s="118"/>
    </row>
    <row r="441" spans="2:11" ht="15.75" customHeight="1" x14ac:dyDescent="0.2">
      <c r="B441" s="116"/>
      <c r="H441" s="118"/>
      <c r="I441" s="118"/>
      <c r="J441" s="118"/>
      <c r="K441" s="118"/>
    </row>
    <row r="442" spans="2:11" ht="15.75" customHeight="1" x14ac:dyDescent="0.2">
      <c r="B442" s="116"/>
      <c r="H442" s="118"/>
      <c r="I442" s="118"/>
      <c r="J442" s="118"/>
      <c r="K442" s="118"/>
    </row>
    <row r="443" spans="2:11" ht="15.75" customHeight="1" x14ac:dyDescent="0.2">
      <c r="B443" s="116"/>
      <c r="H443" s="118"/>
      <c r="I443" s="118"/>
      <c r="J443" s="118"/>
      <c r="K443" s="118"/>
    </row>
    <row r="444" spans="2:11" ht="15.75" customHeight="1" x14ac:dyDescent="0.2">
      <c r="B444" s="116"/>
      <c r="H444" s="118"/>
      <c r="I444" s="118"/>
      <c r="J444" s="118"/>
      <c r="K444" s="118"/>
    </row>
    <row r="445" spans="2:11" ht="15.75" customHeight="1" x14ac:dyDescent="0.2">
      <c r="B445" s="116"/>
      <c r="H445" s="118"/>
      <c r="I445" s="118"/>
      <c r="J445" s="118"/>
      <c r="K445" s="118"/>
    </row>
    <row r="446" spans="2:11" ht="15.75" customHeight="1" x14ac:dyDescent="0.2">
      <c r="B446" s="116"/>
      <c r="H446" s="118"/>
      <c r="I446" s="118"/>
      <c r="J446" s="118"/>
      <c r="K446" s="118"/>
    </row>
    <row r="447" spans="2:11" ht="15.75" customHeight="1" x14ac:dyDescent="0.2">
      <c r="B447" s="116"/>
      <c r="H447" s="118"/>
      <c r="I447" s="118"/>
      <c r="J447" s="118"/>
      <c r="K447" s="118"/>
    </row>
    <row r="448" spans="2:11" ht="15.75" customHeight="1" x14ac:dyDescent="0.2">
      <c r="B448" s="116"/>
      <c r="H448" s="118"/>
      <c r="I448" s="118"/>
      <c r="J448" s="118"/>
      <c r="K448" s="118"/>
    </row>
    <row r="449" spans="2:11" ht="15.75" customHeight="1" x14ac:dyDescent="0.2">
      <c r="B449" s="116"/>
      <c r="H449" s="118"/>
      <c r="I449" s="118"/>
      <c r="J449" s="118"/>
      <c r="K449" s="118"/>
    </row>
    <row r="450" spans="2:11" ht="15.75" customHeight="1" x14ac:dyDescent="0.2">
      <c r="B450" s="116"/>
      <c r="H450" s="118"/>
      <c r="I450" s="118"/>
      <c r="J450" s="118"/>
      <c r="K450" s="118"/>
    </row>
    <row r="451" spans="2:11" ht="15.75" customHeight="1" x14ac:dyDescent="0.2">
      <c r="B451" s="116"/>
      <c r="H451" s="118"/>
      <c r="I451" s="118"/>
      <c r="J451" s="118"/>
      <c r="K451" s="118"/>
    </row>
    <row r="452" spans="2:11" ht="15.75" customHeight="1" x14ac:dyDescent="0.2">
      <c r="B452" s="116"/>
      <c r="H452" s="118"/>
      <c r="I452" s="118"/>
      <c r="J452" s="118"/>
      <c r="K452" s="118"/>
    </row>
    <row r="453" spans="2:11" ht="15.75" customHeight="1" x14ac:dyDescent="0.2">
      <c r="B453" s="116"/>
      <c r="H453" s="118"/>
      <c r="I453" s="118"/>
      <c r="J453" s="118"/>
      <c r="K453" s="118"/>
    </row>
    <row r="454" spans="2:11" ht="15.75" customHeight="1" x14ac:dyDescent="0.2">
      <c r="B454" s="116"/>
      <c r="H454" s="118"/>
      <c r="I454" s="118"/>
      <c r="J454" s="118"/>
      <c r="K454" s="118"/>
    </row>
    <row r="455" spans="2:11" ht="15.75" customHeight="1" x14ac:dyDescent="0.2">
      <c r="B455" s="116"/>
      <c r="H455" s="118"/>
      <c r="I455" s="118"/>
      <c r="J455" s="118"/>
      <c r="K455" s="118"/>
    </row>
    <row r="456" spans="2:11" ht="15.75" customHeight="1" x14ac:dyDescent="0.2">
      <c r="B456" s="116"/>
      <c r="H456" s="118"/>
      <c r="I456" s="118"/>
      <c r="J456" s="118"/>
      <c r="K456" s="118"/>
    </row>
    <row r="457" spans="2:11" ht="15.75" customHeight="1" x14ac:dyDescent="0.2">
      <c r="B457" s="116"/>
      <c r="H457" s="118"/>
      <c r="I457" s="118"/>
      <c r="J457" s="118"/>
      <c r="K457" s="118"/>
    </row>
    <row r="458" spans="2:11" ht="15.75" customHeight="1" x14ac:dyDescent="0.2">
      <c r="B458" s="116"/>
      <c r="H458" s="118"/>
      <c r="I458" s="118"/>
      <c r="J458" s="118"/>
      <c r="K458" s="118"/>
    </row>
    <row r="459" spans="2:11" ht="15.75" customHeight="1" x14ac:dyDescent="0.2">
      <c r="B459" s="116"/>
      <c r="H459" s="118"/>
      <c r="I459" s="118"/>
      <c r="J459" s="118"/>
      <c r="K459" s="118"/>
    </row>
    <row r="460" spans="2:11" ht="15.75" customHeight="1" x14ac:dyDescent="0.2">
      <c r="B460" s="116"/>
      <c r="H460" s="118"/>
      <c r="I460" s="118"/>
      <c r="J460" s="118"/>
      <c r="K460" s="118"/>
    </row>
    <row r="461" spans="2:11" ht="15.75" customHeight="1" x14ac:dyDescent="0.2">
      <c r="B461" s="116"/>
      <c r="H461" s="118"/>
      <c r="I461" s="118"/>
      <c r="J461" s="118"/>
      <c r="K461" s="118"/>
    </row>
    <row r="462" spans="2:11" ht="15.75" customHeight="1" x14ac:dyDescent="0.2">
      <c r="B462" s="116"/>
      <c r="H462" s="118"/>
      <c r="I462" s="118"/>
      <c r="J462" s="118"/>
      <c r="K462" s="118"/>
    </row>
    <row r="463" spans="2:11" ht="15.75" customHeight="1" x14ac:dyDescent="0.2">
      <c r="B463" s="116"/>
      <c r="H463" s="118"/>
      <c r="I463" s="118"/>
      <c r="J463" s="118"/>
      <c r="K463" s="118"/>
    </row>
    <row r="464" spans="2:11" ht="15.75" customHeight="1" x14ac:dyDescent="0.2">
      <c r="B464" s="116"/>
      <c r="H464" s="118"/>
      <c r="I464" s="118"/>
      <c r="J464" s="118"/>
      <c r="K464" s="118"/>
    </row>
    <row r="465" spans="2:11" ht="15.75" customHeight="1" x14ac:dyDescent="0.2">
      <c r="B465" s="116"/>
      <c r="H465" s="118"/>
      <c r="I465" s="118"/>
      <c r="J465" s="118"/>
      <c r="K465" s="118"/>
    </row>
    <row r="466" spans="2:11" ht="15.75" customHeight="1" x14ac:dyDescent="0.2">
      <c r="B466" s="116"/>
      <c r="H466" s="118"/>
      <c r="I466" s="118"/>
      <c r="J466" s="118"/>
      <c r="K466" s="118"/>
    </row>
    <row r="467" spans="2:11" ht="15.75" customHeight="1" x14ac:dyDescent="0.2">
      <c r="B467" s="116"/>
      <c r="H467" s="118"/>
      <c r="I467" s="118"/>
      <c r="J467" s="118"/>
      <c r="K467" s="118"/>
    </row>
    <row r="468" spans="2:11" ht="15.75" customHeight="1" x14ac:dyDescent="0.2">
      <c r="B468" s="116"/>
      <c r="H468" s="118"/>
      <c r="I468" s="118"/>
      <c r="J468" s="118"/>
      <c r="K468" s="118"/>
    </row>
    <row r="469" spans="2:11" ht="15.75" customHeight="1" x14ac:dyDescent="0.2">
      <c r="B469" s="116"/>
      <c r="H469" s="118"/>
      <c r="I469" s="118"/>
      <c r="J469" s="118"/>
      <c r="K469" s="118"/>
    </row>
    <row r="470" spans="2:11" ht="15.75" customHeight="1" x14ac:dyDescent="0.2">
      <c r="B470" s="116"/>
      <c r="H470" s="118"/>
      <c r="I470" s="118"/>
      <c r="J470" s="118"/>
      <c r="K470" s="118"/>
    </row>
    <row r="471" spans="2:11" ht="15.75" customHeight="1" x14ac:dyDescent="0.2">
      <c r="B471" s="116"/>
      <c r="H471" s="118"/>
      <c r="I471" s="118"/>
      <c r="J471" s="118"/>
      <c r="K471" s="118"/>
    </row>
    <row r="472" spans="2:11" ht="15.75" customHeight="1" x14ac:dyDescent="0.2">
      <c r="B472" s="116"/>
      <c r="H472" s="118"/>
      <c r="I472" s="118"/>
      <c r="J472" s="118"/>
      <c r="K472" s="118"/>
    </row>
    <row r="473" spans="2:11" ht="15.75" customHeight="1" x14ac:dyDescent="0.2">
      <c r="B473" s="116"/>
      <c r="H473" s="118"/>
      <c r="I473" s="118"/>
      <c r="J473" s="118"/>
      <c r="K473" s="118"/>
    </row>
    <row r="474" spans="2:11" ht="15.75" customHeight="1" x14ac:dyDescent="0.2">
      <c r="B474" s="116"/>
      <c r="H474" s="118"/>
      <c r="I474" s="118"/>
      <c r="J474" s="118"/>
      <c r="K474" s="118"/>
    </row>
    <row r="475" spans="2:11" ht="15.75" customHeight="1" x14ac:dyDescent="0.2">
      <c r="B475" s="116"/>
      <c r="H475" s="118"/>
      <c r="I475" s="118"/>
      <c r="J475" s="118"/>
      <c r="K475" s="118"/>
    </row>
    <row r="476" spans="2:11" ht="15.75" customHeight="1" x14ac:dyDescent="0.2">
      <c r="B476" s="116"/>
      <c r="H476" s="118"/>
      <c r="I476" s="118"/>
      <c r="J476" s="118"/>
      <c r="K476" s="118"/>
    </row>
    <row r="477" spans="2:11" ht="15.75" customHeight="1" x14ac:dyDescent="0.2">
      <c r="B477" s="116"/>
      <c r="H477" s="118"/>
      <c r="I477" s="118"/>
      <c r="J477" s="118"/>
      <c r="K477" s="118"/>
    </row>
    <row r="478" spans="2:11" ht="15.75" customHeight="1" x14ac:dyDescent="0.2">
      <c r="B478" s="116"/>
      <c r="H478" s="118"/>
      <c r="I478" s="118"/>
      <c r="J478" s="118"/>
      <c r="K478" s="118"/>
    </row>
    <row r="479" spans="2:11" ht="15.75" customHeight="1" x14ac:dyDescent="0.2">
      <c r="B479" s="116"/>
      <c r="H479" s="118"/>
      <c r="I479" s="118"/>
      <c r="J479" s="118"/>
      <c r="K479" s="118"/>
    </row>
    <row r="480" spans="2:11" ht="15.75" customHeight="1" x14ac:dyDescent="0.2">
      <c r="B480" s="116"/>
      <c r="H480" s="118"/>
      <c r="I480" s="118"/>
      <c r="J480" s="118"/>
      <c r="K480" s="118"/>
    </row>
    <row r="481" spans="2:11" ht="15.75" customHeight="1" x14ac:dyDescent="0.2">
      <c r="B481" s="116"/>
      <c r="H481" s="118"/>
      <c r="I481" s="118"/>
      <c r="J481" s="118"/>
      <c r="K481" s="118"/>
    </row>
    <row r="482" spans="2:11" ht="15.75" customHeight="1" x14ac:dyDescent="0.2">
      <c r="B482" s="116"/>
      <c r="H482" s="118"/>
      <c r="I482" s="118"/>
      <c r="J482" s="118"/>
      <c r="K482" s="118"/>
    </row>
    <row r="483" spans="2:11" ht="15.75" customHeight="1" x14ac:dyDescent="0.2">
      <c r="B483" s="116"/>
      <c r="H483" s="118"/>
      <c r="I483" s="118"/>
      <c r="J483" s="118"/>
      <c r="K483" s="118"/>
    </row>
    <row r="484" spans="2:11" ht="15.75" customHeight="1" x14ac:dyDescent="0.2">
      <c r="B484" s="116"/>
      <c r="H484" s="118"/>
      <c r="I484" s="118"/>
      <c r="J484" s="118"/>
      <c r="K484" s="118"/>
    </row>
    <row r="485" spans="2:11" ht="15.75" customHeight="1" x14ac:dyDescent="0.2">
      <c r="B485" s="116"/>
      <c r="H485" s="118"/>
      <c r="I485" s="118"/>
      <c r="J485" s="118"/>
      <c r="K485" s="118"/>
    </row>
    <row r="486" spans="2:11" ht="15.75" customHeight="1" x14ac:dyDescent="0.2">
      <c r="B486" s="116"/>
      <c r="H486" s="118"/>
      <c r="I486" s="118"/>
      <c r="J486" s="118"/>
      <c r="K486" s="118"/>
    </row>
    <row r="487" spans="2:11" ht="15.75" customHeight="1" x14ac:dyDescent="0.2">
      <c r="B487" s="116"/>
      <c r="H487" s="118"/>
      <c r="I487" s="118"/>
      <c r="J487" s="118"/>
      <c r="K487" s="118"/>
    </row>
    <row r="488" spans="2:11" ht="15.75" customHeight="1" x14ac:dyDescent="0.2">
      <c r="B488" s="116"/>
      <c r="H488" s="118"/>
      <c r="I488" s="118"/>
      <c r="J488" s="118"/>
      <c r="K488" s="118"/>
    </row>
    <row r="489" spans="2:11" ht="15.75" customHeight="1" x14ac:dyDescent="0.2">
      <c r="B489" s="116"/>
      <c r="H489" s="118"/>
      <c r="I489" s="118"/>
      <c r="J489" s="118"/>
      <c r="K489" s="118"/>
    </row>
    <row r="490" spans="2:11" ht="15.75" customHeight="1" x14ac:dyDescent="0.2">
      <c r="B490" s="116"/>
      <c r="H490" s="118"/>
      <c r="I490" s="118"/>
      <c r="J490" s="118"/>
      <c r="K490" s="118"/>
    </row>
    <row r="491" spans="2:11" ht="15.75" customHeight="1" x14ac:dyDescent="0.2">
      <c r="B491" s="116"/>
      <c r="H491" s="118"/>
      <c r="I491" s="118"/>
      <c r="J491" s="118"/>
      <c r="K491" s="118"/>
    </row>
    <row r="492" spans="2:11" ht="15.75" customHeight="1" x14ac:dyDescent="0.2">
      <c r="B492" s="116"/>
      <c r="H492" s="118"/>
      <c r="I492" s="118"/>
      <c r="J492" s="118"/>
      <c r="K492" s="118"/>
    </row>
    <row r="493" spans="2:11" ht="15.75" customHeight="1" x14ac:dyDescent="0.2">
      <c r="B493" s="116"/>
      <c r="H493" s="118"/>
      <c r="I493" s="118"/>
      <c r="J493" s="118"/>
      <c r="K493" s="118"/>
    </row>
    <row r="494" spans="2:11" ht="15.75" customHeight="1" x14ac:dyDescent="0.2">
      <c r="B494" s="116"/>
      <c r="H494" s="118"/>
      <c r="I494" s="118"/>
      <c r="J494" s="118"/>
      <c r="K494" s="118"/>
    </row>
    <row r="495" spans="2:11" ht="15.75" customHeight="1" x14ac:dyDescent="0.2">
      <c r="B495" s="116"/>
      <c r="H495" s="118"/>
      <c r="I495" s="118"/>
      <c r="J495" s="118"/>
      <c r="K495" s="118"/>
    </row>
    <row r="496" spans="2:11" ht="15.75" customHeight="1" x14ac:dyDescent="0.2">
      <c r="B496" s="116"/>
      <c r="H496" s="118"/>
      <c r="I496" s="118"/>
      <c r="J496" s="118"/>
      <c r="K496" s="118"/>
    </row>
    <row r="497" spans="2:11" ht="15.75" customHeight="1" x14ac:dyDescent="0.2">
      <c r="B497" s="116"/>
      <c r="H497" s="118"/>
      <c r="I497" s="118"/>
      <c r="J497" s="118"/>
      <c r="K497" s="118"/>
    </row>
    <row r="498" spans="2:11" ht="15.75" customHeight="1" x14ac:dyDescent="0.2">
      <c r="B498" s="116"/>
      <c r="H498" s="118"/>
      <c r="I498" s="118"/>
      <c r="J498" s="118"/>
      <c r="K498" s="118"/>
    </row>
    <row r="499" spans="2:11" ht="15.75" customHeight="1" x14ac:dyDescent="0.2">
      <c r="B499" s="116"/>
      <c r="H499" s="118"/>
      <c r="I499" s="118"/>
      <c r="J499" s="118"/>
      <c r="K499" s="118"/>
    </row>
    <row r="500" spans="2:11" ht="15.75" customHeight="1" x14ac:dyDescent="0.2">
      <c r="B500" s="116"/>
      <c r="H500" s="118"/>
      <c r="I500" s="118"/>
      <c r="J500" s="118"/>
      <c r="K500" s="118"/>
    </row>
    <row r="501" spans="2:11" ht="15.75" customHeight="1" x14ac:dyDescent="0.2">
      <c r="B501" s="116"/>
      <c r="H501" s="118"/>
      <c r="I501" s="118"/>
      <c r="J501" s="118"/>
      <c r="K501" s="118"/>
    </row>
    <row r="502" spans="2:11" ht="15.75" customHeight="1" x14ac:dyDescent="0.2">
      <c r="B502" s="116"/>
      <c r="H502" s="118"/>
      <c r="I502" s="118"/>
      <c r="J502" s="118"/>
      <c r="K502" s="118"/>
    </row>
    <row r="503" spans="2:11" ht="15.75" customHeight="1" x14ac:dyDescent="0.2">
      <c r="B503" s="116"/>
      <c r="H503" s="118"/>
      <c r="I503" s="118"/>
      <c r="J503" s="118"/>
      <c r="K503" s="118"/>
    </row>
    <row r="504" spans="2:11" ht="15.75" customHeight="1" x14ac:dyDescent="0.2">
      <c r="B504" s="116"/>
      <c r="H504" s="118"/>
      <c r="I504" s="118"/>
      <c r="J504" s="118"/>
      <c r="K504" s="118"/>
    </row>
    <row r="505" spans="2:11" ht="15.75" customHeight="1" x14ac:dyDescent="0.2">
      <c r="B505" s="116"/>
      <c r="H505" s="118"/>
      <c r="I505" s="118"/>
      <c r="J505" s="118"/>
      <c r="K505" s="118"/>
    </row>
    <row r="506" spans="2:11" ht="15.75" customHeight="1" x14ac:dyDescent="0.2">
      <c r="B506" s="116"/>
      <c r="H506" s="118"/>
      <c r="I506" s="118"/>
      <c r="J506" s="118"/>
      <c r="K506" s="118"/>
    </row>
    <row r="507" spans="2:11" ht="15.75" customHeight="1" x14ac:dyDescent="0.2">
      <c r="B507" s="116"/>
      <c r="H507" s="118"/>
      <c r="I507" s="118"/>
      <c r="J507" s="118"/>
      <c r="K507" s="118"/>
    </row>
    <row r="508" spans="2:11" ht="15.75" customHeight="1" x14ac:dyDescent="0.2">
      <c r="B508" s="116"/>
      <c r="H508" s="118"/>
      <c r="I508" s="118"/>
      <c r="J508" s="118"/>
      <c r="K508" s="118"/>
    </row>
    <row r="509" spans="2:11" ht="15.75" customHeight="1" x14ac:dyDescent="0.2">
      <c r="B509" s="116"/>
      <c r="H509" s="118"/>
      <c r="I509" s="118"/>
      <c r="J509" s="118"/>
      <c r="K509" s="118"/>
    </row>
    <row r="510" spans="2:11" ht="15.75" customHeight="1" x14ac:dyDescent="0.2">
      <c r="B510" s="116"/>
      <c r="H510" s="118"/>
      <c r="I510" s="118"/>
      <c r="J510" s="118"/>
      <c r="K510" s="118"/>
    </row>
    <row r="511" spans="2:11" ht="15.75" customHeight="1" x14ac:dyDescent="0.2">
      <c r="B511" s="116"/>
      <c r="H511" s="118"/>
      <c r="I511" s="118"/>
      <c r="J511" s="118"/>
      <c r="K511" s="118"/>
    </row>
    <row r="512" spans="2:11" ht="15.75" customHeight="1" x14ac:dyDescent="0.2">
      <c r="B512" s="116"/>
      <c r="H512" s="118"/>
      <c r="I512" s="118"/>
      <c r="J512" s="118"/>
      <c r="K512" s="118"/>
    </row>
    <row r="513" spans="2:11" ht="15.75" customHeight="1" x14ac:dyDescent="0.2">
      <c r="B513" s="116"/>
      <c r="H513" s="118"/>
      <c r="I513" s="118"/>
      <c r="J513" s="118"/>
      <c r="K513" s="118"/>
    </row>
    <row r="514" spans="2:11" ht="15.75" customHeight="1" x14ac:dyDescent="0.2">
      <c r="B514" s="116"/>
      <c r="H514" s="118"/>
      <c r="I514" s="118"/>
      <c r="J514" s="118"/>
      <c r="K514" s="118"/>
    </row>
    <row r="515" spans="2:11" ht="15.75" customHeight="1" x14ac:dyDescent="0.2">
      <c r="B515" s="116"/>
      <c r="H515" s="118"/>
      <c r="I515" s="118"/>
      <c r="J515" s="118"/>
      <c r="K515" s="118"/>
    </row>
    <row r="516" spans="2:11" ht="15.75" customHeight="1" x14ac:dyDescent="0.2">
      <c r="B516" s="116"/>
      <c r="H516" s="118"/>
      <c r="I516" s="118"/>
      <c r="J516" s="118"/>
      <c r="K516" s="118"/>
    </row>
    <row r="517" spans="2:11" ht="15.75" customHeight="1" x14ac:dyDescent="0.2">
      <c r="B517" s="116"/>
      <c r="H517" s="118"/>
      <c r="I517" s="118"/>
      <c r="J517" s="118"/>
      <c r="K517" s="118"/>
    </row>
    <row r="518" spans="2:11" ht="15.75" customHeight="1" x14ac:dyDescent="0.2">
      <c r="B518" s="116"/>
      <c r="H518" s="118"/>
      <c r="I518" s="118"/>
      <c r="J518" s="118"/>
      <c r="K518" s="118"/>
    </row>
    <row r="519" spans="2:11" ht="15.75" customHeight="1" x14ac:dyDescent="0.2">
      <c r="B519" s="116"/>
      <c r="H519" s="118"/>
      <c r="I519" s="118"/>
      <c r="J519" s="118"/>
      <c r="K519" s="118"/>
    </row>
    <row r="520" spans="2:11" ht="15.75" customHeight="1" x14ac:dyDescent="0.2">
      <c r="B520" s="116"/>
      <c r="H520" s="118"/>
      <c r="I520" s="118"/>
      <c r="J520" s="118"/>
      <c r="K520" s="118"/>
    </row>
    <row r="521" spans="2:11" ht="15.75" customHeight="1" x14ac:dyDescent="0.2">
      <c r="B521" s="116"/>
      <c r="H521" s="118"/>
      <c r="I521" s="118"/>
      <c r="J521" s="118"/>
      <c r="K521" s="118"/>
    </row>
    <row r="522" spans="2:11" ht="15.75" customHeight="1" x14ac:dyDescent="0.2">
      <c r="B522" s="116"/>
      <c r="H522" s="118"/>
      <c r="I522" s="118"/>
      <c r="J522" s="118"/>
      <c r="K522" s="118"/>
    </row>
    <row r="523" spans="2:11" ht="15.75" customHeight="1" x14ac:dyDescent="0.2">
      <c r="B523" s="116"/>
      <c r="H523" s="118"/>
      <c r="I523" s="118"/>
      <c r="J523" s="118"/>
      <c r="K523" s="118"/>
    </row>
    <row r="524" spans="2:11" ht="15.75" customHeight="1" x14ac:dyDescent="0.2">
      <c r="B524" s="116"/>
      <c r="H524" s="118"/>
      <c r="I524" s="118"/>
      <c r="J524" s="118"/>
      <c r="K524" s="118"/>
    </row>
    <row r="525" spans="2:11" ht="15.75" customHeight="1" x14ac:dyDescent="0.2">
      <c r="B525" s="116"/>
      <c r="H525" s="118"/>
      <c r="I525" s="118"/>
      <c r="J525" s="118"/>
      <c r="K525" s="118"/>
    </row>
    <row r="526" spans="2:11" ht="15.75" customHeight="1" x14ac:dyDescent="0.2">
      <c r="B526" s="116"/>
      <c r="H526" s="118"/>
      <c r="I526" s="118"/>
      <c r="J526" s="118"/>
      <c r="K526" s="118"/>
    </row>
    <row r="527" spans="2:11" ht="15.75" customHeight="1" x14ac:dyDescent="0.2">
      <c r="B527" s="116"/>
      <c r="H527" s="118"/>
      <c r="I527" s="118"/>
      <c r="J527" s="118"/>
      <c r="K527" s="118"/>
    </row>
    <row r="528" spans="2:11" ht="15.75" customHeight="1" x14ac:dyDescent="0.2">
      <c r="B528" s="116"/>
      <c r="H528" s="118"/>
      <c r="I528" s="118"/>
      <c r="J528" s="118"/>
      <c r="K528" s="118"/>
    </row>
    <row r="529" spans="2:11" ht="15.75" customHeight="1" x14ac:dyDescent="0.2">
      <c r="B529" s="116"/>
      <c r="H529" s="118"/>
      <c r="I529" s="118"/>
      <c r="J529" s="118"/>
      <c r="K529" s="118"/>
    </row>
    <row r="530" spans="2:11" ht="15.75" customHeight="1" x14ac:dyDescent="0.2">
      <c r="B530" s="116"/>
      <c r="H530" s="118"/>
      <c r="I530" s="118"/>
      <c r="J530" s="118"/>
      <c r="K530" s="118"/>
    </row>
    <row r="531" spans="2:11" ht="15.75" customHeight="1" x14ac:dyDescent="0.2">
      <c r="B531" s="116"/>
      <c r="H531" s="118"/>
      <c r="I531" s="118"/>
      <c r="J531" s="118"/>
      <c r="K531" s="118"/>
    </row>
    <row r="532" spans="2:11" ht="15.75" customHeight="1" x14ac:dyDescent="0.2">
      <c r="B532" s="116"/>
      <c r="H532" s="118"/>
      <c r="I532" s="118"/>
      <c r="J532" s="118"/>
      <c r="K532" s="118"/>
    </row>
    <row r="533" spans="2:11" ht="15.75" customHeight="1" x14ac:dyDescent="0.2">
      <c r="B533" s="116"/>
      <c r="H533" s="118"/>
      <c r="I533" s="118"/>
      <c r="J533" s="118"/>
      <c r="K533" s="118"/>
    </row>
    <row r="534" spans="2:11" ht="15.75" customHeight="1" x14ac:dyDescent="0.2">
      <c r="B534" s="116"/>
      <c r="H534" s="118"/>
      <c r="I534" s="118"/>
      <c r="J534" s="118"/>
      <c r="K534" s="118"/>
    </row>
    <row r="535" spans="2:11" ht="15.75" customHeight="1" x14ac:dyDescent="0.2">
      <c r="B535" s="116"/>
      <c r="H535" s="118"/>
      <c r="I535" s="118"/>
      <c r="J535" s="118"/>
      <c r="K535" s="118"/>
    </row>
    <row r="536" spans="2:11" ht="15.75" customHeight="1" x14ac:dyDescent="0.2">
      <c r="B536" s="116"/>
      <c r="H536" s="118"/>
      <c r="I536" s="118"/>
      <c r="J536" s="118"/>
      <c r="K536" s="118"/>
    </row>
    <row r="537" spans="2:11" ht="15.75" customHeight="1" x14ac:dyDescent="0.2">
      <c r="B537" s="116"/>
      <c r="H537" s="118"/>
      <c r="I537" s="118"/>
      <c r="J537" s="118"/>
      <c r="K537" s="118"/>
    </row>
    <row r="538" spans="2:11" ht="15.75" customHeight="1" x14ac:dyDescent="0.2">
      <c r="B538" s="116"/>
      <c r="H538" s="118"/>
      <c r="I538" s="118"/>
      <c r="J538" s="118"/>
      <c r="K538" s="118"/>
    </row>
    <row r="539" spans="2:11" ht="15.75" customHeight="1" x14ac:dyDescent="0.2">
      <c r="B539" s="116"/>
      <c r="H539" s="118"/>
      <c r="I539" s="118"/>
      <c r="J539" s="118"/>
      <c r="K539" s="118"/>
    </row>
    <row r="540" spans="2:11" ht="15.75" customHeight="1" x14ac:dyDescent="0.2">
      <c r="B540" s="116"/>
      <c r="H540" s="118"/>
      <c r="I540" s="118"/>
      <c r="J540" s="118"/>
      <c r="K540" s="118"/>
    </row>
    <row r="541" spans="2:11" ht="15.75" customHeight="1" x14ac:dyDescent="0.2">
      <c r="B541" s="116"/>
      <c r="H541" s="118"/>
      <c r="I541" s="118"/>
      <c r="J541" s="118"/>
      <c r="K541" s="118"/>
    </row>
    <row r="542" spans="2:11" ht="15.75" customHeight="1" x14ac:dyDescent="0.2">
      <c r="B542" s="116"/>
      <c r="H542" s="118"/>
      <c r="I542" s="118"/>
      <c r="J542" s="118"/>
      <c r="K542" s="118"/>
    </row>
    <row r="543" spans="2:11" ht="15.75" customHeight="1" x14ac:dyDescent="0.2">
      <c r="B543" s="116"/>
      <c r="H543" s="118"/>
      <c r="I543" s="118"/>
      <c r="J543" s="118"/>
      <c r="K543" s="118"/>
    </row>
    <row r="544" spans="2:11" ht="15.75" customHeight="1" x14ac:dyDescent="0.2">
      <c r="B544" s="116"/>
      <c r="H544" s="118"/>
      <c r="I544" s="118"/>
      <c r="J544" s="118"/>
      <c r="K544" s="118"/>
    </row>
    <row r="545" spans="2:11" ht="15.75" customHeight="1" x14ac:dyDescent="0.2">
      <c r="B545" s="116"/>
      <c r="H545" s="118"/>
      <c r="I545" s="118"/>
      <c r="J545" s="118"/>
      <c r="K545" s="118"/>
    </row>
    <row r="546" spans="2:11" ht="15.75" customHeight="1" x14ac:dyDescent="0.2">
      <c r="B546" s="116"/>
      <c r="H546" s="118"/>
      <c r="I546" s="118"/>
      <c r="J546" s="118"/>
      <c r="K546" s="118"/>
    </row>
    <row r="547" spans="2:11" ht="15.75" customHeight="1" x14ac:dyDescent="0.2">
      <c r="B547" s="116"/>
      <c r="H547" s="118"/>
      <c r="I547" s="118"/>
      <c r="J547" s="118"/>
      <c r="K547" s="118"/>
    </row>
    <row r="548" spans="2:11" ht="15.75" customHeight="1" x14ac:dyDescent="0.2">
      <c r="B548" s="116"/>
      <c r="H548" s="118"/>
      <c r="I548" s="118"/>
      <c r="J548" s="118"/>
      <c r="K548" s="118"/>
    </row>
    <row r="549" spans="2:11" ht="15.75" customHeight="1" x14ac:dyDescent="0.2">
      <c r="B549" s="116"/>
      <c r="H549" s="118"/>
      <c r="I549" s="118"/>
      <c r="J549" s="118"/>
      <c r="K549" s="118"/>
    </row>
    <row r="550" spans="2:11" ht="15.75" customHeight="1" x14ac:dyDescent="0.2">
      <c r="B550" s="116"/>
      <c r="H550" s="118"/>
      <c r="I550" s="118"/>
      <c r="J550" s="118"/>
      <c r="K550" s="118"/>
    </row>
    <row r="551" spans="2:11" ht="15.75" customHeight="1" x14ac:dyDescent="0.2">
      <c r="B551" s="116"/>
      <c r="H551" s="118"/>
      <c r="I551" s="118"/>
      <c r="J551" s="118"/>
      <c r="K551" s="118"/>
    </row>
    <row r="552" spans="2:11" ht="15.75" customHeight="1" x14ac:dyDescent="0.2">
      <c r="B552" s="116"/>
      <c r="H552" s="118"/>
      <c r="I552" s="118"/>
      <c r="J552" s="118"/>
      <c r="K552" s="118"/>
    </row>
    <row r="553" spans="2:11" ht="15.75" customHeight="1" x14ac:dyDescent="0.2">
      <c r="B553" s="116"/>
      <c r="H553" s="118"/>
      <c r="I553" s="118"/>
      <c r="J553" s="118"/>
      <c r="K553" s="118"/>
    </row>
    <row r="554" spans="2:11" ht="15.75" customHeight="1" x14ac:dyDescent="0.2">
      <c r="B554" s="116"/>
      <c r="H554" s="118"/>
      <c r="I554" s="118"/>
      <c r="J554" s="118"/>
      <c r="K554" s="118"/>
    </row>
    <row r="555" spans="2:11" ht="15.75" customHeight="1" x14ac:dyDescent="0.2">
      <c r="B555" s="116"/>
      <c r="H555" s="118"/>
      <c r="I555" s="118"/>
      <c r="J555" s="118"/>
      <c r="K555" s="118"/>
    </row>
    <row r="556" spans="2:11" ht="15.75" customHeight="1" x14ac:dyDescent="0.2">
      <c r="B556" s="116"/>
      <c r="H556" s="118"/>
      <c r="I556" s="118"/>
      <c r="J556" s="118"/>
      <c r="K556" s="118"/>
    </row>
    <row r="557" spans="2:11" ht="15.75" customHeight="1" x14ac:dyDescent="0.2">
      <c r="B557" s="116"/>
      <c r="H557" s="118"/>
      <c r="I557" s="118"/>
      <c r="J557" s="118"/>
      <c r="K557" s="118"/>
    </row>
    <row r="558" spans="2:11" ht="15.75" customHeight="1" x14ac:dyDescent="0.2">
      <c r="B558" s="116"/>
      <c r="H558" s="118"/>
      <c r="I558" s="118"/>
      <c r="J558" s="118"/>
      <c r="K558" s="118"/>
    </row>
    <row r="559" spans="2:11" ht="15.75" customHeight="1" x14ac:dyDescent="0.2">
      <c r="B559" s="116"/>
      <c r="H559" s="118"/>
      <c r="I559" s="118"/>
      <c r="J559" s="118"/>
      <c r="K559" s="118"/>
    </row>
    <row r="560" spans="2:11" ht="15.75" customHeight="1" x14ac:dyDescent="0.2">
      <c r="B560" s="116"/>
      <c r="H560" s="118"/>
      <c r="I560" s="118"/>
      <c r="J560" s="118"/>
      <c r="K560" s="118"/>
    </row>
    <row r="561" spans="2:11" ht="15.75" customHeight="1" x14ac:dyDescent="0.2">
      <c r="B561" s="116"/>
      <c r="H561" s="118"/>
      <c r="I561" s="118"/>
      <c r="J561" s="118"/>
      <c r="K561" s="118"/>
    </row>
    <row r="562" spans="2:11" ht="15.75" customHeight="1" x14ac:dyDescent="0.2">
      <c r="B562" s="116"/>
      <c r="H562" s="118"/>
      <c r="I562" s="118"/>
      <c r="J562" s="118"/>
      <c r="K562" s="118"/>
    </row>
    <row r="563" spans="2:11" ht="15.75" customHeight="1" x14ac:dyDescent="0.2">
      <c r="B563" s="116"/>
      <c r="H563" s="118"/>
      <c r="I563" s="118"/>
      <c r="J563" s="118"/>
      <c r="K563" s="118"/>
    </row>
    <row r="564" spans="2:11" ht="15.75" customHeight="1" x14ac:dyDescent="0.2">
      <c r="B564" s="116"/>
      <c r="H564" s="118"/>
      <c r="I564" s="118"/>
      <c r="J564" s="118"/>
      <c r="K564" s="118"/>
    </row>
    <row r="565" spans="2:11" ht="15.75" customHeight="1" x14ac:dyDescent="0.2">
      <c r="B565" s="116"/>
      <c r="H565" s="118"/>
      <c r="I565" s="118"/>
      <c r="J565" s="118"/>
      <c r="K565" s="118"/>
    </row>
    <row r="566" spans="2:11" ht="15.75" customHeight="1" x14ac:dyDescent="0.2">
      <c r="B566" s="116"/>
      <c r="H566" s="118"/>
      <c r="I566" s="118"/>
      <c r="J566" s="118"/>
      <c r="K566" s="118"/>
    </row>
    <row r="567" spans="2:11" ht="15.75" customHeight="1" x14ac:dyDescent="0.2">
      <c r="B567" s="116"/>
      <c r="H567" s="118"/>
      <c r="I567" s="118"/>
      <c r="J567" s="118"/>
      <c r="K567" s="118"/>
    </row>
    <row r="568" spans="2:11" ht="15.75" customHeight="1" x14ac:dyDescent="0.2">
      <c r="B568" s="116"/>
      <c r="H568" s="118"/>
      <c r="I568" s="118"/>
      <c r="J568" s="118"/>
      <c r="K568" s="118"/>
    </row>
    <row r="569" spans="2:11" ht="15.75" customHeight="1" x14ac:dyDescent="0.2">
      <c r="B569" s="116"/>
      <c r="H569" s="118"/>
      <c r="I569" s="118"/>
      <c r="J569" s="118"/>
      <c r="K569" s="118"/>
    </row>
    <row r="570" spans="2:11" ht="15.75" customHeight="1" x14ac:dyDescent="0.2">
      <c r="B570" s="116"/>
      <c r="H570" s="118"/>
      <c r="I570" s="118"/>
      <c r="J570" s="118"/>
      <c r="K570" s="118"/>
    </row>
    <row r="571" spans="2:11" ht="15.75" customHeight="1" x14ac:dyDescent="0.2">
      <c r="B571" s="116"/>
      <c r="H571" s="118"/>
      <c r="I571" s="118"/>
      <c r="J571" s="118"/>
      <c r="K571" s="118"/>
    </row>
    <row r="572" spans="2:11" ht="15.75" customHeight="1" x14ac:dyDescent="0.2">
      <c r="B572" s="116"/>
      <c r="H572" s="118"/>
      <c r="I572" s="118"/>
      <c r="J572" s="118"/>
      <c r="K572" s="118"/>
    </row>
    <row r="573" spans="2:11" ht="15.75" customHeight="1" x14ac:dyDescent="0.2">
      <c r="B573" s="116"/>
      <c r="H573" s="118"/>
      <c r="I573" s="118"/>
      <c r="J573" s="118"/>
      <c r="K573" s="118"/>
    </row>
    <row r="574" spans="2:11" ht="15.75" customHeight="1" x14ac:dyDescent="0.2">
      <c r="B574" s="116"/>
      <c r="H574" s="118"/>
      <c r="I574" s="118"/>
      <c r="J574" s="118"/>
      <c r="K574" s="118"/>
    </row>
    <row r="575" spans="2:11" ht="15.75" customHeight="1" x14ac:dyDescent="0.2">
      <c r="B575" s="116"/>
      <c r="H575" s="118"/>
      <c r="I575" s="118"/>
      <c r="J575" s="118"/>
      <c r="K575" s="118"/>
    </row>
    <row r="576" spans="2:11" ht="15.75" customHeight="1" x14ac:dyDescent="0.2">
      <c r="B576" s="116"/>
      <c r="H576" s="118"/>
      <c r="I576" s="118"/>
      <c r="J576" s="118"/>
      <c r="K576" s="118"/>
    </row>
    <row r="577" spans="2:11" ht="15.75" customHeight="1" x14ac:dyDescent="0.2">
      <c r="B577" s="116"/>
      <c r="H577" s="118"/>
      <c r="I577" s="118"/>
      <c r="J577" s="118"/>
      <c r="K577" s="118"/>
    </row>
    <row r="578" spans="2:11" ht="15.75" customHeight="1" x14ac:dyDescent="0.2">
      <c r="B578" s="116"/>
      <c r="H578" s="118"/>
      <c r="I578" s="118"/>
      <c r="J578" s="118"/>
      <c r="K578" s="118"/>
    </row>
    <row r="579" spans="2:11" ht="15.75" customHeight="1" x14ac:dyDescent="0.2">
      <c r="B579" s="116"/>
      <c r="H579" s="118"/>
      <c r="I579" s="118"/>
      <c r="J579" s="118"/>
      <c r="K579" s="118"/>
    </row>
    <row r="580" spans="2:11" ht="15.75" customHeight="1" x14ac:dyDescent="0.2">
      <c r="B580" s="116"/>
      <c r="H580" s="118"/>
      <c r="I580" s="118"/>
      <c r="J580" s="118"/>
      <c r="K580" s="118"/>
    </row>
    <row r="581" spans="2:11" ht="15.75" customHeight="1" x14ac:dyDescent="0.2">
      <c r="B581" s="116"/>
      <c r="H581" s="118"/>
      <c r="I581" s="118"/>
      <c r="J581" s="118"/>
      <c r="K581" s="118"/>
    </row>
    <row r="582" spans="2:11" ht="15.75" customHeight="1" x14ac:dyDescent="0.2">
      <c r="B582" s="116"/>
      <c r="H582" s="118"/>
      <c r="I582" s="118"/>
      <c r="J582" s="118"/>
      <c r="K582" s="118"/>
    </row>
    <row r="583" spans="2:11" ht="15.75" customHeight="1" x14ac:dyDescent="0.2">
      <c r="B583" s="116"/>
      <c r="H583" s="118"/>
      <c r="I583" s="118"/>
      <c r="J583" s="118"/>
      <c r="K583" s="118"/>
    </row>
    <row r="584" spans="2:11" ht="15.75" customHeight="1" x14ac:dyDescent="0.2">
      <c r="B584" s="116"/>
      <c r="H584" s="118"/>
      <c r="I584" s="118"/>
      <c r="J584" s="118"/>
      <c r="K584" s="118"/>
    </row>
    <row r="585" spans="2:11" ht="15.75" customHeight="1" x14ac:dyDescent="0.2">
      <c r="B585" s="116"/>
      <c r="H585" s="118"/>
      <c r="I585" s="118"/>
      <c r="J585" s="118"/>
      <c r="K585" s="118"/>
    </row>
    <row r="586" spans="2:11" ht="15.75" customHeight="1" x14ac:dyDescent="0.2">
      <c r="B586" s="116"/>
      <c r="H586" s="118"/>
      <c r="I586" s="118"/>
      <c r="J586" s="118"/>
      <c r="K586" s="118"/>
    </row>
    <row r="587" spans="2:11" ht="15.75" customHeight="1" x14ac:dyDescent="0.2">
      <c r="B587" s="116"/>
      <c r="H587" s="118"/>
      <c r="I587" s="118"/>
      <c r="J587" s="118"/>
      <c r="K587" s="118"/>
    </row>
    <row r="588" spans="2:11" ht="15.75" customHeight="1" x14ac:dyDescent="0.2">
      <c r="B588" s="116"/>
      <c r="H588" s="118"/>
      <c r="I588" s="118"/>
      <c r="J588" s="118"/>
      <c r="K588" s="118"/>
    </row>
    <row r="589" spans="2:11" ht="15.75" customHeight="1" x14ac:dyDescent="0.2">
      <c r="B589" s="116"/>
      <c r="H589" s="118"/>
      <c r="I589" s="118"/>
      <c r="J589" s="118"/>
      <c r="K589" s="118"/>
    </row>
    <row r="590" spans="2:11" ht="15.75" customHeight="1" x14ac:dyDescent="0.2">
      <c r="B590" s="116"/>
      <c r="H590" s="118"/>
      <c r="I590" s="118"/>
      <c r="J590" s="118"/>
      <c r="K590" s="118"/>
    </row>
    <row r="591" spans="2:11" ht="15.75" customHeight="1" x14ac:dyDescent="0.2">
      <c r="B591" s="116"/>
      <c r="H591" s="118"/>
      <c r="I591" s="118"/>
      <c r="J591" s="118"/>
      <c r="K591" s="118"/>
    </row>
    <row r="592" spans="2:11" ht="15.75" customHeight="1" x14ac:dyDescent="0.2">
      <c r="B592" s="116"/>
      <c r="H592" s="118"/>
      <c r="I592" s="118"/>
      <c r="J592" s="118"/>
      <c r="K592" s="118"/>
    </row>
    <row r="593" spans="2:11" ht="15.75" customHeight="1" x14ac:dyDescent="0.2">
      <c r="B593" s="116"/>
      <c r="H593" s="118"/>
      <c r="I593" s="118"/>
      <c r="J593" s="118"/>
      <c r="K593" s="118"/>
    </row>
    <row r="594" spans="2:11" ht="15.75" customHeight="1" x14ac:dyDescent="0.2">
      <c r="B594" s="116"/>
      <c r="H594" s="118"/>
      <c r="I594" s="118"/>
      <c r="J594" s="118"/>
      <c r="K594" s="118"/>
    </row>
    <row r="595" spans="2:11" ht="15.75" customHeight="1" x14ac:dyDescent="0.2">
      <c r="B595" s="116"/>
      <c r="H595" s="118"/>
      <c r="I595" s="118"/>
      <c r="J595" s="118"/>
      <c r="K595" s="118"/>
    </row>
    <row r="596" spans="2:11" ht="15.75" customHeight="1" x14ac:dyDescent="0.2">
      <c r="B596" s="116"/>
      <c r="H596" s="118"/>
      <c r="I596" s="118"/>
      <c r="J596" s="118"/>
      <c r="K596" s="118"/>
    </row>
    <row r="597" spans="2:11" ht="15.75" customHeight="1" x14ac:dyDescent="0.2">
      <c r="B597" s="116"/>
      <c r="H597" s="118"/>
      <c r="I597" s="118"/>
      <c r="J597" s="118"/>
      <c r="K597" s="118"/>
    </row>
    <row r="598" spans="2:11" ht="15.75" customHeight="1" x14ac:dyDescent="0.2">
      <c r="B598" s="116"/>
      <c r="H598" s="118"/>
      <c r="I598" s="118"/>
      <c r="J598" s="118"/>
      <c r="K598" s="118"/>
    </row>
    <row r="599" spans="2:11" ht="15.75" customHeight="1" x14ac:dyDescent="0.2">
      <c r="B599" s="116"/>
      <c r="H599" s="118"/>
      <c r="I599" s="118"/>
      <c r="J599" s="118"/>
      <c r="K599" s="118"/>
    </row>
    <row r="600" spans="2:11" ht="15.75" customHeight="1" x14ac:dyDescent="0.2">
      <c r="B600" s="116"/>
      <c r="H600" s="118"/>
      <c r="I600" s="118"/>
      <c r="J600" s="118"/>
      <c r="K600" s="118"/>
    </row>
    <row r="601" spans="2:11" ht="15.75" customHeight="1" x14ac:dyDescent="0.2">
      <c r="B601" s="116"/>
      <c r="H601" s="118"/>
      <c r="I601" s="118"/>
      <c r="J601" s="118"/>
      <c r="K601" s="118"/>
    </row>
    <row r="602" spans="2:11" ht="15.75" customHeight="1" x14ac:dyDescent="0.2">
      <c r="B602" s="116"/>
      <c r="H602" s="118"/>
      <c r="I602" s="118"/>
      <c r="J602" s="118"/>
      <c r="K602" s="118"/>
    </row>
    <row r="603" spans="2:11" ht="15.75" customHeight="1" x14ac:dyDescent="0.2">
      <c r="B603" s="116"/>
      <c r="H603" s="118"/>
      <c r="I603" s="118"/>
      <c r="J603" s="118"/>
      <c r="K603" s="118"/>
    </row>
    <row r="604" spans="2:11" ht="15.75" customHeight="1" x14ac:dyDescent="0.2">
      <c r="B604" s="116"/>
      <c r="H604" s="118"/>
      <c r="I604" s="118"/>
      <c r="J604" s="118"/>
      <c r="K604" s="118"/>
    </row>
    <row r="605" spans="2:11" ht="15.75" customHeight="1" x14ac:dyDescent="0.2">
      <c r="B605" s="116"/>
      <c r="H605" s="118"/>
      <c r="I605" s="118"/>
      <c r="J605" s="118"/>
      <c r="K605" s="118"/>
    </row>
    <row r="606" spans="2:11" ht="15.75" customHeight="1" x14ac:dyDescent="0.2">
      <c r="B606" s="116"/>
      <c r="H606" s="118"/>
      <c r="I606" s="118"/>
      <c r="J606" s="118"/>
      <c r="K606" s="118"/>
    </row>
    <row r="607" spans="2:11" ht="15.75" customHeight="1" x14ac:dyDescent="0.2">
      <c r="B607" s="116"/>
      <c r="H607" s="118"/>
      <c r="I607" s="118"/>
      <c r="J607" s="118"/>
      <c r="K607" s="118"/>
    </row>
    <row r="608" spans="2:11" ht="15.75" customHeight="1" x14ac:dyDescent="0.2">
      <c r="B608" s="116"/>
      <c r="H608" s="118"/>
      <c r="I608" s="118"/>
      <c r="J608" s="118"/>
      <c r="K608" s="118"/>
    </row>
    <row r="609" spans="2:11" ht="15.75" customHeight="1" x14ac:dyDescent="0.2">
      <c r="B609" s="116"/>
      <c r="H609" s="118"/>
      <c r="I609" s="118"/>
      <c r="J609" s="118"/>
      <c r="K609" s="118"/>
    </row>
    <row r="610" spans="2:11" ht="15.75" customHeight="1" x14ac:dyDescent="0.2">
      <c r="B610" s="116"/>
      <c r="H610" s="118"/>
      <c r="I610" s="118"/>
      <c r="J610" s="118"/>
      <c r="K610" s="118"/>
    </row>
    <row r="611" spans="2:11" ht="15.75" customHeight="1" x14ac:dyDescent="0.2">
      <c r="B611" s="116"/>
      <c r="H611" s="118"/>
      <c r="I611" s="118"/>
      <c r="J611" s="118"/>
      <c r="K611" s="118"/>
    </row>
    <row r="612" spans="2:11" ht="15.75" customHeight="1" x14ac:dyDescent="0.2">
      <c r="B612" s="116"/>
      <c r="H612" s="118"/>
      <c r="I612" s="118"/>
      <c r="J612" s="118"/>
      <c r="K612" s="118"/>
    </row>
    <row r="613" spans="2:11" ht="15.75" customHeight="1" x14ac:dyDescent="0.2">
      <c r="B613" s="116"/>
      <c r="H613" s="118"/>
      <c r="I613" s="118"/>
      <c r="J613" s="118"/>
      <c r="K613" s="118"/>
    </row>
    <row r="614" spans="2:11" ht="15.75" customHeight="1" x14ac:dyDescent="0.2">
      <c r="B614" s="116"/>
      <c r="H614" s="118"/>
      <c r="I614" s="118"/>
      <c r="J614" s="118"/>
      <c r="K614" s="118"/>
    </row>
    <row r="615" spans="2:11" ht="15.75" customHeight="1" x14ac:dyDescent="0.2">
      <c r="B615" s="116"/>
      <c r="H615" s="118"/>
      <c r="I615" s="118"/>
      <c r="J615" s="118"/>
      <c r="K615" s="118"/>
    </row>
    <row r="616" spans="2:11" ht="15.75" customHeight="1" x14ac:dyDescent="0.2">
      <c r="B616" s="116"/>
      <c r="H616" s="118"/>
      <c r="I616" s="118"/>
      <c r="J616" s="118"/>
      <c r="K616" s="118"/>
    </row>
    <row r="617" spans="2:11" ht="15.75" customHeight="1" x14ac:dyDescent="0.2">
      <c r="B617" s="116"/>
      <c r="H617" s="118"/>
      <c r="I617" s="118"/>
      <c r="J617" s="118"/>
      <c r="K617" s="118"/>
    </row>
    <row r="618" spans="2:11" ht="15.75" customHeight="1" x14ac:dyDescent="0.2">
      <c r="B618" s="116"/>
      <c r="H618" s="118"/>
      <c r="I618" s="118"/>
      <c r="J618" s="118"/>
      <c r="K618" s="118"/>
    </row>
    <row r="619" spans="2:11" ht="15.75" customHeight="1" x14ac:dyDescent="0.2">
      <c r="B619" s="116"/>
      <c r="H619" s="118"/>
      <c r="I619" s="118"/>
      <c r="J619" s="118"/>
      <c r="K619" s="118"/>
    </row>
    <row r="620" spans="2:11" ht="15.75" customHeight="1" x14ac:dyDescent="0.2">
      <c r="B620" s="116"/>
      <c r="H620" s="118"/>
      <c r="I620" s="118"/>
      <c r="J620" s="118"/>
      <c r="K620" s="118"/>
    </row>
    <row r="621" spans="2:11" ht="15.75" customHeight="1" x14ac:dyDescent="0.2">
      <c r="B621" s="116"/>
      <c r="H621" s="118"/>
      <c r="I621" s="118"/>
      <c r="J621" s="118"/>
      <c r="K621" s="118"/>
    </row>
    <row r="622" spans="2:11" ht="15.75" customHeight="1" x14ac:dyDescent="0.2">
      <c r="B622" s="116"/>
      <c r="H622" s="118"/>
      <c r="I622" s="118"/>
      <c r="J622" s="118"/>
      <c r="K622" s="118"/>
    </row>
    <row r="623" spans="2:11" ht="15.75" customHeight="1" x14ac:dyDescent="0.2">
      <c r="B623" s="116"/>
      <c r="H623" s="118"/>
      <c r="I623" s="118"/>
      <c r="J623" s="118"/>
      <c r="K623" s="118"/>
    </row>
    <row r="624" spans="2:11" ht="15.75" customHeight="1" x14ac:dyDescent="0.2">
      <c r="B624" s="116"/>
      <c r="H624" s="118"/>
      <c r="I624" s="118"/>
      <c r="J624" s="118"/>
      <c r="K624" s="118"/>
    </row>
    <row r="625" spans="2:11" ht="15.75" customHeight="1" x14ac:dyDescent="0.2">
      <c r="B625" s="116"/>
      <c r="H625" s="118"/>
      <c r="I625" s="118"/>
      <c r="J625" s="118"/>
      <c r="K625" s="118"/>
    </row>
    <row r="626" spans="2:11" ht="15.75" customHeight="1" x14ac:dyDescent="0.2">
      <c r="B626" s="116"/>
      <c r="H626" s="118"/>
      <c r="I626" s="118"/>
      <c r="J626" s="118"/>
      <c r="K626" s="118"/>
    </row>
    <row r="627" spans="2:11" ht="15.75" customHeight="1" x14ac:dyDescent="0.2">
      <c r="B627" s="116"/>
      <c r="H627" s="118"/>
      <c r="I627" s="118"/>
      <c r="J627" s="118"/>
      <c r="K627" s="118"/>
    </row>
    <row r="628" spans="2:11" ht="15.75" customHeight="1" x14ac:dyDescent="0.2">
      <c r="B628" s="116"/>
      <c r="H628" s="118"/>
      <c r="I628" s="118"/>
      <c r="J628" s="118"/>
      <c r="K628" s="118"/>
    </row>
    <row r="629" spans="2:11" ht="15.75" customHeight="1" x14ac:dyDescent="0.2">
      <c r="B629" s="116"/>
      <c r="H629" s="118"/>
      <c r="I629" s="118"/>
      <c r="J629" s="118"/>
      <c r="K629" s="118"/>
    </row>
    <row r="630" spans="2:11" ht="15.75" customHeight="1" x14ac:dyDescent="0.2">
      <c r="B630" s="116"/>
      <c r="H630" s="118"/>
      <c r="I630" s="118"/>
      <c r="J630" s="118"/>
      <c r="K630" s="118"/>
    </row>
    <row r="631" spans="2:11" ht="15.75" customHeight="1" x14ac:dyDescent="0.2">
      <c r="B631" s="116"/>
      <c r="H631" s="118"/>
      <c r="I631" s="118"/>
      <c r="J631" s="118"/>
      <c r="K631" s="118"/>
    </row>
    <row r="632" spans="2:11" ht="15.75" customHeight="1" x14ac:dyDescent="0.2">
      <c r="B632" s="116"/>
      <c r="H632" s="118"/>
      <c r="I632" s="118"/>
      <c r="J632" s="118"/>
      <c r="K632" s="118"/>
    </row>
    <row r="633" spans="2:11" ht="15.75" customHeight="1" x14ac:dyDescent="0.2">
      <c r="B633" s="116"/>
      <c r="H633" s="118"/>
      <c r="I633" s="118"/>
      <c r="J633" s="118"/>
      <c r="K633" s="118"/>
    </row>
    <row r="634" spans="2:11" ht="15.75" customHeight="1" x14ac:dyDescent="0.2">
      <c r="B634" s="116"/>
      <c r="H634" s="118"/>
      <c r="I634" s="118"/>
      <c r="J634" s="118"/>
      <c r="K634" s="118"/>
    </row>
    <row r="635" spans="2:11" ht="15.75" customHeight="1" x14ac:dyDescent="0.2">
      <c r="B635" s="116"/>
      <c r="H635" s="118"/>
      <c r="I635" s="118"/>
      <c r="J635" s="118"/>
      <c r="K635" s="118"/>
    </row>
    <row r="636" spans="2:11" ht="15.75" customHeight="1" x14ac:dyDescent="0.2">
      <c r="B636" s="116"/>
      <c r="H636" s="118"/>
      <c r="I636" s="118"/>
      <c r="J636" s="118"/>
      <c r="K636" s="118"/>
    </row>
    <row r="637" spans="2:11" ht="15.75" customHeight="1" x14ac:dyDescent="0.2">
      <c r="B637" s="116"/>
      <c r="H637" s="118"/>
      <c r="I637" s="118"/>
      <c r="J637" s="118"/>
      <c r="K637" s="118"/>
    </row>
    <row r="638" spans="2:11" ht="15.75" customHeight="1" x14ac:dyDescent="0.2">
      <c r="B638" s="116"/>
      <c r="H638" s="118"/>
      <c r="I638" s="118"/>
      <c r="J638" s="118"/>
      <c r="K638" s="118"/>
    </row>
    <row r="639" spans="2:11" ht="15.75" customHeight="1" x14ac:dyDescent="0.2">
      <c r="B639" s="116"/>
      <c r="H639" s="118"/>
      <c r="I639" s="118"/>
      <c r="J639" s="118"/>
      <c r="K639" s="118"/>
    </row>
    <row r="640" spans="2:11" ht="15.75" customHeight="1" x14ac:dyDescent="0.2">
      <c r="B640" s="116"/>
      <c r="H640" s="118"/>
      <c r="I640" s="118"/>
      <c r="J640" s="118"/>
      <c r="K640" s="118"/>
    </row>
    <row r="641" spans="2:11" ht="15.75" customHeight="1" x14ac:dyDescent="0.2">
      <c r="B641" s="116"/>
      <c r="H641" s="118"/>
      <c r="I641" s="118"/>
      <c r="J641" s="118"/>
      <c r="K641" s="118"/>
    </row>
    <row r="642" spans="2:11" ht="15.75" customHeight="1" x14ac:dyDescent="0.2">
      <c r="B642" s="116"/>
      <c r="H642" s="118"/>
      <c r="I642" s="118"/>
      <c r="J642" s="118"/>
      <c r="K642" s="118"/>
    </row>
    <row r="643" spans="2:11" ht="15.75" customHeight="1" x14ac:dyDescent="0.2">
      <c r="B643" s="116"/>
      <c r="H643" s="118"/>
      <c r="I643" s="118"/>
      <c r="J643" s="118"/>
      <c r="K643" s="118"/>
    </row>
    <row r="644" spans="2:11" ht="15.75" customHeight="1" x14ac:dyDescent="0.2">
      <c r="B644" s="116"/>
      <c r="H644" s="118"/>
      <c r="I644" s="118"/>
      <c r="J644" s="118"/>
      <c r="K644" s="118"/>
    </row>
    <row r="645" spans="2:11" ht="15.75" customHeight="1" x14ac:dyDescent="0.2">
      <c r="B645" s="116"/>
      <c r="H645" s="118"/>
      <c r="I645" s="118"/>
      <c r="J645" s="118"/>
      <c r="K645" s="118"/>
    </row>
    <row r="646" spans="2:11" ht="15.75" customHeight="1" x14ac:dyDescent="0.2">
      <c r="B646" s="116"/>
      <c r="H646" s="118"/>
      <c r="I646" s="118"/>
      <c r="J646" s="118"/>
      <c r="K646" s="118"/>
    </row>
    <row r="647" spans="2:11" ht="15.75" customHeight="1" x14ac:dyDescent="0.2">
      <c r="B647" s="116"/>
      <c r="H647" s="118"/>
      <c r="I647" s="118"/>
      <c r="J647" s="118"/>
      <c r="K647" s="118"/>
    </row>
    <row r="648" spans="2:11" ht="15.75" customHeight="1" x14ac:dyDescent="0.2">
      <c r="B648" s="116"/>
      <c r="H648" s="118"/>
      <c r="I648" s="118"/>
      <c r="J648" s="118"/>
      <c r="K648" s="118"/>
    </row>
    <row r="649" spans="2:11" ht="15.75" customHeight="1" x14ac:dyDescent="0.2">
      <c r="B649" s="116"/>
      <c r="H649" s="118"/>
      <c r="I649" s="118"/>
      <c r="J649" s="118"/>
      <c r="K649" s="118"/>
    </row>
    <row r="650" spans="2:11" ht="15.75" customHeight="1" x14ac:dyDescent="0.2">
      <c r="B650" s="116"/>
      <c r="H650" s="118"/>
      <c r="I650" s="118"/>
      <c r="J650" s="118"/>
      <c r="K650" s="118"/>
    </row>
    <row r="651" spans="2:11" ht="15.75" customHeight="1" x14ac:dyDescent="0.2">
      <c r="B651" s="116"/>
      <c r="H651" s="118"/>
      <c r="I651" s="118"/>
      <c r="J651" s="118"/>
      <c r="K651" s="118"/>
    </row>
    <row r="652" spans="2:11" ht="15.75" customHeight="1" x14ac:dyDescent="0.2">
      <c r="B652" s="116"/>
      <c r="H652" s="118"/>
      <c r="I652" s="118"/>
      <c r="J652" s="118"/>
      <c r="K652" s="118"/>
    </row>
    <row r="653" spans="2:11" ht="15.75" customHeight="1" x14ac:dyDescent="0.2">
      <c r="B653" s="116"/>
      <c r="H653" s="118"/>
      <c r="I653" s="118"/>
      <c r="J653" s="118"/>
      <c r="K653" s="118"/>
    </row>
    <row r="654" spans="2:11" ht="15.75" customHeight="1" x14ac:dyDescent="0.2">
      <c r="B654" s="116"/>
      <c r="H654" s="118"/>
      <c r="I654" s="118"/>
      <c r="J654" s="118"/>
      <c r="K654" s="118"/>
    </row>
    <row r="655" spans="2:11" ht="15.75" customHeight="1" x14ac:dyDescent="0.2">
      <c r="B655" s="116"/>
      <c r="H655" s="118"/>
      <c r="I655" s="118"/>
      <c r="J655" s="118"/>
      <c r="K655" s="118"/>
    </row>
    <row r="656" spans="2:11" ht="15.75" customHeight="1" x14ac:dyDescent="0.2">
      <c r="B656" s="116"/>
      <c r="H656" s="118"/>
      <c r="I656" s="118"/>
      <c r="J656" s="118"/>
      <c r="K656" s="118"/>
    </row>
    <row r="657" spans="2:11" ht="15.75" customHeight="1" x14ac:dyDescent="0.2">
      <c r="B657" s="116"/>
      <c r="H657" s="118"/>
      <c r="I657" s="118"/>
      <c r="J657" s="118"/>
      <c r="K657" s="118"/>
    </row>
    <row r="658" spans="2:11" ht="15.75" customHeight="1" x14ac:dyDescent="0.2">
      <c r="B658" s="116"/>
      <c r="H658" s="118"/>
      <c r="I658" s="118"/>
      <c r="J658" s="118"/>
      <c r="K658" s="118"/>
    </row>
    <row r="659" spans="2:11" ht="15.75" customHeight="1" x14ac:dyDescent="0.2">
      <c r="B659" s="116"/>
      <c r="H659" s="118"/>
      <c r="I659" s="118"/>
      <c r="J659" s="118"/>
      <c r="K659" s="118"/>
    </row>
    <row r="660" spans="2:11" ht="15.75" customHeight="1" x14ac:dyDescent="0.2">
      <c r="B660" s="116"/>
      <c r="H660" s="118"/>
      <c r="I660" s="118"/>
      <c r="J660" s="118"/>
      <c r="K660" s="118"/>
    </row>
    <row r="661" spans="2:11" ht="15.75" customHeight="1" x14ac:dyDescent="0.2">
      <c r="B661" s="116"/>
      <c r="H661" s="118"/>
      <c r="I661" s="118"/>
      <c r="J661" s="118"/>
      <c r="K661" s="118"/>
    </row>
    <row r="662" spans="2:11" ht="15.75" customHeight="1" x14ac:dyDescent="0.2">
      <c r="B662" s="116"/>
      <c r="H662" s="118"/>
      <c r="I662" s="118"/>
      <c r="J662" s="118"/>
      <c r="K662" s="118"/>
    </row>
    <row r="663" spans="2:11" ht="15.75" customHeight="1" x14ac:dyDescent="0.2">
      <c r="B663" s="116"/>
      <c r="H663" s="118"/>
      <c r="I663" s="118"/>
      <c r="J663" s="118"/>
      <c r="K663" s="118"/>
    </row>
    <row r="664" spans="2:11" ht="15.75" customHeight="1" x14ac:dyDescent="0.2">
      <c r="B664" s="116"/>
      <c r="H664" s="118"/>
      <c r="I664" s="118"/>
      <c r="J664" s="118"/>
      <c r="K664" s="118"/>
    </row>
    <row r="665" spans="2:11" ht="15.75" customHeight="1" x14ac:dyDescent="0.2">
      <c r="B665" s="116"/>
      <c r="H665" s="118"/>
      <c r="I665" s="118"/>
      <c r="J665" s="118"/>
      <c r="K665" s="118"/>
    </row>
    <row r="666" spans="2:11" ht="15.75" customHeight="1" x14ac:dyDescent="0.2">
      <c r="B666" s="116"/>
      <c r="H666" s="118"/>
      <c r="I666" s="118"/>
      <c r="J666" s="118"/>
      <c r="K666" s="118"/>
    </row>
    <row r="667" spans="2:11" ht="15.75" customHeight="1" x14ac:dyDescent="0.2">
      <c r="B667" s="116"/>
      <c r="H667" s="118"/>
      <c r="I667" s="118"/>
      <c r="J667" s="118"/>
      <c r="K667" s="118"/>
    </row>
    <row r="668" spans="2:11" ht="15.75" customHeight="1" x14ac:dyDescent="0.2">
      <c r="B668" s="116"/>
      <c r="H668" s="118"/>
      <c r="I668" s="118"/>
      <c r="J668" s="118"/>
      <c r="K668" s="118"/>
    </row>
    <row r="669" spans="2:11" ht="15.75" customHeight="1" x14ac:dyDescent="0.2">
      <c r="B669" s="116"/>
      <c r="H669" s="118"/>
      <c r="I669" s="118"/>
      <c r="J669" s="118"/>
      <c r="K669" s="118"/>
    </row>
    <row r="670" spans="2:11" ht="15.75" customHeight="1" x14ac:dyDescent="0.2">
      <c r="B670" s="116"/>
      <c r="H670" s="118"/>
      <c r="I670" s="118"/>
      <c r="J670" s="118"/>
      <c r="K670" s="118"/>
    </row>
    <row r="671" spans="2:11" ht="15.75" customHeight="1" x14ac:dyDescent="0.2">
      <c r="B671" s="116"/>
      <c r="H671" s="118"/>
      <c r="I671" s="118"/>
      <c r="J671" s="118"/>
      <c r="K671" s="118"/>
    </row>
    <row r="672" spans="2:11" ht="15.75" customHeight="1" x14ac:dyDescent="0.2">
      <c r="B672" s="116"/>
      <c r="H672" s="118"/>
      <c r="I672" s="118"/>
      <c r="J672" s="118"/>
      <c r="K672" s="118"/>
    </row>
    <row r="673" spans="2:11" ht="15.75" customHeight="1" x14ac:dyDescent="0.2">
      <c r="B673" s="116"/>
      <c r="H673" s="118"/>
      <c r="I673" s="118"/>
      <c r="J673" s="118"/>
      <c r="K673" s="118"/>
    </row>
    <row r="674" spans="2:11" ht="15.75" customHeight="1" x14ac:dyDescent="0.2">
      <c r="B674" s="116"/>
      <c r="H674" s="118"/>
      <c r="I674" s="118"/>
      <c r="J674" s="118"/>
      <c r="K674" s="118"/>
    </row>
    <row r="675" spans="2:11" ht="15.75" customHeight="1" x14ac:dyDescent="0.2">
      <c r="B675" s="116"/>
      <c r="H675" s="118"/>
      <c r="I675" s="118"/>
      <c r="J675" s="118"/>
      <c r="K675" s="118"/>
    </row>
    <row r="676" spans="2:11" ht="15.75" customHeight="1" x14ac:dyDescent="0.2">
      <c r="B676" s="116"/>
      <c r="H676" s="118"/>
      <c r="I676" s="118"/>
      <c r="J676" s="118"/>
      <c r="K676" s="118"/>
    </row>
    <row r="677" spans="2:11" ht="15.75" customHeight="1" x14ac:dyDescent="0.2">
      <c r="B677" s="116"/>
      <c r="H677" s="118"/>
      <c r="I677" s="118"/>
      <c r="J677" s="118"/>
      <c r="K677" s="118"/>
    </row>
    <row r="678" spans="2:11" ht="15.75" customHeight="1" x14ac:dyDescent="0.2">
      <c r="B678" s="116"/>
      <c r="H678" s="118"/>
      <c r="I678" s="118"/>
      <c r="J678" s="118"/>
      <c r="K678" s="118"/>
    </row>
    <row r="679" spans="2:11" ht="15.75" customHeight="1" x14ac:dyDescent="0.2">
      <c r="B679" s="116"/>
      <c r="H679" s="118"/>
      <c r="I679" s="118"/>
      <c r="J679" s="118"/>
      <c r="K679" s="118"/>
    </row>
    <row r="680" spans="2:11" ht="15.75" customHeight="1" x14ac:dyDescent="0.2">
      <c r="B680" s="116"/>
      <c r="H680" s="118"/>
      <c r="I680" s="118"/>
      <c r="J680" s="118"/>
      <c r="K680" s="118"/>
    </row>
    <row r="681" spans="2:11" ht="15.75" customHeight="1" x14ac:dyDescent="0.2">
      <c r="B681" s="116"/>
      <c r="H681" s="118"/>
      <c r="I681" s="118"/>
      <c r="J681" s="118"/>
      <c r="K681" s="118"/>
    </row>
    <row r="682" spans="2:11" ht="15.75" customHeight="1" x14ac:dyDescent="0.2">
      <c r="B682" s="116"/>
      <c r="H682" s="118"/>
      <c r="I682" s="118"/>
      <c r="J682" s="118"/>
      <c r="K682" s="118"/>
    </row>
    <row r="683" spans="2:11" ht="15.75" customHeight="1" x14ac:dyDescent="0.2">
      <c r="B683" s="116"/>
      <c r="H683" s="118"/>
      <c r="I683" s="118"/>
      <c r="J683" s="118"/>
      <c r="K683" s="118"/>
    </row>
    <row r="684" spans="2:11" ht="15.75" customHeight="1" x14ac:dyDescent="0.2">
      <c r="B684" s="116"/>
      <c r="H684" s="118"/>
      <c r="I684" s="118"/>
      <c r="J684" s="118"/>
      <c r="K684" s="118"/>
    </row>
    <row r="685" spans="2:11" ht="15.75" customHeight="1" x14ac:dyDescent="0.2">
      <c r="B685" s="116"/>
      <c r="H685" s="118"/>
      <c r="I685" s="118"/>
      <c r="J685" s="118"/>
      <c r="K685" s="118"/>
    </row>
    <row r="686" spans="2:11" ht="15.75" customHeight="1" x14ac:dyDescent="0.2">
      <c r="B686" s="116"/>
      <c r="H686" s="118"/>
      <c r="I686" s="118"/>
      <c r="J686" s="118"/>
      <c r="K686" s="118"/>
    </row>
    <row r="687" spans="2:11" ht="15.75" customHeight="1" x14ac:dyDescent="0.2">
      <c r="B687" s="116"/>
      <c r="H687" s="118"/>
      <c r="I687" s="118"/>
      <c r="J687" s="118"/>
      <c r="K687" s="118"/>
    </row>
    <row r="688" spans="2:11" ht="15.75" customHeight="1" x14ac:dyDescent="0.2">
      <c r="B688" s="116"/>
      <c r="H688" s="118"/>
      <c r="I688" s="118"/>
      <c r="J688" s="118"/>
      <c r="K688" s="118"/>
    </row>
    <row r="689" spans="2:11" ht="15.75" customHeight="1" x14ac:dyDescent="0.2">
      <c r="B689" s="116"/>
      <c r="H689" s="118"/>
      <c r="I689" s="118"/>
      <c r="J689" s="118"/>
      <c r="K689" s="118"/>
    </row>
    <row r="690" spans="2:11" ht="15.75" customHeight="1" x14ac:dyDescent="0.2">
      <c r="B690" s="116"/>
      <c r="H690" s="118"/>
      <c r="I690" s="118"/>
      <c r="J690" s="118"/>
      <c r="K690" s="118"/>
    </row>
    <row r="691" spans="2:11" ht="15.75" customHeight="1" x14ac:dyDescent="0.2">
      <c r="B691" s="116"/>
      <c r="H691" s="118"/>
      <c r="I691" s="118"/>
      <c r="J691" s="118"/>
      <c r="K691" s="118"/>
    </row>
    <row r="692" spans="2:11" ht="15.75" customHeight="1" x14ac:dyDescent="0.2">
      <c r="B692" s="116"/>
      <c r="H692" s="118"/>
      <c r="I692" s="118"/>
      <c r="J692" s="118"/>
      <c r="K692" s="118"/>
    </row>
    <row r="693" spans="2:11" ht="15.75" customHeight="1" x14ac:dyDescent="0.2">
      <c r="B693" s="116"/>
      <c r="H693" s="118"/>
      <c r="I693" s="118"/>
      <c r="J693" s="118"/>
      <c r="K693" s="118"/>
    </row>
    <row r="694" spans="2:11" ht="15.75" customHeight="1" x14ac:dyDescent="0.2">
      <c r="B694" s="116"/>
      <c r="H694" s="118"/>
      <c r="I694" s="118"/>
      <c r="J694" s="118"/>
      <c r="K694" s="118"/>
    </row>
    <row r="695" spans="2:11" ht="15.75" customHeight="1" x14ac:dyDescent="0.2">
      <c r="B695" s="116"/>
      <c r="H695" s="118"/>
      <c r="I695" s="118"/>
      <c r="J695" s="118"/>
      <c r="K695" s="118"/>
    </row>
    <row r="696" spans="2:11" ht="15.75" customHeight="1" x14ac:dyDescent="0.2">
      <c r="B696" s="116"/>
      <c r="H696" s="118"/>
      <c r="I696" s="118"/>
      <c r="J696" s="118"/>
      <c r="K696" s="118"/>
    </row>
    <row r="697" spans="2:11" ht="15.75" customHeight="1" x14ac:dyDescent="0.2">
      <c r="B697" s="116"/>
      <c r="H697" s="118"/>
      <c r="I697" s="118"/>
      <c r="J697" s="118"/>
      <c r="K697" s="118"/>
    </row>
    <row r="698" spans="2:11" ht="15.75" customHeight="1" x14ac:dyDescent="0.2">
      <c r="B698" s="116"/>
      <c r="H698" s="118"/>
      <c r="I698" s="118"/>
      <c r="J698" s="118"/>
      <c r="K698" s="118"/>
    </row>
    <row r="699" spans="2:11" ht="15.75" customHeight="1" x14ac:dyDescent="0.2">
      <c r="B699" s="116"/>
      <c r="H699" s="118"/>
      <c r="I699" s="118"/>
      <c r="J699" s="118"/>
      <c r="K699" s="118"/>
    </row>
    <row r="700" spans="2:11" ht="15.75" customHeight="1" x14ac:dyDescent="0.2">
      <c r="B700" s="116"/>
      <c r="H700" s="118"/>
      <c r="I700" s="118"/>
      <c r="J700" s="118"/>
      <c r="K700" s="118"/>
    </row>
    <row r="701" spans="2:11" ht="15.75" customHeight="1" x14ac:dyDescent="0.2">
      <c r="B701" s="116"/>
      <c r="H701" s="118"/>
      <c r="I701" s="118"/>
      <c r="J701" s="118"/>
      <c r="K701" s="118"/>
    </row>
    <row r="702" spans="2:11" ht="15.75" customHeight="1" x14ac:dyDescent="0.2">
      <c r="B702" s="116"/>
      <c r="H702" s="118"/>
      <c r="I702" s="118"/>
      <c r="J702" s="118"/>
      <c r="K702" s="118"/>
    </row>
    <row r="703" spans="2:11" ht="15.75" customHeight="1" x14ac:dyDescent="0.2">
      <c r="B703" s="116"/>
      <c r="H703" s="118"/>
      <c r="I703" s="118"/>
      <c r="J703" s="118"/>
      <c r="K703" s="118"/>
    </row>
    <row r="704" spans="2:11" ht="15.75" customHeight="1" x14ac:dyDescent="0.2">
      <c r="B704" s="116"/>
      <c r="H704" s="118"/>
      <c r="I704" s="118"/>
      <c r="J704" s="118"/>
      <c r="K704" s="118"/>
    </row>
    <row r="705" spans="2:11" ht="15.75" customHeight="1" x14ac:dyDescent="0.2">
      <c r="B705" s="116"/>
      <c r="H705" s="118"/>
      <c r="I705" s="118"/>
      <c r="J705" s="118"/>
      <c r="K705" s="118"/>
    </row>
    <row r="706" spans="2:11" ht="15.75" customHeight="1" x14ac:dyDescent="0.2">
      <c r="B706" s="116"/>
      <c r="H706" s="118"/>
      <c r="I706" s="118"/>
      <c r="J706" s="118"/>
      <c r="K706" s="118"/>
    </row>
    <row r="707" spans="2:11" ht="15.75" customHeight="1" x14ac:dyDescent="0.2">
      <c r="B707" s="116"/>
      <c r="H707" s="118"/>
      <c r="I707" s="118"/>
      <c r="J707" s="118"/>
      <c r="K707" s="118"/>
    </row>
    <row r="708" spans="2:11" ht="15.75" customHeight="1" x14ac:dyDescent="0.2">
      <c r="B708" s="116"/>
      <c r="H708" s="118"/>
      <c r="I708" s="118"/>
      <c r="J708" s="118"/>
      <c r="K708" s="118"/>
    </row>
    <row r="709" spans="2:11" ht="15.75" customHeight="1" x14ac:dyDescent="0.2">
      <c r="B709" s="116"/>
      <c r="H709" s="118"/>
      <c r="I709" s="118"/>
      <c r="J709" s="118"/>
      <c r="K709" s="118"/>
    </row>
    <row r="710" spans="2:11" ht="15.75" customHeight="1" x14ac:dyDescent="0.2">
      <c r="B710" s="116"/>
      <c r="H710" s="118"/>
      <c r="I710" s="118"/>
      <c r="J710" s="118"/>
      <c r="K710" s="118"/>
    </row>
    <row r="711" spans="2:11" ht="15.75" customHeight="1" x14ac:dyDescent="0.2">
      <c r="B711" s="116"/>
      <c r="H711" s="118"/>
      <c r="I711" s="118"/>
      <c r="J711" s="118"/>
      <c r="K711" s="118"/>
    </row>
    <row r="712" spans="2:11" ht="15.75" customHeight="1" x14ac:dyDescent="0.2">
      <c r="B712" s="116"/>
      <c r="H712" s="118"/>
      <c r="I712" s="118"/>
      <c r="J712" s="118"/>
      <c r="K712" s="118"/>
    </row>
    <row r="713" spans="2:11" ht="15.75" customHeight="1" x14ac:dyDescent="0.2">
      <c r="B713" s="116"/>
      <c r="H713" s="118"/>
      <c r="I713" s="118"/>
      <c r="J713" s="118"/>
      <c r="K713" s="118"/>
    </row>
    <row r="714" spans="2:11" ht="15.75" customHeight="1" x14ac:dyDescent="0.2">
      <c r="B714" s="116"/>
      <c r="H714" s="118"/>
      <c r="I714" s="118"/>
      <c r="J714" s="118"/>
      <c r="K714" s="118"/>
    </row>
    <row r="715" spans="2:11" ht="15.75" customHeight="1" x14ac:dyDescent="0.2">
      <c r="B715" s="116"/>
      <c r="H715" s="118"/>
      <c r="I715" s="118"/>
      <c r="J715" s="118"/>
      <c r="K715" s="118"/>
    </row>
    <row r="716" spans="2:11" ht="15.75" customHeight="1" x14ac:dyDescent="0.2">
      <c r="B716" s="116"/>
      <c r="H716" s="118"/>
      <c r="I716" s="118"/>
      <c r="J716" s="118"/>
      <c r="K716" s="118"/>
    </row>
    <row r="717" spans="2:11" ht="15.75" customHeight="1" x14ac:dyDescent="0.2">
      <c r="B717" s="116"/>
      <c r="H717" s="118"/>
      <c r="I717" s="118"/>
      <c r="J717" s="118"/>
      <c r="K717" s="118"/>
    </row>
    <row r="718" spans="2:11" ht="15.75" customHeight="1" x14ac:dyDescent="0.2">
      <c r="B718" s="116"/>
      <c r="H718" s="118"/>
      <c r="I718" s="118"/>
      <c r="J718" s="118"/>
      <c r="K718" s="118"/>
    </row>
    <row r="719" spans="2:11" ht="15.75" customHeight="1" x14ac:dyDescent="0.2">
      <c r="B719" s="116"/>
      <c r="H719" s="118"/>
      <c r="I719" s="118"/>
      <c r="J719" s="118"/>
      <c r="K719" s="118"/>
    </row>
    <row r="720" spans="2:11" ht="15.75" customHeight="1" x14ac:dyDescent="0.2">
      <c r="B720" s="116"/>
      <c r="H720" s="118"/>
      <c r="I720" s="118"/>
      <c r="J720" s="118"/>
      <c r="K720" s="118"/>
    </row>
    <row r="721" spans="2:11" ht="15.75" customHeight="1" x14ac:dyDescent="0.2">
      <c r="B721" s="116"/>
      <c r="H721" s="118"/>
      <c r="I721" s="118"/>
      <c r="J721" s="118"/>
      <c r="K721" s="118"/>
    </row>
    <row r="722" spans="2:11" ht="15.75" customHeight="1" x14ac:dyDescent="0.2">
      <c r="B722" s="116"/>
      <c r="H722" s="118"/>
      <c r="I722" s="118"/>
      <c r="J722" s="118"/>
      <c r="K722" s="118"/>
    </row>
    <row r="723" spans="2:11" ht="15.75" customHeight="1" x14ac:dyDescent="0.2">
      <c r="B723" s="116"/>
      <c r="H723" s="118"/>
      <c r="I723" s="118"/>
      <c r="J723" s="118"/>
      <c r="K723" s="118"/>
    </row>
    <row r="724" spans="2:11" ht="15.75" customHeight="1" x14ac:dyDescent="0.2">
      <c r="B724" s="116"/>
      <c r="H724" s="118"/>
      <c r="I724" s="118"/>
      <c r="J724" s="118"/>
      <c r="K724" s="118"/>
    </row>
    <row r="725" spans="2:11" ht="15.75" customHeight="1" x14ac:dyDescent="0.2">
      <c r="B725" s="116"/>
      <c r="H725" s="118"/>
      <c r="I725" s="118"/>
      <c r="J725" s="118"/>
      <c r="K725" s="118"/>
    </row>
    <row r="726" spans="2:11" ht="15.75" customHeight="1" x14ac:dyDescent="0.2">
      <c r="B726" s="116"/>
      <c r="H726" s="118"/>
      <c r="I726" s="118"/>
      <c r="J726" s="118"/>
      <c r="K726" s="118"/>
    </row>
    <row r="727" spans="2:11" ht="15.75" customHeight="1" x14ac:dyDescent="0.2">
      <c r="B727" s="116"/>
      <c r="H727" s="118"/>
      <c r="I727" s="118"/>
      <c r="J727" s="118"/>
      <c r="K727" s="118"/>
    </row>
    <row r="728" spans="2:11" ht="15.75" customHeight="1" x14ac:dyDescent="0.2">
      <c r="B728" s="116"/>
      <c r="H728" s="118"/>
      <c r="I728" s="118"/>
      <c r="J728" s="118"/>
      <c r="K728" s="118"/>
    </row>
    <row r="729" spans="2:11" ht="15.75" customHeight="1" x14ac:dyDescent="0.2">
      <c r="B729" s="116"/>
      <c r="H729" s="118"/>
      <c r="I729" s="118"/>
      <c r="J729" s="118"/>
      <c r="K729" s="118"/>
    </row>
    <row r="730" spans="2:11" ht="15.75" customHeight="1" x14ac:dyDescent="0.2">
      <c r="B730" s="116"/>
      <c r="H730" s="118"/>
      <c r="I730" s="118"/>
      <c r="J730" s="118"/>
      <c r="K730" s="118"/>
    </row>
    <row r="731" spans="2:11" ht="15.75" customHeight="1" x14ac:dyDescent="0.2">
      <c r="B731" s="116"/>
      <c r="H731" s="118"/>
      <c r="I731" s="118"/>
      <c r="J731" s="118"/>
      <c r="K731" s="118"/>
    </row>
    <row r="732" spans="2:11" ht="15.75" customHeight="1" x14ac:dyDescent="0.2">
      <c r="B732" s="116"/>
      <c r="H732" s="118"/>
      <c r="I732" s="118"/>
      <c r="J732" s="118"/>
      <c r="K732" s="118"/>
    </row>
    <row r="733" spans="2:11" ht="15.75" customHeight="1" x14ac:dyDescent="0.2">
      <c r="B733" s="116"/>
      <c r="H733" s="118"/>
      <c r="I733" s="118"/>
      <c r="J733" s="118"/>
      <c r="K733" s="118"/>
    </row>
    <row r="734" spans="2:11" ht="15.75" customHeight="1" x14ac:dyDescent="0.2">
      <c r="B734" s="116"/>
      <c r="H734" s="118"/>
      <c r="I734" s="118"/>
      <c r="J734" s="118"/>
      <c r="K734" s="118"/>
    </row>
    <row r="735" spans="2:11" ht="15.75" customHeight="1" x14ac:dyDescent="0.2">
      <c r="B735" s="116"/>
      <c r="H735" s="118"/>
      <c r="I735" s="118"/>
      <c r="J735" s="118"/>
      <c r="K735" s="118"/>
    </row>
    <row r="736" spans="2:11" ht="15.75" customHeight="1" x14ac:dyDescent="0.2">
      <c r="B736" s="116"/>
      <c r="H736" s="118"/>
      <c r="I736" s="118"/>
      <c r="J736" s="118"/>
      <c r="K736" s="118"/>
    </row>
    <row r="737" spans="2:11" ht="15.75" customHeight="1" x14ac:dyDescent="0.2">
      <c r="B737" s="116"/>
      <c r="H737" s="118"/>
      <c r="I737" s="118"/>
      <c r="J737" s="118"/>
      <c r="K737" s="118"/>
    </row>
    <row r="738" spans="2:11" ht="15.75" customHeight="1" x14ac:dyDescent="0.2">
      <c r="B738" s="116"/>
      <c r="H738" s="118"/>
      <c r="I738" s="118"/>
      <c r="J738" s="118"/>
      <c r="K738" s="118"/>
    </row>
    <row r="739" spans="2:11" ht="15.75" customHeight="1" x14ac:dyDescent="0.2">
      <c r="B739" s="116"/>
      <c r="H739" s="118"/>
      <c r="I739" s="118"/>
      <c r="J739" s="118"/>
      <c r="K739" s="118"/>
    </row>
    <row r="740" spans="2:11" ht="15.75" customHeight="1" x14ac:dyDescent="0.2">
      <c r="B740" s="116"/>
      <c r="H740" s="118"/>
      <c r="I740" s="118"/>
      <c r="J740" s="118"/>
      <c r="K740" s="118"/>
    </row>
    <row r="741" spans="2:11" ht="15.75" customHeight="1" x14ac:dyDescent="0.2">
      <c r="B741" s="116"/>
      <c r="H741" s="118"/>
      <c r="I741" s="118"/>
      <c r="J741" s="118"/>
      <c r="K741" s="118"/>
    </row>
    <row r="742" spans="2:11" ht="15.75" customHeight="1" x14ac:dyDescent="0.2">
      <c r="B742" s="116"/>
      <c r="H742" s="118"/>
      <c r="I742" s="118"/>
      <c r="J742" s="118"/>
      <c r="K742" s="118"/>
    </row>
    <row r="743" spans="2:11" ht="15.75" customHeight="1" x14ac:dyDescent="0.2">
      <c r="B743" s="116"/>
      <c r="H743" s="118"/>
      <c r="I743" s="118"/>
      <c r="J743" s="118"/>
      <c r="K743" s="118"/>
    </row>
    <row r="744" spans="2:11" ht="15.75" customHeight="1" x14ac:dyDescent="0.2">
      <c r="B744" s="116"/>
      <c r="H744" s="118"/>
      <c r="I744" s="118"/>
      <c r="J744" s="118"/>
      <c r="K744" s="118"/>
    </row>
    <row r="745" spans="2:11" ht="15.75" customHeight="1" x14ac:dyDescent="0.2">
      <c r="B745" s="116"/>
      <c r="H745" s="118"/>
      <c r="I745" s="118"/>
      <c r="J745" s="118"/>
      <c r="K745" s="118"/>
    </row>
    <row r="746" spans="2:11" ht="15.75" customHeight="1" x14ac:dyDescent="0.2">
      <c r="B746" s="116"/>
      <c r="H746" s="118"/>
      <c r="I746" s="118"/>
      <c r="J746" s="118"/>
      <c r="K746" s="118"/>
    </row>
    <row r="747" spans="2:11" ht="15.75" customHeight="1" x14ac:dyDescent="0.2">
      <c r="B747" s="116"/>
      <c r="H747" s="118"/>
      <c r="I747" s="118"/>
      <c r="J747" s="118"/>
      <c r="K747" s="118"/>
    </row>
    <row r="748" spans="2:11" ht="15.75" customHeight="1" x14ac:dyDescent="0.2">
      <c r="B748" s="116"/>
      <c r="H748" s="118"/>
      <c r="I748" s="118"/>
      <c r="J748" s="118"/>
      <c r="K748" s="118"/>
    </row>
    <row r="749" spans="2:11" ht="15.75" customHeight="1" x14ac:dyDescent="0.2">
      <c r="B749" s="116"/>
      <c r="H749" s="118"/>
      <c r="I749" s="118"/>
      <c r="J749" s="118"/>
      <c r="K749" s="118"/>
    </row>
    <row r="750" spans="2:11" ht="15.75" customHeight="1" x14ac:dyDescent="0.2">
      <c r="B750" s="116"/>
      <c r="H750" s="118"/>
      <c r="I750" s="118"/>
      <c r="J750" s="118"/>
      <c r="K750" s="118"/>
    </row>
    <row r="751" spans="2:11" ht="15.75" customHeight="1" x14ac:dyDescent="0.2">
      <c r="B751" s="116"/>
      <c r="H751" s="118"/>
      <c r="I751" s="118"/>
      <c r="J751" s="118"/>
      <c r="K751" s="118"/>
    </row>
    <row r="752" spans="2:11" ht="15.75" customHeight="1" x14ac:dyDescent="0.2">
      <c r="B752" s="116"/>
      <c r="H752" s="118"/>
      <c r="I752" s="118"/>
      <c r="J752" s="118"/>
      <c r="K752" s="118"/>
    </row>
    <row r="753" spans="2:11" ht="15.75" customHeight="1" x14ac:dyDescent="0.2">
      <c r="B753" s="116"/>
      <c r="H753" s="118"/>
      <c r="I753" s="118"/>
      <c r="J753" s="118"/>
      <c r="K753" s="118"/>
    </row>
    <row r="754" spans="2:11" ht="15.75" customHeight="1" x14ac:dyDescent="0.2">
      <c r="B754" s="116"/>
      <c r="H754" s="118"/>
      <c r="I754" s="118"/>
      <c r="J754" s="118"/>
      <c r="K754" s="118"/>
    </row>
    <row r="755" spans="2:11" ht="15.75" customHeight="1" x14ac:dyDescent="0.2">
      <c r="B755" s="116"/>
      <c r="H755" s="118"/>
      <c r="I755" s="118"/>
      <c r="J755" s="118"/>
      <c r="K755" s="118"/>
    </row>
    <row r="756" spans="2:11" ht="15.75" customHeight="1" x14ac:dyDescent="0.2">
      <c r="B756" s="116"/>
      <c r="H756" s="118"/>
      <c r="I756" s="118"/>
      <c r="J756" s="118"/>
      <c r="K756" s="118"/>
    </row>
    <row r="757" spans="2:11" ht="15.75" customHeight="1" x14ac:dyDescent="0.2">
      <c r="B757" s="116"/>
      <c r="H757" s="118"/>
      <c r="I757" s="118"/>
      <c r="J757" s="118"/>
      <c r="K757" s="118"/>
    </row>
    <row r="758" spans="2:11" ht="15.75" customHeight="1" x14ac:dyDescent="0.2">
      <c r="B758" s="116"/>
      <c r="H758" s="118"/>
      <c r="I758" s="118"/>
      <c r="J758" s="118"/>
      <c r="K758" s="118"/>
    </row>
    <row r="759" spans="2:11" ht="15.75" customHeight="1" x14ac:dyDescent="0.2">
      <c r="B759" s="116"/>
      <c r="H759" s="118"/>
      <c r="I759" s="118"/>
      <c r="J759" s="118"/>
      <c r="K759" s="118"/>
    </row>
    <row r="760" spans="2:11" ht="15.75" customHeight="1" x14ac:dyDescent="0.2">
      <c r="B760" s="116"/>
      <c r="H760" s="118"/>
      <c r="I760" s="118"/>
      <c r="J760" s="118"/>
      <c r="K760" s="118"/>
    </row>
    <row r="761" spans="2:11" ht="15.75" customHeight="1" x14ac:dyDescent="0.2">
      <c r="B761" s="116"/>
      <c r="H761" s="118"/>
      <c r="I761" s="118"/>
      <c r="J761" s="118"/>
      <c r="K761" s="118"/>
    </row>
    <row r="762" spans="2:11" ht="15.75" customHeight="1" x14ac:dyDescent="0.2">
      <c r="B762" s="116"/>
      <c r="H762" s="118"/>
      <c r="I762" s="118"/>
      <c r="J762" s="118"/>
      <c r="K762" s="118"/>
    </row>
    <row r="763" spans="2:11" ht="15.75" customHeight="1" x14ac:dyDescent="0.2">
      <c r="B763" s="116"/>
      <c r="H763" s="118"/>
      <c r="I763" s="118"/>
      <c r="J763" s="118"/>
      <c r="K763" s="118"/>
    </row>
    <row r="764" spans="2:11" ht="15.75" customHeight="1" x14ac:dyDescent="0.2">
      <c r="B764" s="116"/>
      <c r="H764" s="118"/>
      <c r="I764" s="118"/>
      <c r="J764" s="118"/>
      <c r="K764" s="118"/>
    </row>
    <row r="765" spans="2:11" ht="15.75" customHeight="1" x14ac:dyDescent="0.2">
      <c r="B765" s="116"/>
      <c r="H765" s="118"/>
      <c r="I765" s="118"/>
      <c r="J765" s="118"/>
      <c r="K765" s="118"/>
    </row>
    <row r="766" spans="2:11" ht="15.75" customHeight="1" x14ac:dyDescent="0.2">
      <c r="B766" s="116"/>
      <c r="H766" s="118"/>
      <c r="I766" s="118"/>
      <c r="J766" s="118"/>
      <c r="K766" s="118"/>
    </row>
    <row r="767" spans="2:11" ht="15.75" customHeight="1" x14ac:dyDescent="0.2">
      <c r="B767" s="116"/>
      <c r="H767" s="118"/>
      <c r="I767" s="118"/>
      <c r="J767" s="118"/>
      <c r="K767" s="118"/>
    </row>
    <row r="768" spans="2:11" ht="15.75" customHeight="1" x14ac:dyDescent="0.2">
      <c r="B768" s="116"/>
      <c r="H768" s="118"/>
      <c r="I768" s="118"/>
      <c r="J768" s="118"/>
      <c r="K768" s="118"/>
    </row>
    <row r="769" spans="2:11" ht="15.75" customHeight="1" x14ac:dyDescent="0.2">
      <c r="B769" s="116"/>
      <c r="H769" s="118"/>
      <c r="I769" s="118"/>
      <c r="J769" s="118"/>
      <c r="K769" s="118"/>
    </row>
    <row r="770" spans="2:11" ht="15.75" customHeight="1" x14ac:dyDescent="0.2">
      <c r="B770" s="116"/>
      <c r="H770" s="118"/>
      <c r="I770" s="118"/>
      <c r="J770" s="118"/>
      <c r="K770" s="118"/>
    </row>
    <row r="771" spans="2:11" ht="15.75" customHeight="1" x14ac:dyDescent="0.2">
      <c r="B771" s="116"/>
      <c r="H771" s="118"/>
      <c r="I771" s="118"/>
      <c r="J771" s="118"/>
      <c r="K771" s="118"/>
    </row>
    <row r="772" spans="2:11" ht="15.75" customHeight="1" x14ac:dyDescent="0.2">
      <c r="B772" s="116"/>
      <c r="H772" s="118"/>
      <c r="I772" s="118"/>
      <c r="J772" s="118"/>
      <c r="K772" s="118"/>
    </row>
    <row r="773" spans="2:11" ht="15.75" customHeight="1" x14ac:dyDescent="0.2">
      <c r="B773" s="116"/>
      <c r="H773" s="118"/>
      <c r="I773" s="118"/>
      <c r="J773" s="118"/>
      <c r="K773" s="118"/>
    </row>
    <row r="774" spans="2:11" ht="15.75" customHeight="1" x14ac:dyDescent="0.2">
      <c r="B774" s="116"/>
      <c r="H774" s="118"/>
      <c r="I774" s="118"/>
      <c r="J774" s="118"/>
      <c r="K774" s="118"/>
    </row>
    <row r="775" spans="2:11" ht="15.75" customHeight="1" x14ac:dyDescent="0.2">
      <c r="B775" s="116"/>
      <c r="H775" s="118"/>
      <c r="I775" s="118"/>
      <c r="J775" s="118"/>
      <c r="K775" s="118"/>
    </row>
    <row r="776" spans="2:11" ht="15.75" customHeight="1" x14ac:dyDescent="0.2">
      <c r="B776" s="116"/>
      <c r="H776" s="118"/>
      <c r="I776" s="118"/>
      <c r="J776" s="118"/>
      <c r="K776" s="118"/>
    </row>
    <row r="777" spans="2:11" ht="15.75" customHeight="1" x14ac:dyDescent="0.2">
      <c r="B777" s="116"/>
      <c r="H777" s="118"/>
      <c r="I777" s="118"/>
      <c r="J777" s="118"/>
      <c r="K777" s="118"/>
    </row>
    <row r="778" spans="2:11" ht="15.75" customHeight="1" x14ac:dyDescent="0.2">
      <c r="B778" s="116"/>
      <c r="H778" s="118"/>
      <c r="I778" s="118"/>
      <c r="J778" s="118"/>
      <c r="K778" s="118"/>
    </row>
    <row r="779" spans="2:11" ht="15.75" customHeight="1" x14ac:dyDescent="0.2">
      <c r="B779" s="116"/>
      <c r="H779" s="118"/>
      <c r="I779" s="118"/>
      <c r="J779" s="118"/>
      <c r="K779" s="118"/>
    </row>
    <row r="780" spans="2:11" ht="15.75" customHeight="1" x14ac:dyDescent="0.2">
      <c r="B780" s="116"/>
      <c r="H780" s="118"/>
      <c r="I780" s="118"/>
      <c r="J780" s="118"/>
      <c r="K780" s="118"/>
    </row>
    <row r="781" spans="2:11" ht="15.75" customHeight="1" x14ac:dyDescent="0.2">
      <c r="B781" s="116"/>
      <c r="H781" s="118"/>
      <c r="I781" s="118"/>
      <c r="J781" s="118"/>
      <c r="K781" s="118"/>
    </row>
    <row r="782" spans="2:11" ht="15.75" customHeight="1" x14ac:dyDescent="0.2">
      <c r="B782" s="116"/>
      <c r="H782" s="118"/>
      <c r="I782" s="118"/>
      <c r="J782" s="118"/>
      <c r="K782" s="118"/>
    </row>
    <row r="783" spans="2:11" ht="15.75" customHeight="1" x14ac:dyDescent="0.2">
      <c r="B783" s="116"/>
      <c r="H783" s="118"/>
      <c r="I783" s="118"/>
      <c r="J783" s="118"/>
      <c r="K783" s="118"/>
    </row>
    <row r="784" spans="2:11" ht="15.75" customHeight="1" x14ac:dyDescent="0.2">
      <c r="B784" s="116"/>
      <c r="H784" s="118"/>
      <c r="I784" s="118"/>
      <c r="J784" s="118"/>
      <c r="K784" s="118"/>
    </row>
    <row r="785" spans="2:11" ht="15.75" customHeight="1" x14ac:dyDescent="0.2">
      <c r="B785" s="116"/>
      <c r="H785" s="118"/>
      <c r="I785" s="118"/>
      <c r="J785" s="118"/>
      <c r="K785" s="118"/>
    </row>
    <row r="786" spans="2:11" ht="15.75" customHeight="1" x14ac:dyDescent="0.2">
      <c r="B786" s="116"/>
      <c r="H786" s="118"/>
      <c r="I786" s="118"/>
      <c r="J786" s="118"/>
      <c r="K786" s="118"/>
    </row>
    <row r="787" spans="2:11" ht="15.75" customHeight="1" x14ac:dyDescent="0.2">
      <c r="B787" s="116"/>
      <c r="H787" s="118"/>
      <c r="I787" s="118"/>
      <c r="J787" s="118"/>
      <c r="K787" s="118"/>
    </row>
    <row r="788" spans="2:11" ht="15.75" customHeight="1" x14ac:dyDescent="0.2">
      <c r="B788" s="116"/>
      <c r="H788" s="118"/>
      <c r="I788" s="118"/>
      <c r="J788" s="118"/>
      <c r="K788" s="118"/>
    </row>
    <row r="789" spans="2:11" ht="15.75" customHeight="1" x14ac:dyDescent="0.2">
      <c r="B789" s="116"/>
      <c r="H789" s="118"/>
      <c r="I789" s="118"/>
      <c r="J789" s="118"/>
      <c r="K789" s="118"/>
    </row>
    <row r="790" spans="2:11" ht="15.75" customHeight="1" x14ac:dyDescent="0.2">
      <c r="B790" s="116"/>
      <c r="H790" s="118"/>
      <c r="I790" s="118"/>
      <c r="J790" s="118"/>
      <c r="K790" s="118"/>
    </row>
    <row r="791" spans="2:11" ht="15.75" customHeight="1" x14ac:dyDescent="0.2">
      <c r="B791" s="116"/>
      <c r="H791" s="118"/>
      <c r="I791" s="118"/>
      <c r="J791" s="118"/>
      <c r="K791" s="118"/>
    </row>
    <row r="792" spans="2:11" ht="15.75" customHeight="1" x14ac:dyDescent="0.2">
      <c r="B792" s="116"/>
      <c r="H792" s="118"/>
      <c r="I792" s="118"/>
      <c r="J792" s="118"/>
      <c r="K792" s="118"/>
    </row>
    <row r="793" spans="2:11" ht="15.75" customHeight="1" x14ac:dyDescent="0.2">
      <c r="B793" s="116"/>
      <c r="H793" s="118"/>
      <c r="I793" s="118"/>
      <c r="J793" s="118"/>
      <c r="K793" s="118"/>
    </row>
    <row r="794" spans="2:11" ht="15.75" customHeight="1" x14ac:dyDescent="0.2">
      <c r="B794" s="116"/>
      <c r="H794" s="118"/>
      <c r="I794" s="118"/>
      <c r="J794" s="118"/>
      <c r="K794" s="118"/>
    </row>
    <row r="795" spans="2:11" ht="15.75" customHeight="1" x14ac:dyDescent="0.2">
      <c r="B795" s="116"/>
      <c r="H795" s="118"/>
      <c r="I795" s="118"/>
      <c r="J795" s="118"/>
      <c r="K795" s="118"/>
    </row>
    <row r="796" spans="2:11" ht="15.75" customHeight="1" x14ac:dyDescent="0.2">
      <c r="B796" s="116"/>
      <c r="H796" s="118"/>
      <c r="I796" s="118"/>
      <c r="J796" s="118"/>
      <c r="K796" s="118"/>
    </row>
    <row r="797" spans="2:11" ht="15.75" customHeight="1" x14ac:dyDescent="0.2">
      <c r="B797" s="116"/>
      <c r="H797" s="118"/>
      <c r="I797" s="118"/>
      <c r="J797" s="118"/>
      <c r="K797" s="118"/>
    </row>
    <row r="798" spans="2:11" ht="15.75" customHeight="1" x14ac:dyDescent="0.2">
      <c r="B798" s="116"/>
      <c r="H798" s="118"/>
      <c r="I798" s="118"/>
      <c r="J798" s="118"/>
      <c r="K798" s="118"/>
    </row>
    <row r="799" spans="2:11" ht="15.75" customHeight="1" x14ac:dyDescent="0.2">
      <c r="B799" s="116"/>
      <c r="H799" s="118"/>
      <c r="I799" s="118"/>
      <c r="J799" s="118"/>
      <c r="K799" s="118"/>
    </row>
    <row r="800" spans="2:11" ht="15.75" customHeight="1" x14ac:dyDescent="0.2">
      <c r="B800" s="116"/>
      <c r="H800" s="118"/>
      <c r="I800" s="118"/>
      <c r="J800" s="118"/>
      <c r="K800" s="118"/>
    </row>
    <row r="801" spans="2:11" ht="15.75" customHeight="1" x14ac:dyDescent="0.2">
      <c r="B801" s="116"/>
      <c r="H801" s="118"/>
      <c r="I801" s="118"/>
      <c r="J801" s="118"/>
      <c r="K801" s="118"/>
    </row>
    <row r="802" spans="2:11" ht="15.75" customHeight="1" x14ac:dyDescent="0.2">
      <c r="B802" s="116"/>
      <c r="H802" s="118"/>
      <c r="I802" s="118"/>
      <c r="J802" s="118"/>
      <c r="K802" s="118"/>
    </row>
    <row r="803" spans="2:11" ht="15.75" customHeight="1" x14ac:dyDescent="0.2">
      <c r="B803" s="116"/>
      <c r="H803" s="118"/>
      <c r="I803" s="118"/>
      <c r="J803" s="118"/>
      <c r="K803" s="118"/>
    </row>
    <row r="804" spans="2:11" ht="15.75" customHeight="1" x14ac:dyDescent="0.2">
      <c r="B804" s="116"/>
      <c r="H804" s="118"/>
      <c r="I804" s="118"/>
      <c r="J804" s="118"/>
      <c r="K804" s="118"/>
    </row>
    <row r="805" spans="2:11" ht="15.75" customHeight="1" x14ac:dyDescent="0.2">
      <c r="B805" s="116"/>
      <c r="H805" s="118"/>
      <c r="I805" s="118"/>
      <c r="J805" s="118"/>
      <c r="K805" s="118"/>
    </row>
    <row r="806" spans="2:11" ht="15.75" customHeight="1" x14ac:dyDescent="0.2">
      <c r="B806" s="116"/>
      <c r="H806" s="118"/>
      <c r="I806" s="118"/>
      <c r="J806" s="118"/>
      <c r="K806" s="118"/>
    </row>
    <row r="807" spans="2:11" ht="15.75" customHeight="1" x14ac:dyDescent="0.2">
      <c r="B807" s="116"/>
      <c r="H807" s="118"/>
      <c r="I807" s="118"/>
      <c r="J807" s="118"/>
      <c r="K807" s="118"/>
    </row>
    <row r="808" spans="2:11" ht="15.75" customHeight="1" x14ac:dyDescent="0.2">
      <c r="B808" s="116"/>
      <c r="H808" s="118"/>
      <c r="I808" s="118"/>
      <c r="J808" s="118"/>
      <c r="K808" s="118"/>
    </row>
    <row r="809" spans="2:11" ht="15.75" customHeight="1" x14ac:dyDescent="0.2">
      <c r="B809" s="116"/>
      <c r="H809" s="118"/>
      <c r="I809" s="118"/>
      <c r="J809" s="118"/>
      <c r="K809" s="118"/>
    </row>
    <row r="810" spans="2:11" ht="15.75" customHeight="1" x14ac:dyDescent="0.2">
      <c r="B810" s="116"/>
      <c r="H810" s="118"/>
      <c r="I810" s="118"/>
      <c r="J810" s="118"/>
      <c r="K810" s="118"/>
    </row>
    <row r="811" spans="2:11" ht="15.75" customHeight="1" x14ac:dyDescent="0.2">
      <c r="B811" s="116"/>
      <c r="H811" s="118"/>
      <c r="I811" s="118"/>
      <c r="J811" s="118"/>
      <c r="K811" s="118"/>
    </row>
    <row r="812" spans="2:11" ht="15.75" customHeight="1" x14ac:dyDescent="0.2">
      <c r="B812" s="116"/>
      <c r="H812" s="118"/>
      <c r="I812" s="118"/>
      <c r="J812" s="118"/>
      <c r="K812" s="118"/>
    </row>
    <row r="813" spans="2:11" ht="15.75" customHeight="1" x14ac:dyDescent="0.2">
      <c r="B813" s="116"/>
      <c r="H813" s="118"/>
      <c r="I813" s="118"/>
      <c r="J813" s="118"/>
      <c r="K813" s="118"/>
    </row>
    <row r="814" spans="2:11" ht="15.75" customHeight="1" x14ac:dyDescent="0.2">
      <c r="B814" s="116"/>
      <c r="H814" s="118"/>
      <c r="I814" s="118"/>
      <c r="J814" s="118"/>
      <c r="K814" s="118"/>
    </row>
    <row r="815" spans="2:11" ht="15.75" customHeight="1" x14ac:dyDescent="0.2">
      <c r="B815" s="116"/>
      <c r="H815" s="118"/>
      <c r="I815" s="118"/>
      <c r="J815" s="118"/>
      <c r="K815" s="118"/>
    </row>
    <row r="816" spans="2:11" ht="15.75" customHeight="1" x14ac:dyDescent="0.2">
      <c r="B816" s="116"/>
      <c r="H816" s="118"/>
      <c r="I816" s="118"/>
      <c r="J816" s="118"/>
      <c r="K816" s="118"/>
    </row>
    <row r="817" spans="2:11" ht="15.75" customHeight="1" x14ac:dyDescent="0.2">
      <c r="B817" s="116"/>
      <c r="H817" s="118"/>
      <c r="I817" s="118"/>
      <c r="J817" s="118"/>
      <c r="K817" s="118"/>
    </row>
    <row r="818" spans="2:11" ht="15.75" customHeight="1" x14ac:dyDescent="0.2">
      <c r="B818" s="116"/>
      <c r="H818" s="118"/>
      <c r="I818" s="118"/>
      <c r="J818" s="118"/>
      <c r="K818" s="118"/>
    </row>
    <row r="819" spans="2:11" ht="15.75" customHeight="1" x14ac:dyDescent="0.2">
      <c r="B819" s="116"/>
      <c r="H819" s="118"/>
      <c r="I819" s="118"/>
      <c r="J819" s="118"/>
      <c r="K819" s="118"/>
    </row>
    <row r="820" spans="2:11" ht="15.75" customHeight="1" x14ac:dyDescent="0.2">
      <c r="B820" s="116"/>
      <c r="H820" s="118"/>
      <c r="I820" s="118"/>
      <c r="J820" s="118"/>
      <c r="K820" s="118"/>
    </row>
    <row r="821" spans="2:11" ht="15.75" customHeight="1" x14ac:dyDescent="0.2">
      <c r="B821" s="116"/>
      <c r="H821" s="118"/>
      <c r="I821" s="118"/>
      <c r="J821" s="118"/>
      <c r="K821" s="118"/>
    </row>
    <row r="822" spans="2:11" ht="15.75" customHeight="1" x14ac:dyDescent="0.2">
      <c r="B822" s="116"/>
      <c r="H822" s="118"/>
      <c r="I822" s="118"/>
      <c r="J822" s="118"/>
      <c r="K822" s="118"/>
    </row>
    <row r="823" spans="2:11" ht="15.75" customHeight="1" x14ac:dyDescent="0.2">
      <c r="B823" s="116"/>
      <c r="H823" s="118"/>
      <c r="I823" s="118"/>
      <c r="J823" s="118"/>
      <c r="K823" s="118"/>
    </row>
    <row r="824" spans="2:11" ht="15.75" customHeight="1" x14ac:dyDescent="0.2">
      <c r="B824" s="116"/>
      <c r="H824" s="118"/>
      <c r="I824" s="118"/>
      <c r="J824" s="118"/>
      <c r="K824" s="118"/>
    </row>
    <row r="825" spans="2:11" ht="15.75" customHeight="1" x14ac:dyDescent="0.2">
      <c r="B825" s="116"/>
      <c r="H825" s="118"/>
      <c r="I825" s="118"/>
      <c r="J825" s="118"/>
      <c r="K825" s="118"/>
    </row>
    <row r="826" spans="2:11" ht="15.75" customHeight="1" x14ac:dyDescent="0.2">
      <c r="B826" s="116"/>
      <c r="H826" s="118"/>
      <c r="I826" s="118"/>
      <c r="J826" s="118"/>
      <c r="K826" s="118"/>
    </row>
    <row r="827" spans="2:11" ht="15.75" customHeight="1" x14ac:dyDescent="0.2">
      <c r="B827" s="116"/>
      <c r="H827" s="118"/>
      <c r="I827" s="118"/>
      <c r="J827" s="118"/>
      <c r="K827" s="118"/>
    </row>
    <row r="828" spans="2:11" ht="15.75" customHeight="1" x14ac:dyDescent="0.2">
      <c r="B828" s="116"/>
      <c r="H828" s="118"/>
      <c r="I828" s="118"/>
      <c r="J828" s="118"/>
      <c r="K828" s="118"/>
    </row>
    <row r="829" spans="2:11" ht="15.75" customHeight="1" x14ac:dyDescent="0.2">
      <c r="B829" s="116"/>
      <c r="H829" s="118"/>
      <c r="I829" s="118"/>
      <c r="J829" s="118"/>
      <c r="K829" s="118"/>
    </row>
    <row r="830" spans="2:11" ht="15.75" customHeight="1" x14ac:dyDescent="0.2">
      <c r="B830" s="116"/>
      <c r="H830" s="118"/>
      <c r="I830" s="118"/>
      <c r="J830" s="118"/>
      <c r="K830" s="118"/>
    </row>
    <row r="831" spans="2:11" ht="15.75" customHeight="1" x14ac:dyDescent="0.2">
      <c r="B831" s="116"/>
      <c r="H831" s="118"/>
      <c r="I831" s="118"/>
      <c r="J831" s="118"/>
      <c r="K831" s="118"/>
    </row>
    <row r="832" spans="2:11" ht="15.75" customHeight="1" x14ac:dyDescent="0.2">
      <c r="B832" s="116"/>
      <c r="H832" s="118"/>
      <c r="I832" s="118"/>
      <c r="J832" s="118"/>
      <c r="K832" s="118"/>
    </row>
    <row r="833" spans="2:11" ht="15.75" customHeight="1" x14ac:dyDescent="0.2">
      <c r="B833" s="116"/>
      <c r="H833" s="118"/>
      <c r="I833" s="118"/>
      <c r="J833" s="118"/>
      <c r="K833" s="118"/>
    </row>
    <row r="834" spans="2:11" ht="15.75" customHeight="1" x14ac:dyDescent="0.2">
      <c r="B834" s="116"/>
      <c r="H834" s="118"/>
      <c r="I834" s="118"/>
      <c r="J834" s="118"/>
      <c r="K834" s="118"/>
    </row>
    <row r="835" spans="2:11" ht="15.75" customHeight="1" x14ac:dyDescent="0.2">
      <c r="B835" s="116"/>
      <c r="H835" s="118"/>
      <c r="I835" s="118"/>
      <c r="J835" s="118"/>
      <c r="K835" s="118"/>
    </row>
    <row r="836" spans="2:11" ht="15.75" customHeight="1" x14ac:dyDescent="0.2">
      <c r="B836" s="116"/>
      <c r="H836" s="118"/>
      <c r="I836" s="118"/>
      <c r="J836" s="118"/>
      <c r="K836" s="118"/>
    </row>
    <row r="837" spans="2:11" ht="15.75" customHeight="1" x14ac:dyDescent="0.2">
      <c r="B837" s="116"/>
      <c r="H837" s="118"/>
      <c r="I837" s="118"/>
      <c r="J837" s="118"/>
      <c r="K837" s="118"/>
    </row>
    <row r="838" spans="2:11" ht="15.75" customHeight="1" x14ac:dyDescent="0.2">
      <c r="B838" s="116"/>
      <c r="H838" s="118"/>
      <c r="I838" s="118"/>
      <c r="J838" s="118"/>
      <c r="K838" s="118"/>
    </row>
    <row r="839" spans="2:11" ht="15.75" customHeight="1" x14ac:dyDescent="0.2">
      <c r="B839" s="116"/>
      <c r="H839" s="118"/>
      <c r="I839" s="118"/>
      <c r="J839" s="118"/>
      <c r="K839" s="118"/>
    </row>
    <row r="840" spans="2:11" ht="15.75" customHeight="1" x14ac:dyDescent="0.2">
      <c r="B840" s="116"/>
      <c r="H840" s="118"/>
      <c r="I840" s="118"/>
      <c r="J840" s="118"/>
      <c r="K840" s="118"/>
    </row>
    <row r="841" spans="2:11" ht="15.75" customHeight="1" x14ac:dyDescent="0.2">
      <c r="B841" s="116"/>
      <c r="H841" s="118"/>
      <c r="I841" s="118"/>
      <c r="J841" s="118"/>
      <c r="K841" s="118"/>
    </row>
    <row r="842" spans="2:11" ht="15.75" customHeight="1" x14ac:dyDescent="0.2">
      <c r="B842" s="116"/>
      <c r="H842" s="118"/>
      <c r="I842" s="118"/>
      <c r="J842" s="118"/>
      <c r="K842" s="118"/>
    </row>
    <row r="843" spans="2:11" ht="15.75" customHeight="1" x14ac:dyDescent="0.2">
      <c r="B843" s="116"/>
      <c r="H843" s="118"/>
      <c r="I843" s="118"/>
      <c r="J843" s="118"/>
      <c r="K843" s="118"/>
    </row>
    <row r="844" spans="2:11" ht="15.75" customHeight="1" x14ac:dyDescent="0.2">
      <c r="B844" s="116"/>
      <c r="H844" s="118"/>
      <c r="I844" s="118"/>
      <c r="J844" s="118"/>
      <c r="K844" s="118"/>
    </row>
    <row r="845" spans="2:11" ht="15.75" customHeight="1" x14ac:dyDescent="0.2">
      <c r="B845" s="116"/>
      <c r="H845" s="118"/>
      <c r="I845" s="118"/>
      <c r="J845" s="118"/>
      <c r="K845" s="118"/>
    </row>
    <row r="846" spans="2:11" ht="15.75" customHeight="1" x14ac:dyDescent="0.2">
      <c r="B846" s="116"/>
      <c r="H846" s="118"/>
      <c r="I846" s="118"/>
      <c r="J846" s="118"/>
      <c r="K846" s="118"/>
    </row>
    <row r="847" spans="2:11" ht="15.75" customHeight="1" x14ac:dyDescent="0.2">
      <c r="B847" s="116"/>
      <c r="H847" s="118"/>
      <c r="I847" s="118"/>
      <c r="J847" s="118"/>
      <c r="K847" s="118"/>
    </row>
    <row r="848" spans="2:11" ht="15.75" customHeight="1" x14ac:dyDescent="0.2">
      <c r="B848" s="116"/>
      <c r="H848" s="118"/>
      <c r="I848" s="118"/>
      <c r="J848" s="118"/>
      <c r="K848" s="118"/>
    </row>
    <row r="849" spans="2:11" ht="15.75" customHeight="1" x14ac:dyDescent="0.2">
      <c r="B849" s="116"/>
      <c r="H849" s="118"/>
      <c r="I849" s="118"/>
      <c r="J849" s="118"/>
      <c r="K849" s="118"/>
    </row>
    <row r="850" spans="2:11" ht="15.75" customHeight="1" x14ac:dyDescent="0.2">
      <c r="B850" s="116"/>
      <c r="H850" s="118"/>
      <c r="I850" s="118"/>
      <c r="J850" s="118"/>
      <c r="K850" s="118"/>
    </row>
    <row r="851" spans="2:11" ht="15.75" customHeight="1" x14ac:dyDescent="0.2">
      <c r="B851" s="116"/>
      <c r="H851" s="118"/>
      <c r="I851" s="118"/>
      <c r="J851" s="118"/>
      <c r="K851" s="118"/>
    </row>
    <row r="852" spans="2:11" ht="15.75" customHeight="1" x14ac:dyDescent="0.2">
      <c r="B852" s="116"/>
      <c r="H852" s="118"/>
      <c r="I852" s="118"/>
      <c r="J852" s="118"/>
      <c r="K852" s="118"/>
    </row>
    <row r="853" spans="2:11" ht="15.75" customHeight="1" x14ac:dyDescent="0.2">
      <c r="B853" s="116"/>
      <c r="H853" s="118"/>
      <c r="I853" s="118"/>
      <c r="J853" s="118"/>
      <c r="K853" s="118"/>
    </row>
    <row r="854" spans="2:11" ht="15.75" customHeight="1" x14ac:dyDescent="0.2">
      <c r="B854" s="116"/>
      <c r="H854" s="118"/>
      <c r="I854" s="118"/>
      <c r="J854" s="118"/>
      <c r="K854" s="118"/>
    </row>
    <row r="855" spans="2:11" ht="15.75" customHeight="1" x14ac:dyDescent="0.2">
      <c r="B855" s="116"/>
      <c r="H855" s="118"/>
      <c r="I855" s="118"/>
      <c r="J855" s="118"/>
      <c r="K855" s="118"/>
    </row>
    <row r="856" spans="2:11" ht="15.75" customHeight="1" x14ac:dyDescent="0.2">
      <c r="B856" s="116"/>
      <c r="H856" s="118"/>
      <c r="I856" s="118"/>
      <c r="J856" s="118"/>
      <c r="K856" s="118"/>
    </row>
    <row r="857" spans="2:11" ht="15.75" customHeight="1" x14ac:dyDescent="0.2">
      <c r="B857" s="116"/>
      <c r="H857" s="118"/>
      <c r="I857" s="118"/>
      <c r="J857" s="118"/>
      <c r="K857" s="118"/>
    </row>
    <row r="858" spans="2:11" ht="15.75" customHeight="1" x14ac:dyDescent="0.2">
      <c r="B858" s="116"/>
      <c r="H858" s="118"/>
      <c r="I858" s="118"/>
      <c r="J858" s="118"/>
      <c r="K858" s="118"/>
    </row>
    <row r="859" spans="2:11" ht="15.75" customHeight="1" x14ac:dyDescent="0.2">
      <c r="B859" s="116"/>
      <c r="H859" s="118"/>
      <c r="I859" s="118"/>
      <c r="J859" s="118"/>
      <c r="K859" s="118"/>
    </row>
    <row r="860" spans="2:11" ht="15.75" customHeight="1" x14ac:dyDescent="0.2">
      <c r="B860" s="116"/>
      <c r="H860" s="118"/>
      <c r="I860" s="118"/>
      <c r="J860" s="118"/>
      <c r="K860" s="118"/>
    </row>
    <row r="861" spans="2:11" ht="15.75" customHeight="1" x14ac:dyDescent="0.2">
      <c r="B861" s="116"/>
      <c r="H861" s="118"/>
      <c r="I861" s="118"/>
      <c r="J861" s="118"/>
      <c r="K861" s="118"/>
    </row>
    <row r="862" spans="2:11" ht="15.75" customHeight="1" x14ac:dyDescent="0.2">
      <c r="B862" s="116"/>
      <c r="H862" s="118"/>
      <c r="I862" s="118"/>
      <c r="J862" s="118"/>
      <c r="K862" s="118"/>
    </row>
    <row r="863" spans="2:11" ht="15.75" customHeight="1" x14ac:dyDescent="0.2">
      <c r="B863" s="116"/>
      <c r="H863" s="118"/>
      <c r="I863" s="118"/>
      <c r="J863" s="118"/>
      <c r="K863" s="118"/>
    </row>
    <row r="864" spans="2:11" ht="15.75" customHeight="1" x14ac:dyDescent="0.2">
      <c r="B864" s="116"/>
      <c r="H864" s="118"/>
      <c r="I864" s="118"/>
      <c r="J864" s="118"/>
      <c r="K864" s="118"/>
    </row>
    <row r="865" spans="2:11" ht="15.75" customHeight="1" x14ac:dyDescent="0.2">
      <c r="B865" s="116"/>
      <c r="H865" s="118"/>
      <c r="I865" s="118"/>
      <c r="J865" s="118"/>
      <c r="K865" s="118"/>
    </row>
    <row r="866" spans="2:11" ht="15.75" customHeight="1" x14ac:dyDescent="0.2">
      <c r="B866" s="116"/>
      <c r="H866" s="118"/>
      <c r="I866" s="118"/>
      <c r="J866" s="118"/>
      <c r="K866" s="118"/>
    </row>
    <row r="867" spans="2:11" ht="15.75" customHeight="1" x14ac:dyDescent="0.2">
      <c r="B867" s="116"/>
      <c r="H867" s="118"/>
      <c r="I867" s="118"/>
      <c r="J867" s="118"/>
      <c r="K867" s="118"/>
    </row>
    <row r="868" spans="2:11" ht="15.75" customHeight="1" x14ac:dyDescent="0.2">
      <c r="B868" s="116"/>
      <c r="H868" s="118"/>
      <c r="I868" s="118"/>
      <c r="J868" s="118"/>
      <c r="K868" s="118"/>
    </row>
    <row r="869" spans="2:11" ht="15.75" customHeight="1" x14ac:dyDescent="0.2">
      <c r="B869" s="116"/>
      <c r="H869" s="118"/>
      <c r="I869" s="118"/>
      <c r="J869" s="118"/>
      <c r="K869" s="118"/>
    </row>
    <row r="870" spans="2:11" ht="15.75" customHeight="1" x14ac:dyDescent="0.2">
      <c r="B870" s="116"/>
      <c r="H870" s="118"/>
      <c r="I870" s="118"/>
      <c r="J870" s="118"/>
      <c r="K870" s="118"/>
    </row>
    <row r="871" spans="2:11" ht="15.75" customHeight="1" x14ac:dyDescent="0.2">
      <c r="B871" s="116"/>
      <c r="H871" s="118"/>
      <c r="I871" s="118"/>
      <c r="J871" s="118"/>
      <c r="K871" s="118"/>
    </row>
    <row r="872" spans="2:11" ht="15.75" customHeight="1" x14ac:dyDescent="0.2">
      <c r="B872" s="116"/>
      <c r="H872" s="118"/>
      <c r="I872" s="118"/>
      <c r="J872" s="118"/>
      <c r="K872" s="118"/>
    </row>
    <row r="873" spans="2:11" ht="15.75" customHeight="1" x14ac:dyDescent="0.2">
      <c r="B873" s="116"/>
      <c r="H873" s="118"/>
      <c r="I873" s="118"/>
      <c r="J873" s="118"/>
      <c r="K873" s="118"/>
    </row>
    <row r="874" spans="2:11" ht="15.75" customHeight="1" x14ac:dyDescent="0.2">
      <c r="B874" s="116"/>
      <c r="H874" s="118"/>
      <c r="I874" s="118"/>
      <c r="J874" s="118"/>
      <c r="K874" s="118"/>
    </row>
    <row r="875" spans="2:11" ht="15.75" customHeight="1" x14ac:dyDescent="0.2">
      <c r="B875" s="116"/>
      <c r="H875" s="118"/>
      <c r="I875" s="118"/>
      <c r="J875" s="118"/>
      <c r="K875" s="118"/>
    </row>
    <row r="876" spans="2:11" ht="15.75" customHeight="1" x14ac:dyDescent="0.2">
      <c r="B876" s="116"/>
      <c r="H876" s="118"/>
      <c r="I876" s="118"/>
      <c r="J876" s="118"/>
      <c r="K876" s="118"/>
    </row>
    <row r="877" spans="2:11" ht="15.75" customHeight="1" x14ac:dyDescent="0.2">
      <c r="B877" s="116"/>
      <c r="H877" s="118"/>
      <c r="I877" s="118"/>
      <c r="J877" s="118"/>
      <c r="K877" s="118"/>
    </row>
    <row r="878" spans="2:11" ht="15.75" customHeight="1" x14ac:dyDescent="0.2">
      <c r="B878" s="116"/>
      <c r="H878" s="118"/>
      <c r="I878" s="118"/>
      <c r="J878" s="118"/>
      <c r="K878" s="118"/>
    </row>
    <row r="879" spans="2:11" ht="15.75" customHeight="1" x14ac:dyDescent="0.2">
      <c r="B879" s="116"/>
      <c r="H879" s="118"/>
      <c r="I879" s="118"/>
      <c r="J879" s="118"/>
      <c r="K879" s="118"/>
    </row>
    <row r="880" spans="2:11" ht="15.75" customHeight="1" x14ac:dyDescent="0.2">
      <c r="B880" s="116"/>
      <c r="H880" s="118"/>
      <c r="I880" s="118"/>
      <c r="J880" s="118"/>
      <c r="K880" s="118"/>
    </row>
    <row r="881" spans="2:11" ht="15.75" customHeight="1" x14ac:dyDescent="0.2">
      <c r="B881" s="116"/>
      <c r="H881" s="118"/>
      <c r="I881" s="118"/>
      <c r="J881" s="118"/>
      <c r="K881" s="118"/>
    </row>
    <row r="882" spans="2:11" ht="15.75" customHeight="1" x14ac:dyDescent="0.2">
      <c r="B882" s="116"/>
      <c r="H882" s="118"/>
      <c r="I882" s="118"/>
      <c r="J882" s="118"/>
      <c r="K882" s="118"/>
    </row>
    <row r="883" spans="2:11" ht="15.75" customHeight="1" x14ac:dyDescent="0.2">
      <c r="B883" s="116"/>
      <c r="H883" s="118"/>
      <c r="I883" s="118"/>
      <c r="J883" s="118"/>
      <c r="K883" s="118"/>
    </row>
    <row r="884" spans="2:11" ht="15.75" customHeight="1" x14ac:dyDescent="0.2">
      <c r="B884" s="116"/>
      <c r="H884" s="118"/>
      <c r="I884" s="118"/>
      <c r="J884" s="118"/>
      <c r="K884" s="118"/>
    </row>
    <row r="885" spans="2:11" ht="15.75" customHeight="1" x14ac:dyDescent="0.2">
      <c r="B885" s="116"/>
      <c r="H885" s="118"/>
      <c r="I885" s="118"/>
      <c r="J885" s="118"/>
      <c r="K885" s="118"/>
    </row>
    <row r="886" spans="2:11" ht="15.75" customHeight="1" x14ac:dyDescent="0.2">
      <c r="B886" s="116"/>
      <c r="H886" s="118"/>
      <c r="I886" s="118"/>
      <c r="J886" s="118"/>
      <c r="K886" s="118"/>
    </row>
    <row r="887" spans="2:11" ht="15.75" customHeight="1" x14ac:dyDescent="0.2">
      <c r="B887" s="116"/>
      <c r="H887" s="118"/>
      <c r="I887" s="118"/>
      <c r="J887" s="118"/>
      <c r="K887" s="118"/>
    </row>
    <row r="888" spans="2:11" ht="15.75" customHeight="1" x14ac:dyDescent="0.2">
      <c r="B888" s="116"/>
      <c r="H888" s="118"/>
      <c r="I888" s="118"/>
      <c r="J888" s="118"/>
      <c r="K888" s="118"/>
    </row>
    <row r="889" spans="2:11" ht="15.75" customHeight="1" x14ac:dyDescent="0.2">
      <c r="B889" s="116"/>
      <c r="H889" s="118"/>
      <c r="I889" s="118"/>
      <c r="J889" s="118"/>
      <c r="K889" s="118"/>
    </row>
    <row r="890" spans="2:11" ht="15.75" customHeight="1" x14ac:dyDescent="0.2">
      <c r="B890" s="116"/>
      <c r="H890" s="118"/>
      <c r="I890" s="118"/>
      <c r="J890" s="118"/>
      <c r="K890" s="118"/>
    </row>
    <row r="891" spans="2:11" ht="15.75" customHeight="1" x14ac:dyDescent="0.2">
      <c r="B891" s="116"/>
      <c r="H891" s="118"/>
      <c r="I891" s="118"/>
      <c r="J891" s="118"/>
      <c r="K891" s="118"/>
    </row>
    <row r="892" spans="2:11" ht="15.75" customHeight="1" x14ac:dyDescent="0.2">
      <c r="B892" s="116"/>
      <c r="H892" s="118"/>
      <c r="I892" s="118"/>
      <c r="J892" s="118"/>
      <c r="K892" s="118"/>
    </row>
    <row r="893" spans="2:11" ht="15.75" customHeight="1" x14ac:dyDescent="0.2">
      <c r="B893" s="116"/>
      <c r="H893" s="118"/>
      <c r="I893" s="118"/>
      <c r="J893" s="118"/>
      <c r="K893" s="118"/>
    </row>
    <row r="894" spans="2:11" ht="15.75" customHeight="1" x14ac:dyDescent="0.2">
      <c r="B894" s="116"/>
      <c r="H894" s="118"/>
      <c r="I894" s="118"/>
      <c r="J894" s="118"/>
      <c r="K894" s="118"/>
    </row>
    <row r="895" spans="2:11" ht="15.75" customHeight="1" x14ac:dyDescent="0.2">
      <c r="B895" s="116"/>
      <c r="H895" s="118"/>
      <c r="I895" s="118"/>
      <c r="J895" s="118"/>
      <c r="K895" s="118"/>
    </row>
    <row r="896" spans="2:11" ht="15.75" customHeight="1" x14ac:dyDescent="0.2">
      <c r="B896" s="116"/>
      <c r="H896" s="118"/>
      <c r="I896" s="118"/>
      <c r="J896" s="118"/>
      <c r="K896" s="118"/>
    </row>
    <row r="897" spans="2:11" ht="15.75" customHeight="1" x14ac:dyDescent="0.2">
      <c r="B897" s="116"/>
      <c r="H897" s="118"/>
      <c r="I897" s="118"/>
      <c r="J897" s="118"/>
      <c r="K897" s="118"/>
    </row>
    <row r="898" spans="2:11" ht="15.75" customHeight="1" x14ac:dyDescent="0.2">
      <c r="B898" s="116"/>
      <c r="H898" s="118"/>
      <c r="I898" s="118"/>
      <c r="J898" s="118"/>
      <c r="K898" s="118"/>
    </row>
    <row r="899" spans="2:11" ht="15.75" customHeight="1" x14ac:dyDescent="0.2">
      <c r="B899" s="116"/>
      <c r="H899" s="118"/>
      <c r="I899" s="118"/>
      <c r="J899" s="118"/>
      <c r="K899" s="118"/>
    </row>
    <row r="900" spans="2:11" ht="15.75" customHeight="1" x14ac:dyDescent="0.2">
      <c r="B900" s="116"/>
      <c r="H900" s="118"/>
      <c r="I900" s="118"/>
      <c r="J900" s="118"/>
      <c r="K900" s="118"/>
    </row>
    <row r="901" spans="2:11" ht="15.75" customHeight="1" x14ac:dyDescent="0.2">
      <c r="B901" s="116"/>
      <c r="H901" s="118"/>
      <c r="I901" s="118"/>
      <c r="J901" s="118"/>
      <c r="K901" s="118"/>
    </row>
    <row r="902" spans="2:11" ht="15.75" customHeight="1" x14ac:dyDescent="0.2">
      <c r="B902" s="116"/>
      <c r="H902" s="118"/>
      <c r="I902" s="118"/>
      <c r="J902" s="118"/>
      <c r="K902" s="118"/>
    </row>
    <row r="903" spans="2:11" ht="15.75" customHeight="1" x14ac:dyDescent="0.2">
      <c r="B903" s="116"/>
      <c r="H903" s="118"/>
      <c r="I903" s="118"/>
      <c r="J903" s="118"/>
      <c r="K903" s="118"/>
    </row>
    <row r="904" spans="2:11" ht="15.75" customHeight="1" x14ac:dyDescent="0.2">
      <c r="B904" s="116"/>
      <c r="H904" s="118"/>
      <c r="I904" s="118"/>
      <c r="J904" s="118"/>
      <c r="K904" s="118"/>
    </row>
    <row r="905" spans="2:11" ht="15.75" customHeight="1" x14ac:dyDescent="0.2">
      <c r="B905" s="116"/>
      <c r="H905" s="118"/>
      <c r="I905" s="118"/>
      <c r="J905" s="118"/>
      <c r="K905" s="118"/>
    </row>
    <row r="906" spans="2:11" ht="15.75" customHeight="1" x14ac:dyDescent="0.2">
      <c r="B906" s="116"/>
      <c r="H906" s="118"/>
      <c r="I906" s="118"/>
      <c r="J906" s="118"/>
      <c r="K906" s="118"/>
    </row>
    <row r="907" spans="2:11" ht="15.75" customHeight="1" x14ac:dyDescent="0.2">
      <c r="B907" s="116"/>
      <c r="H907" s="118"/>
      <c r="I907" s="118"/>
      <c r="J907" s="118"/>
      <c r="K907" s="118"/>
    </row>
    <row r="908" spans="2:11" ht="15.75" customHeight="1" x14ac:dyDescent="0.2">
      <c r="B908" s="116"/>
      <c r="H908" s="118"/>
      <c r="I908" s="118"/>
      <c r="J908" s="118"/>
      <c r="K908" s="118"/>
    </row>
    <row r="909" spans="2:11" ht="15.75" customHeight="1" x14ac:dyDescent="0.2">
      <c r="B909" s="116"/>
      <c r="H909" s="118"/>
      <c r="I909" s="118"/>
      <c r="J909" s="118"/>
      <c r="K909" s="118"/>
    </row>
    <row r="910" spans="2:11" ht="15.75" customHeight="1" x14ac:dyDescent="0.2">
      <c r="B910" s="116"/>
      <c r="H910" s="118"/>
      <c r="I910" s="118"/>
      <c r="J910" s="118"/>
      <c r="K910" s="118"/>
    </row>
    <row r="911" spans="2:11" ht="15.75" customHeight="1" x14ac:dyDescent="0.2">
      <c r="B911" s="116"/>
      <c r="H911" s="118"/>
      <c r="I911" s="118"/>
      <c r="J911" s="118"/>
      <c r="K911" s="118"/>
    </row>
    <row r="912" spans="2:11" ht="15.75" customHeight="1" x14ac:dyDescent="0.2">
      <c r="B912" s="116"/>
      <c r="H912" s="118"/>
      <c r="I912" s="118"/>
      <c r="J912" s="118"/>
      <c r="K912" s="118"/>
    </row>
    <row r="913" spans="2:11" ht="15.75" customHeight="1" x14ac:dyDescent="0.2">
      <c r="B913" s="116"/>
      <c r="H913" s="118"/>
      <c r="I913" s="118"/>
      <c r="J913" s="118"/>
      <c r="K913" s="118"/>
    </row>
    <row r="914" spans="2:11" ht="15.75" customHeight="1" x14ac:dyDescent="0.2">
      <c r="B914" s="116"/>
      <c r="H914" s="118"/>
      <c r="I914" s="118"/>
      <c r="J914" s="118"/>
      <c r="K914" s="118"/>
    </row>
    <row r="915" spans="2:11" ht="15.75" customHeight="1" x14ac:dyDescent="0.2">
      <c r="B915" s="116"/>
      <c r="H915" s="118"/>
      <c r="I915" s="118"/>
      <c r="J915" s="118"/>
      <c r="K915" s="118"/>
    </row>
    <row r="916" spans="2:11" ht="15.75" customHeight="1" x14ac:dyDescent="0.2">
      <c r="B916" s="116"/>
      <c r="H916" s="118"/>
      <c r="I916" s="118"/>
      <c r="J916" s="118"/>
      <c r="K916" s="118"/>
    </row>
    <row r="917" spans="2:11" ht="15.75" customHeight="1" x14ac:dyDescent="0.2">
      <c r="B917" s="116"/>
      <c r="H917" s="118"/>
      <c r="I917" s="118"/>
      <c r="J917" s="118"/>
      <c r="K917" s="118"/>
    </row>
    <row r="918" spans="2:11" ht="15.75" customHeight="1" x14ac:dyDescent="0.2">
      <c r="B918" s="116"/>
      <c r="H918" s="118"/>
      <c r="I918" s="118"/>
      <c r="J918" s="118"/>
      <c r="K918" s="118"/>
    </row>
    <row r="919" spans="2:11" ht="15.75" customHeight="1" x14ac:dyDescent="0.2">
      <c r="B919" s="116"/>
      <c r="H919" s="118"/>
      <c r="I919" s="118"/>
      <c r="J919" s="118"/>
      <c r="K919" s="118"/>
    </row>
    <row r="920" spans="2:11" ht="15.75" customHeight="1" x14ac:dyDescent="0.2">
      <c r="B920" s="116"/>
      <c r="H920" s="118"/>
      <c r="I920" s="118"/>
      <c r="J920" s="118"/>
      <c r="K920" s="118"/>
    </row>
    <row r="921" spans="2:11" ht="15.75" customHeight="1" x14ac:dyDescent="0.2">
      <c r="B921" s="116"/>
      <c r="H921" s="118"/>
      <c r="I921" s="118"/>
      <c r="J921" s="118"/>
      <c r="K921" s="118"/>
    </row>
    <row r="922" spans="2:11" ht="15.75" customHeight="1" x14ac:dyDescent="0.2">
      <c r="B922" s="116"/>
      <c r="H922" s="118"/>
      <c r="I922" s="118"/>
      <c r="J922" s="118"/>
      <c r="K922" s="118"/>
    </row>
    <row r="923" spans="2:11" ht="15.75" customHeight="1" x14ac:dyDescent="0.2">
      <c r="B923" s="116"/>
      <c r="H923" s="118"/>
      <c r="I923" s="118"/>
      <c r="J923" s="118"/>
      <c r="K923" s="118"/>
    </row>
    <row r="924" spans="2:11" ht="15.75" customHeight="1" x14ac:dyDescent="0.2">
      <c r="B924" s="116"/>
      <c r="H924" s="118"/>
      <c r="I924" s="118"/>
      <c r="J924" s="118"/>
      <c r="K924" s="118"/>
    </row>
    <row r="925" spans="2:11" ht="15.75" customHeight="1" x14ac:dyDescent="0.2">
      <c r="B925" s="116"/>
      <c r="H925" s="118"/>
      <c r="I925" s="118"/>
      <c r="J925" s="118"/>
      <c r="K925" s="118"/>
    </row>
    <row r="926" spans="2:11" ht="15.75" customHeight="1" x14ac:dyDescent="0.2">
      <c r="B926" s="116"/>
      <c r="H926" s="118"/>
      <c r="I926" s="118"/>
      <c r="J926" s="118"/>
      <c r="K926" s="118"/>
    </row>
    <row r="927" spans="2:11" ht="15.75" customHeight="1" x14ac:dyDescent="0.2">
      <c r="B927" s="116"/>
      <c r="H927" s="118"/>
      <c r="I927" s="118"/>
      <c r="J927" s="118"/>
      <c r="K927" s="118"/>
    </row>
    <row r="928" spans="2:11" ht="15.75" customHeight="1" x14ac:dyDescent="0.2">
      <c r="B928" s="116"/>
      <c r="H928" s="118"/>
      <c r="I928" s="118"/>
      <c r="J928" s="118"/>
      <c r="K928" s="118"/>
    </row>
    <row r="929" spans="2:11" ht="15.75" customHeight="1" x14ac:dyDescent="0.2">
      <c r="B929" s="116"/>
      <c r="H929" s="118"/>
      <c r="I929" s="118"/>
      <c r="J929" s="118"/>
      <c r="K929" s="118"/>
    </row>
    <row r="930" spans="2:11" ht="15.75" customHeight="1" x14ac:dyDescent="0.2">
      <c r="B930" s="116"/>
      <c r="H930" s="118"/>
      <c r="I930" s="118"/>
      <c r="J930" s="118"/>
      <c r="K930" s="118"/>
    </row>
    <row r="931" spans="2:11" ht="15.75" customHeight="1" x14ac:dyDescent="0.2">
      <c r="B931" s="116"/>
      <c r="H931" s="118"/>
      <c r="I931" s="118"/>
      <c r="J931" s="118"/>
      <c r="K931" s="118"/>
    </row>
    <row r="932" spans="2:11" ht="15.75" customHeight="1" x14ac:dyDescent="0.2">
      <c r="B932" s="116"/>
      <c r="H932" s="118"/>
      <c r="I932" s="118"/>
      <c r="J932" s="118"/>
      <c r="K932" s="118"/>
    </row>
    <row r="933" spans="2:11" ht="15.75" customHeight="1" x14ac:dyDescent="0.2">
      <c r="B933" s="116"/>
      <c r="H933" s="118"/>
      <c r="I933" s="118"/>
      <c r="J933" s="118"/>
      <c r="K933" s="118"/>
    </row>
    <row r="934" spans="2:11" ht="15.75" customHeight="1" x14ac:dyDescent="0.2">
      <c r="B934" s="116"/>
      <c r="H934" s="118"/>
      <c r="I934" s="118"/>
      <c r="J934" s="118"/>
      <c r="K934" s="118"/>
    </row>
    <row r="935" spans="2:11" ht="15.75" customHeight="1" x14ac:dyDescent="0.2">
      <c r="B935" s="116"/>
      <c r="H935" s="118"/>
      <c r="I935" s="118"/>
      <c r="J935" s="118"/>
      <c r="K935" s="118"/>
    </row>
    <row r="936" spans="2:11" ht="15.75" customHeight="1" x14ac:dyDescent="0.2">
      <c r="B936" s="116"/>
      <c r="H936" s="118"/>
      <c r="I936" s="118"/>
      <c r="J936" s="118"/>
      <c r="K936" s="118"/>
    </row>
    <row r="937" spans="2:11" ht="15.75" customHeight="1" x14ac:dyDescent="0.2">
      <c r="B937" s="116"/>
      <c r="H937" s="118"/>
      <c r="I937" s="118"/>
      <c r="J937" s="118"/>
      <c r="K937" s="118"/>
    </row>
    <row r="938" spans="2:11" ht="15.75" customHeight="1" x14ac:dyDescent="0.2">
      <c r="B938" s="116"/>
      <c r="H938" s="118"/>
      <c r="I938" s="118"/>
      <c r="J938" s="118"/>
      <c r="K938" s="118"/>
    </row>
    <row r="939" spans="2:11" ht="15.75" customHeight="1" x14ac:dyDescent="0.2">
      <c r="B939" s="116"/>
      <c r="H939" s="118"/>
      <c r="I939" s="118"/>
      <c r="J939" s="118"/>
      <c r="K939" s="118"/>
    </row>
    <row r="940" spans="2:11" ht="15.75" customHeight="1" x14ac:dyDescent="0.2">
      <c r="B940" s="116"/>
      <c r="H940" s="118"/>
      <c r="I940" s="118"/>
      <c r="J940" s="118"/>
      <c r="K940" s="118"/>
    </row>
    <row r="941" spans="2:11" ht="15.75" customHeight="1" x14ac:dyDescent="0.2">
      <c r="B941" s="116"/>
      <c r="H941" s="118"/>
      <c r="I941" s="118"/>
      <c r="J941" s="118"/>
      <c r="K941" s="118"/>
    </row>
    <row r="942" spans="2:11" ht="15.75" customHeight="1" x14ac:dyDescent="0.2">
      <c r="B942" s="116"/>
      <c r="H942" s="118"/>
      <c r="I942" s="118"/>
      <c r="J942" s="118"/>
      <c r="K942" s="118"/>
    </row>
    <row r="943" spans="2:11" ht="15.75" customHeight="1" x14ac:dyDescent="0.2">
      <c r="B943" s="116"/>
      <c r="H943" s="118"/>
      <c r="I943" s="118"/>
      <c r="J943" s="118"/>
      <c r="K943" s="118"/>
    </row>
    <row r="944" spans="2:11" ht="15.75" customHeight="1" x14ac:dyDescent="0.2">
      <c r="B944" s="116"/>
      <c r="H944" s="118"/>
      <c r="I944" s="118"/>
      <c r="J944" s="118"/>
      <c r="K944" s="118"/>
    </row>
    <row r="945" spans="2:11" ht="15.75" customHeight="1" x14ac:dyDescent="0.2">
      <c r="B945" s="116"/>
      <c r="H945" s="118"/>
      <c r="I945" s="118"/>
      <c r="J945" s="118"/>
      <c r="K945" s="118"/>
    </row>
    <row r="946" spans="2:11" ht="15.75" customHeight="1" x14ac:dyDescent="0.2">
      <c r="B946" s="116"/>
      <c r="H946" s="118"/>
      <c r="I946" s="118"/>
      <c r="J946" s="118"/>
      <c r="K946" s="118"/>
    </row>
    <row r="947" spans="2:11" ht="15.75" customHeight="1" x14ac:dyDescent="0.2">
      <c r="B947" s="116"/>
      <c r="H947" s="118"/>
      <c r="I947" s="118"/>
      <c r="J947" s="118"/>
      <c r="K947" s="118"/>
    </row>
    <row r="948" spans="2:11" ht="15.75" customHeight="1" x14ac:dyDescent="0.2">
      <c r="B948" s="116"/>
      <c r="H948" s="118"/>
      <c r="I948" s="118"/>
      <c r="J948" s="118"/>
      <c r="K948" s="118"/>
    </row>
    <row r="949" spans="2:11" ht="15.75" customHeight="1" x14ac:dyDescent="0.2">
      <c r="B949" s="116"/>
      <c r="H949" s="118"/>
      <c r="I949" s="118"/>
      <c r="J949" s="118"/>
      <c r="K949" s="118"/>
    </row>
    <row r="950" spans="2:11" ht="15.75" customHeight="1" x14ac:dyDescent="0.2">
      <c r="B950" s="116"/>
      <c r="H950" s="118"/>
      <c r="I950" s="118"/>
      <c r="J950" s="118"/>
      <c r="K950" s="118"/>
    </row>
    <row r="951" spans="2:11" ht="15.75" customHeight="1" x14ac:dyDescent="0.2">
      <c r="B951" s="116"/>
      <c r="H951" s="118"/>
      <c r="I951" s="118"/>
      <c r="J951" s="118"/>
      <c r="K951" s="118"/>
    </row>
    <row r="952" spans="2:11" ht="15.75" customHeight="1" x14ac:dyDescent="0.2">
      <c r="B952" s="116"/>
      <c r="H952" s="118"/>
      <c r="I952" s="118"/>
      <c r="J952" s="118"/>
      <c r="K952" s="118"/>
    </row>
    <row r="953" spans="2:11" ht="15.75" customHeight="1" x14ac:dyDescent="0.2">
      <c r="B953" s="116"/>
      <c r="H953" s="118"/>
      <c r="I953" s="118"/>
      <c r="J953" s="118"/>
      <c r="K953" s="118"/>
    </row>
    <row r="954" spans="2:11" ht="15.75" customHeight="1" x14ac:dyDescent="0.2">
      <c r="B954" s="116"/>
      <c r="H954" s="118"/>
      <c r="I954" s="118"/>
      <c r="J954" s="118"/>
      <c r="K954" s="118"/>
    </row>
    <row r="955" spans="2:11" ht="15.75" customHeight="1" x14ac:dyDescent="0.2">
      <c r="B955" s="116"/>
      <c r="H955" s="118"/>
      <c r="I955" s="118"/>
      <c r="J955" s="118"/>
      <c r="K955" s="118"/>
    </row>
    <row r="956" spans="2:11" ht="15.75" customHeight="1" x14ac:dyDescent="0.2">
      <c r="B956" s="116"/>
      <c r="H956" s="118"/>
      <c r="I956" s="118"/>
      <c r="J956" s="118"/>
      <c r="K956" s="118"/>
    </row>
    <row r="957" spans="2:11" ht="15.75" customHeight="1" x14ac:dyDescent="0.2">
      <c r="B957" s="116"/>
      <c r="H957" s="118"/>
      <c r="I957" s="118"/>
      <c r="J957" s="118"/>
      <c r="K957" s="118"/>
    </row>
    <row r="958" spans="2:11" ht="15.75" customHeight="1" x14ac:dyDescent="0.2">
      <c r="B958" s="116"/>
      <c r="H958" s="118"/>
      <c r="I958" s="118"/>
      <c r="J958" s="118"/>
      <c r="K958" s="118"/>
    </row>
    <row r="959" spans="2:11" ht="15.75" customHeight="1" x14ac:dyDescent="0.2">
      <c r="B959" s="116"/>
      <c r="H959" s="118"/>
      <c r="I959" s="118"/>
      <c r="J959" s="118"/>
      <c r="K959" s="118"/>
    </row>
    <row r="960" spans="2:11" ht="15.75" customHeight="1" x14ac:dyDescent="0.2">
      <c r="B960" s="116"/>
      <c r="H960" s="118"/>
      <c r="I960" s="118"/>
      <c r="J960" s="118"/>
      <c r="K960" s="118"/>
    </row>
    <row r="961" spans="2:11" ht="15.75" customHeight="1" x14ac:dyDescent="0.2">
      <c r="B961" s="116"/>
      <c r="H961" s="118"/>
      <c r="I961" s="118"/>
      <c r="J961" s="118"/>
      <c r="K961" s="118"/>
    </row>
    <row r="962" spans="2:11" ht="15.75" customHeight="1" x14ac:dyDescent="0.2">
      <c r="B962" s="116"/>
      <c r="H962" s="118"/>
      <c r="I962" s="118"/>
      <c r="J962" s="118"/>
      <c r="K962" s="118"/>
    </row>
    <row r="963" spans="2:11" ht="15.75" customHeight="1" x14ac:dyDescent="0.2">
      <c r="B963" s="116"/>
      <c r="H963" s="118"/>
      <c r="I963" s="118"/>
      <c r="J963" s="118"/>
      <c r="K963" s="118"/>
    </row>
    <row r="964" spans="2:11" ht="15.75" customHeight="1" x14ac:dyDescent="0.2">
      <c r="B964" s="116"/>
      <c r="H964" s="118"/>
      <c r="I964" s="118"/>
      <c r="J964" s="118"/>
      <c r="K964" s="118"/>
    </row>
    <row r="965" spans="2:11" ht="15.75" customHeight="1" x14ac:dyDescent="0.2">
      <c r="B965" s="116"/>
      <c r="H965" s="118"/>
      <c r="I965" s="118"/>
      <c r="J965" s="118"/>
      <c r="K965" s="118"/>
    </row>
    <row r="966" spans="2:11" ht="15.75" customHeight="1" x14ac:dyDescent="0.2">
      <c r="B966" s="116"/>
      <c r="H966" s="118"/>
      <c r="I966" s="118"/>
      <c r="J966" s="118"/>
      <c r="K966" s="118"/>
    </row>
    <row r="967" spans="2:11" ht="15.75" customHeight="1" x14ac:dyDescent="0.2">
      <c r="B967" s="116"/>
      <c r="H967" s="118"/>
      <c r="I967" s="118"/>
      <c r="J967" s="118"/>
      <c r="K967" s="118"/>
    </row>
    <row r="968" spans="2:11" ht="15.75" customHeight="1" x14ac:dyDescent="0.2">
      <c r="B968" s="116"/>
      <c r="H968" s="118"/>
      <c r="I968" s="118"/>
      <c r="J968" s="118"/>
      <c r="K968" s="118"/>
    </row>
    <row r="969" spans="2:11" ht="15.75" customHeight="1" x14ac:dyDescent="0.2">
      <c r="B969" s="116"/>
      <c r="H969" s="118"/>
      <c r="I969" s="118"/>
      <c r="J969" s="118"/>
      <c r="K969" s="118"/>
    </row>
    <row r="970" spans="2:11" ht="15.75" customHeight="1" x14ac:dyDescent="0.2">
      <c r="B970" s="116"/>
      <c r="H970" s="118"/>
      <c r="I970" s="118"/>
      <c r="J970" s="118"/>
      <c r="K970" s="118"/>
    </row>
    <row r="971" spans="2:11" ht="15.75" customHeight="1" x14ac:dyDescent="0.2">
      <c r="B971" s="116"/>
      <c r="H971" s="118"/>
      <c r="I971" s="118"/>
      <c r="J971" s="118"/>
      <c r="K971" s="118"/>
    </row>
    <row r="972" spans="2:11" ht="15.75" customHeight="1" x14ac:dyDescent="0.2">
      <c r="B972" s="116"/>
      <c r="H972" s="118"/>
      <c r="I972" s="118"/>
      <c r="J972" s="118"/>
      <c r="K972" s="118"/>
    </row>
    <row r="973" spans="2:11" ht="15.75" customHeight="1" x14ac:dyDescent="0.2">
      <c r="B973" s="116"/>
      <c r="H973" s="118"/>
      <c r="I973" s="118"/>
      <c r="J973" s="118"/>
      <c r="K973" s="118"/>
    </row>
    <row r="974" spans="2:11" ht="15.75" customHeight="1" x14ac:dyDescent="0.2">
      <c r="B974" s="116"/>
      <c r="H974" s="118"/>
      <c r="I974" s="118"/>
      <c r="J974" s="118"/>
      <c r="K974" s="118"/>
    </row>
    <row r="975" spans="2:11" ht="15.75" customHeight="1" x14ac:dyDescent="0.2">
      <c r="B975" s="116"/>
      <c r="H975" s="118"/>
      <c r="I975" s="118"/>
      <c r="J975" s="118"/>
      <c r="K975" s="118"/>
    </row>
    <row r="976" spans="2:11" ht="15.75" customHeight="1" x14ac:dyDescent="0.2">
      <c r="B976" s="116"/>
      <c r="H976" s="118"/>
      <c r="I976" s="118"/>
      <c r="J976" s="118"/>
      <c r="K976" s="118"/>
    </row>
    <row r="977" spans="2:11" ht="15.75" customHeight="1" x14ac:dyDescent="0.2">
      <c r="B977" s="116"/>
      <c r="H977" s="118"/>
      <c r="I977" s="118"/>
      <c r="J977" s="118"/>
      <c r="K977" s="118"/>
    </row>
    <row r="978" spans="2:11" ht="15.75" customHeight="1" x14ac:dyDescent="0.2">
      <c r="B978" s="116"/>
      <c r="H978" s="118"/>
      <c r="I978" s="118"/>
      <c r="J978" s="118"/>
      <c r="K978" s="118"/>
    </row>
    <row r="979" spans="2:11" ht="15.75" customHeight="1" x14ac:dyDescent="0.2">
      <c r="B979" s="116"/>
      <c r="H979" s="118"/>
      <c r="I979" s="118"/>
      <c r="J979" s="118"/>
      <c r="K979" s="118"/>
    </row>
    <row r="980" spans="2:11" ht="15.75" customHeight="1" x14ac:dyDescent="0.2">
      <c r="B980" s="116"/>
      <c r="H980" s="118"/>
      <c r="I980" s="118"/>
      <c r="J980" s="118"/>
      <c r="K980" s="118"/>
    </row>
    <row r="981" spans="2:11" ht="15.75" customHeight="1" x14ac:dyDescent="0.2">
      <c r="B981" s="116"/>
      <c r="H981" s="118"/>
      <c r="I981" s="118"/>
      <c r="J981" s="118"/>
      <c r="K981" s="118"/>
    </row>
    <row r="982" spans="2:11" ht="15.75" customHeight="1" x14ac:dyDescent="0.2">
      <c r="B982" s="116"/>
      <c r="H982" s="118"/>
      <c r="I982" s="118"/>
      <c r="J982" s="118"/>
      <c r="K982" s="118"/>
    </row>
    <row r="983" spans="2:11" ht="15.75" customHeight="1" x14ac:dyDescent="0.2">
      <c r="B983" s="116"/>
      <c r="H983" s="118"/>
      <c r="I983" s="118"/>
      <c r="J983" s="118"/>
      <c r="K983" s="118"/>
    </row>
    <row r="984" spans="2:11" ht="15.75" customHeight="1" x14ac:dyDescent="0.2">
      <c r="B984" s="116"/>
      <c r="H984" s="118"/>
      <c r="I984" s="118"/>
      <c r="J984" s="118"/>
      <c r="K984" s="118"/>
    </row>
    <row r="985" spans="2:11" ht="15.75" customHeight="1" x14ac:dyDescent="0.2">
      <c r="B985" s="116"/>
      <c r="H985" s="118"/>
      <c r="I985" s="118"/>
      <c r="J985" s="118"/>
      <c r="K985" s="118"/>
    </row>
    <row r="986" spans="2:11" ht="15.75" customHeight="1" x14ac:dyDescent="0.2">
      <c r="B986" s="116"/>
      <c r="H986" s="118"/>
      <c r="I986" s="118"/>
      <c r="J986" s="118"/>
      <c r="K986" s="118"/>
    </row>
    <row r="987" spans="2:11" ht="15.75" customHeight="1" x14ac:dyDescent="0.2">
      <c r="B987" s="116"/>
      <c r="H987" s="118"/>
      <c r="I987" s="118"/>
      <c r="J987" s="118"/>
      <c r="K987" s="118"/>
    </row>
    <row r="988" spans="2:11" ht="15.75" customHeight="1" x14ac:dyDescent="0.2">
      <c r="B988" s="116"/>
      <c r="H988" s="118"/>
      <c r="I988" s="118"/>
      <c r="J988" s="118"/>
      <c r="K988" s="118"/>
    </row>
    <row r="989" spans="2:11" ht="15.75" customHeight="1" x14ac:dyDescent="0.2">
      <c r="B989" s="116"/>
      <c r="H989" s="118"/>
      <c r="I989" s="118"/>
      <c r="J989" s="118"/>
      <c r="K989" s="118"/>
    </row>
    <row r="990" spans="2:11" ht="15.75" customHeight="1" x14ac:dyDescent="0.2">
      <c r="B990" s="116"/>
      <c r="H990" s="118"/>
      <c r="I990" s="118"/>
      <c r="J990" s="118"/>
      <c r="K990" s="118"/>
    </row>
    <row r="991" spans="2:11" ht="15.75" customHeight="1" x14ac:dyDescent="0.2">
      <c r="B991" s="116"/>
      <c r="H991" s="118"/>
      <c r="I991" s="118"/>
      <c r="J991" s="118"/>
      <c r="K991" s="118"/>
    </row>
    <row r="992" spans="2:11" ht="15.75" customHeight="1" x14ac:dyDescent="0.2">
      <c r="B992" s="116"/>
      <c r="H992" s="118"/>
      <c r="I992" s="118"/>
      <c r="J992" s="118"/>
      <c r="K992" s="118"/>
    </row>
    <row r="993" spans="2:11" ht="15.75" customHeight="1" x14ac:dyDescent="0.2">
      <c r="B993" s="116"/>
      <c r="H993" s="118"/>
      <c r="I993" s="118"/>
      <c r="J993" s="118"/>
      <c r="K993" s="118"/>
    </row>
    <row r="994" spans="2:11" ht="15.75" customHeight="1" x14ac:dyDescent="0.2">
      <c r="B994" s="116"/>
      <c r="H994" s="118"/>
      <c r="I994" s="118"/>
      <c r="J994" s="118"/>
      <c r="K994" s="118"/>
    </row>
  </sheetData>
  <mergeCells count="188">
    <mergeCell ref="B56:B58"/>
    <mergeCell ref="E56:E58"/>
    <mergeCell ref="L56:L58"/>
    <mergeCell ref="L39:L43"/>
    <mergeCell ref="M39:M43"/>
    <mergeCell ref="H47:K47"/>
    <mergeCell ref="L47:L49"/>
    <mergeCell ref="M47:M49"/>
    <mergeCell ref="H48:H49"/>
    <mergeCell ref="K48:K49"/>
    <mergeCell ref="I48:I49"/>
    <mergeCell ref="J48:J49"/>
    <mergeCell ref="K50:K52"/>
    <mergeCell ref="L50:L52"/>
    <mergeCell ref="M50:M52"/>
    <mergeCell ref="L53:L55"/>
    <mergeCell ref="C10:M10"/>
    <mergeCell ref="C11:M11"/>
    <mergeCell ref="M13:M15"/>
    <mergeCell ref="C26:C28"/>
    <mergeCell ref="D26:D28"/>
    <mergeCell ref="F26:F28"/>
    <mergeCell ref="G26:G28"/>
    <mergeCell ref="L13:L15"/>
    <mergeCell ref="D13:D15"/>
    <mergeCell ref="E13:E15"/>
    <mergeCell ref="F13:F15"/>
    <mergeCell ref="G16:G17"/>
    <mergeCell ref="G18:G21"/>
    <mergeCell ref="G13:G15"/>
    <mergeCell ref="H13:K13"/>
    <mergeCell ref="H14:H15"/>
    <mergeCell ref="L69:L71"/>
    <mergeCell ref="L72:L75"/>
    <mergeCell ref="M72:M75"/>
    <mergeCell ref="G53:G55"/>
    <mergeCell ref="C53:C55"/>
    <mergeCell ref="D53:D55"/>
    <mergeCell ref="C47:C49"/>
    <mergeCell ref="D47:D49"/>
    <mergeCell ref="E47:E49"/>
    <mergeCell ref="M53:M55"/>
    <mergeCell ref="K53:K55"/>
    <mergeCell ref="K56:K58"/>
    <mergeCell ref="J61:J62"/>
    <mergeCell ref="K61:K62"/>
    <mergeCell ref="H27:H28"/>
    <mergeCell ref="I27:I28"/>
    <mergeCell ref="J27:J28"/>
    <mergeCell ref="K27:K28"/>
    <mergeCell ref="K32:K34"/>
    <mergeCell ref="L32:L34"/>
    <mergeCell ref="M32:M34"/>
    <mergeCell ref="K35:K38"/>
    <mergeCell ref="L35:L38"/>
    <mergeCell ref="M35:M38"/>
    <mergeCell ref="K39:K43"/>
    <mergeCell ref="K44:K46"/>
    <mergeCell ref="L44:L46"/>
    <mergeCell ref="M44:M46"/>
    <mergeCell ref="B22:B25"/>
    <mergeCell ref="C22:C25"/>
    <mergeCell ref="B26:B28"/>
    <mergeCell ref="B29:B31"/>
    <mergeCell ref="C29:C31"/>
    <mergeCell ref="B32:B34"/>
    <mergeCell ref="C32:C34"/>
    <mergeCell ref="B13:B15"/>
    <mergeCell ref="C13:C15"/>
    <mergeCell ref="B16:B17"/>
    <mergeCell ref="C16:C17"/>
    <mergeCell ref="B18:B21"/>
    <mergeCell ref="C18:C21"/>
    <mergeCell ref="I14:I15"/>
    <mergeCell ref="J14:J15"/>
    <mergeCell ref="K14:K15"/>
    <mergeCell ref="L16:L17"/>
    <mergeCell ref="E16:E17"/>
    <mergeCell ref="F16:F17"/>
    <mergeCell ref="E18:E21"/>
    <mergeCell ref="D16:D17"/>
    <mergeCell ref="M16:M17"/>
    <mergeCell ref="L18:L21"/>
    <mergeCell ref="M18:M21"/>
    <mergeCell ref="D32:D34"/>
    <mergeCell ref="E32:E34"/>
    <mergeCell ref="K18:K21"/>
    <mergeCell ref="K22:K25"/>
    <mergeCell ref="L22:L25"/>
    <mergeCell ref="M22:M25"/>
    <mergeCell ref="L29:L31"/>
    <mergeCell ref="M29:M31"/>
    <mergeCell ref="D18:D21"/>
    <mergeCell ref="D22:D25"/>
    <mergeCell ref="E22:E25"/>
    <mergeCell ref="E26:E28"/>
    <mergeCell ref="D29:D31"/>
    <mergeCell ref="E29:E31"/>
    <mergeCell ref="G32:G34"/>
    <mergeCell ref="G22:G25"/>
    <mergeCell ref="G29:G31"/>
    <mergeCell ref="L26:L28"/>
    <mergeCell ref="H26:K26"/>
    <mergeCell ref="M26:M28"/>
    <mergeCell ref="B72:B75"/>
    <mergeCell ref="C72:C75"/>
    <mergeCell ref="D72:D75"/>
    <mergeCell ref="E72:E75"/>
    <mergeCell ref="F72:F75"/>
    <mergeCell ref="G72:G75"/>
    <mergeCell ref="B76:B78"/>
    <mergeCell ref="G76:G78"/>
    <mergeCell ref="C76:C78"/>
    <mergeCell ref="D76:D78"/>
    <mergeCell ref="B69:B71"/>
    <mergeCell ref="C69:C71"/>
    <mergeCell ref="D69:D71"/>
    <mergeCell ref="E69:E71"/>
    <mergeCell ref="F69:F71"/>
    <mergeCell ref="G69:G71"/>
    <mergeCell ref="B59:B62"/>
    <mergeCell ref="F47:F49"/>
    <mergeCell ref="G47:G49"/>
    <mergeCell ref="B47:B49"/>
    <mergeCell ref="C59:C62"/>
    <mergeCell ref="D59:D62"/>
    <mergeCell ref="E59:E62"/>
    <mergeCell ref="F59:F62"/>
    <mergeCell ref="G59:G62"/>
    <mergeCell ref="E53:E55"/>
    <mergeCell ref="F53:F55"/>
    <mergeCell ref="B50:B52"/>
    <mergeCell ref="C50:C52"/>
    <mergeCell ref="D50:D52"/>
    <mergeCell ref="E50:E52"/>
    <mergeCell ref="F50:F52"/>
    <mergeCell ref="G50:G52"/>
    <mergeCell ref="B53:B55"/>
    <mergeCell ref="E39:E43"/>
    <mergeCell ref="D44:D46"/>
    <mergeCell ref="E44:E46"/>
    <mergeCell ref="G44:G46"/>
    <mergeCell ref="B35:B38"/>
    <mergeCell ref="C35:C38"/>
    <mergeCell ref="D35:D38"/>
    <mergeCell ref="E35:E38"/>
    <mergeCell ref="G35:G38"/>
    <mergeCell ref="C39:C43"/>
    <mergeCell ref="G39:G43"/>
    <mergeCell ref="B39:B43"/>
    <mergeCell ref="B44:B46"/>
    <mergeCell ref="C44:C46"/>
    <mergeCell ref="D39:D43"/>
    <mergeCell ref="B63:B65"/>
    <mergeCell ref="B66:B68"/>
    <mergeCell ref="C66:C68"/>
    <mergeCell ref="E66:E68"/>
    <mergeCell ref="D63:D65"/>
    <mergeCell ref="D66:D68"/>
    <mergeCell ref="F66:F68"/>
    <mergeCell ref="G66:G68"/>
    <mergeCell ref="K63:K65"/>
    <mergeCell ref="K66:K68"/>
    <mergeCell ref="J63:J65"/>
    <mergeCell ref="L76:L78"/>
    <mergeCell ref="M56:M58"/>
    <mergeCell ref="C63:C65"/>
    <mergeCell ref="E63:E65"/>
    <mergeCell ref="F63:F65"/>
    <mergeCell ref="G63:G65"/>
    <mergeCell ref="L63:L65"/>
    <mergeCell ref="M63:M65"/>
    <mergeCell ref="L66:L68"/>
    <mergeCell ref="M66:M68"/>
    <mergeCell ref="E76:E78"/>
    <mergeCell ref="F76:F78"/>
    <mergeCell ref="K76:K78"/>
    <mergeCell ref="M76:M78"/>
    <mergeCell ref="H59:K60"/>
    <mergeCell ref="L59:L62"/>
    <mergeCell ref="M69:M71"/>
    <mergeCell ref="C56:C58"/>
    <mergeCell ref="M59:M62"/>
    <mergeCell ref="K69:K71"/>
    <mergeCell ref="J72:J75"/>
    <mergeCell ref="K72:K75"/>
    <mergeCell ref="H61:H62"/>
    <mergeCell ref="I61:I62"/>
  </mergeCells>
  <dataValidations count="1">
    <dataValidation type="list" allowBlank="1" showErrorMessage="1" sqref="G16 L16 G18 L18 G22 L22 G29 L29 G32 L32 G35 L35 G39 L39 G44 L44 G50 L50 G53 L53 G57 G63 L56 G72:G73 G69 G75 G66" xr:uid="{00000000-0002-0000-0300-000000000000}">
      <formula1>"1,2,3"</formula1>
    </dataValidation>
  </dataValidations>
  <pageMargins left="0.7" right="0.7" top="0.75" bottom="0.75" header="0" footer="0"/>
  <pageSetup paperSize="9" scale="4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48DD4"/>
  </sheetPr>
  <dimension ref="A1:AA995"/>
  <sheetViews>
    <sheetView workbookViewId="0">
      <selection activeCell="D15" sqref="D15"/>
    </sheetView>
  </sheetViews>
  <sheetFormatPr baseColWidth="10" defaultColWidth="12.5703125" defaultRowHeight="15" customHeight="1" x14ac:dyDescent="0.2"/>
  <cols>
    <col min="1" max="1" width="2.5703125" style="113" customWidth="1"/>
    <col min="2" max="2" width="5.85546875" style="113" customWidth="1"/>
    <col min="3" max="3" width="42.5703125" style="113" customWidth="1"/>
    <col min="4" max="4" width="30.7109375" style="113" customWidth="1"/>
    <col min="5" max="6" width="38" style="113" customWidth="1"/>
    <col min="7" max="7" width="7.42578125" style="113" customWidth="1"/>
    <col min="8" max="8" width="3.5703125" style="113" customWidth="1"/>
    <col min="9" max="9" width="38.28515625" style="113" customWidth="1"/>
    <col min="10" max="10" width="26.7109375" style="113" customWidth="1"/>
    <col min="11" max="11" width="37.85546875" style="113" customWidth="1"/>
    <col min="12" max="12" width="7.42578125" style="113" customWidth="1"/>
    <col min="13" max="13" width="26" style="113" customWidth="1"/>
    <col min="14" max="14" width="8" style="113" customWidth="1"/>
    <col min="15" max="15" width="12" style="113" customWidth="1"/>
    <col min="16" max="27" width="3.140625" style="113" customWidth="1"/>
    <col min="28" max="16384" width="12.5703125" style="113"/>
  </cols>
  <sheetData>
    <row r="1" spans="1:27" ht="9.75" customHeight="1" x14ac:dyDescent="0.2">
      <c r="A1" s="118" t="str">
        <f>F38</f>
        <v>Oficina de Sistemas de Información</v>
      </c>
      <c r="B1" s="119"/>
      <c r="C1" s="118"/>
      <c r="D1" s="118"/>
      <c r="E1" s="118"/>
      <c r="F1" s="120"/>
      <c r="G1" s="119"/>
      <c r="H1" s="118"/>
      <c r="I1" s="118"/>
      <c r="J1" s="118"/>
      <c r="K1" s="118"/>
      <c r="L1" s="118"/>
      <c r="M1" s="121"/>
      <c r="N1" s="122"/>
      <c r="O1" s="122"/>
      <c r="P1" s="123"/>
      <c r="Q1" s="118"/>
      <c r="R1" s="118"/>
      <c r="S1" s="118"/>
      <c r="T1" s="118"/>
      <c r="U1" s="118"/>
      <c r="V1" s="118"/>
      <c r="W1" s="118"/>
      <c r="X1" s="118"/>
      <c r="Y1" s="118"/>
      <c r="Z1" s="118"/>
      <c r="AA1" s="118"/>
    </row>
    <row r="2" spans="1:27" ht="9.75" customHeight="1" x14ac:dyDescent="0.2">
      <c r="A2" s="118"/>
      <c r="B2" s="119"/>
      <c r="C2" s="118"/>
      <c r="D2" s="118"/>
      <c r="E2" s="118"/>
      <c r="F2" s="120"/>
      <c r="G2" s="119"/>
      <c r="H2" s="118"/>
      <c r="I2" s="118"/>
      <c r="J2" s="118"/>
      <c r="K2" s="118"/>
      <c r="L2" s="118"/>
      <c r="M2" s="121"/>
      <c r="N2" s="122"/>
      <c r="O2" s="122"/>
      <c r="P2" s="123"/>
      <c r="Q2" s="118"/>
      <c r="R2" s="118"/>
      <c r="S2" s="118"/>
      <c r="T2" s="118"/>
      <c r="U2" s="118"/>
      <c r="V2" s="118"/>
      <c r="W2" s="118"/>
      <c r="X2" s="118"/>
      <c r="Y2" s="118"/>
      <c r="Z2" s="118"/>
      <c r="AA2" s="118"/>
    </row>
    <row r="3" spans="1:27" ht="9.75" customHeight="1" x14ac:dyDescent="0.2">
      <c r="A3" s="118"/>
      <c r="B3" s="119"/>
      <c r="C3" s="118"/>
      <c r="D3" s="118"/>
      <c r="E3" s="118"/>
      <c r="F3" s="120"/>
      <c r="G3" s="119"/>
      <c r="H3" s="118"/>
      <c r="I3" s="118"/>
      <c r="J3" s="118"/>
      <c r="K3" s="118"/>
      <c r="L3" s="118"/>
      <c r="M3" s="121"/>
      <c r="N3" s="122"/>
      <c r="O3" s="122"/>
      <c r="P3" s="123"/>
      <c r="Q3" s="118"/>
      <c r="R3" s="118"/>
      <c r="S3" s="118"/>
      <c r="T3" s="118"/>
      <c r="U3" s="118"/>
      <c r="V3" s="118"/>
      <c r="W3" s="118"/>
      <c r="X3" s="118"/>
      <c r="Y3" s="118"/>
      <c r="Z3" s="118"/>
      <c r="AA3" s="118"/>
    </row>
    <row r="4" spans="1:27" ht="9.75" customHeight="1" x14ac:dyDescent="0.2">
      <c r="A4" s="118"/>
      <c r="B4" s="119"/>
      <c r="C4" s="118"/>
      <c r="D4" s="118"/>
      <c r="E4" s="118"/>
      <c r="F4" s="120"/>
      <c r="G4" s="119"/>
      <c r="H4" s="118"/>
      <c r="I4" s="118"/>
      <c r="J4" s="118"/>
      <c r="K4" s="118"/>
      <c r="L4" s="118"/>
      <c r="M4" s="121"/>
      <c r="N4" s="122"/>
      <c r="O4" s="122"/>
      <c r="P4" s="123"/>
      <c r="Q4" s="118"/>
      <c r="R4" s="118"/>
      <c r="S4" s="118"/>
      <c r="T4" s="118"/>
      <c r="U4" s="118"/>
      <c r="V4" s="118"/>
      <c r="W4" s="118"/>
      <c r="X4" s="118"/>
      <c r="Y4" s="118"/>
      <c r="Z4" s="118"/>
      <c r="AA4" s="118"/>
    </row>
    <row r="5" spans="1:27" ht="9.75" customHeight="1" x14ac:dyDescent="0.2">
      <c r="A5" s="118"/>
      <c r="B5" s="119"/>
      <c r="C5" s="118"/>
      <c r="D5" s="118"/>
      <c r="E5" s="118"/>
      <c r="F5" s="120"/>
      <c r="G5" s="119"/>
      <c r="H5" s="118"/>
      <c r="I5" s="118"/>
      <c r="J5" s="118"/>
      <c r="K5" s="118"/>
      <c r="L5" s="118"/>
      <c r="M5" s="121"/>
      <c r="N5" s="122"/>
      <c r="O5" s="122"/>
      <c r="P5" s="123"/>
      <c r="Q5" s="118"/>
      <c r="R5" s="118"/>
      <c r="S5" s="118"/>
      <c r="T5" s="118"/>
      <c r="U5" s="118"/>
      <c r="V5" s="118"/>
      <c r="W5" s="118"/>
      <c r="X5" s="118"/>
      <c r="Y5" s="118"/>
      <c r="Z5" s="118"/>
      <c r="AA5" s="118"/>
    </row>
    <row r="6" spans="1:27" ht="9.75" customHeight="1" x14ac:dyDescent="0.2">
      <c r="A6" s="118"/>
      <c r="B6" s="119"/>
      <c r="C6" s="118"/>
      <c r="D6" s="118"/>
      <c r="E6" s="118"/>
      <c r="F6" s="120"/>
      <c r="G6" s="119"/>
      <c r="H6" s="118"/>
      <c r="I6" s="118"/>
      <c r="J6" s="118"/>
      <c r="K6" s="118"/>
      <c r="L6" s="118"/>
      <c r="M6" s="121"/>
      <c r="N6" s="122"/>
      <c r="O6" s="122"/>
      <c r="P6" s="123"/>
      <c r="Q6" s="118"/>
      <c r="R6" s="118"/>
      <c r="S6" s="118"/>
      <c r="T6" s="118"/>
      <c r="U6" s="118"/>
      <c r="V6" s="118"/>
      <c r="W6" s="118"/>
      <c r="X6" s="118"/>
      <c r="Y6" s="118"/>
      <c r="Z6" s="118"/>
      <c r="AA6" s="118"/>
    </row>
    <row r="7" spans="1:27" ht="9.75" customHeight="1" x14ac:dyDescent="0.2">
      <c r="A7" s="118"/>
      <c r="B7" s="119"/>
      <c r="C7" s="118"/>
      <c r="D7" s="118"/>
      <c r="E7" s="118"/>
      <c r="F7" s="120"/>
      <c r="G7" s="119"/>
      <c r="H7" s="118"/>
      <c r="I7" s="118"/>
      <c r="J7" s="118"/>
      <c r="K7" s="118"/>
      <c r="L7" s="118"/>
      <c r="M7" s="121"/>
      <c r="N7" s="122"/>
      <c r="O7" s="122"/>
      <c r="P7" s="123"/>
      <c r="Q7" s="118"/>
      <c r="R7" s="118"/>
      <c r="S7" s="118"/>
      <c r="T7" s="118"/>
      <c r="U7" s="118"/>
      <c r="V7" s="118"/>
      <c r="W7" s="118"/>
      <c r="X7" s="118"/>
      <c r="Y7" s="118"/>
      <c r="Z7" s="118"/>
      <c r="AA7" s="118"/>
    </row>
    <row r="8" spans="1:27" ht="9.75" customHeight="1" x14ac:dyDescent="0.2">
      <c r="A8" s="118"/>
      <c r="B8" s="119"/>
      <c r="C8" s="118"/>
      <c r="D8" s="118"/>
      <c r="E8" s="118"/>
      <c r="F8" s="120"/>
      <c r="G8" s="119"/>
      <c r="H8" s="118"/>
      <c r="I8" s="118"/>
      <c r="J8" s="118"/>
      <c r="K8" s="118"/>
      <c r="L8" s="118"/>
      <c r="M8" s="121"/>
      <c r="N8" s="122"/>
      <c r="O8" s="122"/>
      <c r="P8" s="123"/>
      <c r="Q8" s="118"/>
      <c r="R8" s="118"/>
      <c r="S8" s="118"/>
      <c r="T8" s="118"/>
      <c r="U8" s="118"/>
      <c r="V8" s="118"/>
      <c r="W8" s="118"/>
      <c r="X8" s="118"/>
      <c r="Y8" s="118"/>
      <c r="Z8" s="118"/>
      <c r="AA8" s="118"/>
    </row>
    <row r="9" spans="1:27" ht="9.75" customHeight="1" x14ac:dyDescent="0.2">
      <c r="A9" s="118"/>
      <c r="B9" s="119"/>
      <c r="C9" s="118"/>
      <c r="D9" s="118"/>
      <c r="E9" s="118"/>
      <c r="F9" s="120"/>
      <c r="G9" s="119"/>
      <c r="H9" s="118"/>
      <c r="I9" s="118"/>
      <c r="J9" s="118"/>
      <c r="K9" s="118"/>
      <c r="L9" s="118"/>
      <c r="M9" s="121"/>
      <c r="N9" s="122"/>
      <c r="O9" s="122"/>
      <c r="P9" s="123"/>
      <c r="Q9" s="118"/>
      <c r="R9" s="118"/>
      <c r="S9" s="118"/>
      <c r="T9" s="118"/>
      <c r="U9" s="118"/>
      <c r="V9" s="118"/>
      <c r="W9" s="118"/>
      <c r="X9" s="118"/>
      <c r="Y9" s="118"/>
      <c r="Z9" s="118"/>
      <c r="AA9" s="118"/>
    </row>
    <row r="10" spans="1:27" ht="9.75" customHeight="1" x14ac:dyDescent="0.2">
      <c r="A10" s="118"/>
      <c r="B10" s="119"/>
      <c r="C10" s="118"/>
      <c r="D10" s="118"/>
      <c r="E10" s="118"/>
      <c r="F10" s="120"/>
      <c r="G10" s="119"/>
      <c r="H10" s="118"/>
      <c r="I10" s="118"/>
      <c r="J10" s="118"/>
      <c r="K10" s="118"/>
      <c r="L10" s="118"/>
      <c r="M10" s="121"/>
      <c r="N10" s="122"/>
      <c r="O10" s="122"/>
      <c r="P10" s="123"/>
      <c r="Q10" s="118"/>
      <c r="R10" s="118"/>
      <c r="S10" s="118"/>
      <c r="T10" s="118"/>
      <c r="U10" s="118"/>
      <c r="V10" s="118"/>
      <c r="W10" s="118"/>
      <c r="X10" s="118"/>
      <c r="Y10" s="118"/>
      <c r="Z10" s="118"/>
      <c r="AA10" s="118"/>
    </row>
    <row r="11" spans="1:27" ht="9.75" customHeight="1" x14ac:dyDescent="0.2">
      <c r="A11" s="118"/>
      <c r="B11" s="119"/>
      <c r="C11" s="118"/>
      <c r="D11" s="118"/>
      <c r="E11" s="118"/>
      <c r="F11" s="120"/>
      <c r="G11" s="119"/>
      <c r="H11" s="118"/>
      <c r="I11" s="118"/>
      <c r="J11" s="118"/>
      <c r="K11" s="118"/>
      <c r="L11" s="118"/>
      <c r="M11" s="121"/>
      <c r="N11" s="122"/>
      <c r="O11" s="122"/>
      <c r="P11" s="123"/>
      <c r="Q11" s="118"/>
      <c r="R11" s="118"/>
      <c r="S11" s="118"/>
      <c r="T11" s="118"/>
      <c r="U11" s="118"/>
      <c r="V11" s="118"/>
      <c r="W11" s="118"/>
      <c r="X11" s="118"/>
      <c r="Y11" s="118"/>
      <c r="Z11" s="118"/>
      <c r="AA11" s="118"/>
    </row>
    <row r="12" spans="1:27" ht="31.5" customHeight="1" x14ac:dyDescent="0.2">
      <c r="A12" s="118"/>
      <c r="B12" s="119"/>
      <c r="C12" s="118"/>
      <c r="D12" s="118"/>
      <c r="E12" s="118"/>
      <c r="F12" s="120"/>
      <c r="G12" s="119"/>
      <c r="H12" s="118"/>
      <c r="I12" s="118"/>
      <c r="J12" s="118"/>
      <c r="K12" s="118"/>
      <c r="L12" s="118"/>
      <c r="M12" s="121"/>
      <c r="N12" s="122"/>
      <c r="O12" s="122"/>
      <c r="P12" s="123"/>
      <c r="Q12" s="118"/>
      <c r="R12" s="118"/>
      <c r="S12" s="118"/>
      <c r="T12" s="118"/>
      <c r="U12" s="118"/>
      <c r="V12" s="118"/>
      <c r="W12" s="118"/>
      <c r="X12" s="118"/>
      <c r="Y12" s="118"/>
      <c r="Z12" s="118"/>
      <c r="AA12" s="118"/>
    </row>
    <row r="13" spans="1:27" ht="24.75" customHeight="1" x14ac:dyDescent="0.2">
      <c r="A13" s="118"/>
      <c r="B13" s="119"/>
      <c r="C13" s="118"/>
      <c r="D13" s="118"/>
      <c r="E13" s="118"/>
      <c r="F13" s="120"/>
      <c r="G13" s="119"/>
      <c r="H13" s="118"/>
      <c r="I13" s="118"/>
      <c r="J13" s="118"/>
      <c r="K13" s="118"/>
      <c r="L13" s="118"/>
      <c r="M13" s="121"/>
      <c r="N13" s="122"/>
      <c r="O13" s="122"/>
      <c r="P13" s="123"/>
      <c r="Q13" s="118"/>
      <c r="R13" s="118"/>
      <c r="S13" s="118"/>
      <c r="T13" s="118"/>
      <c r="U13" s="118"/>
      <c r="V13" s="118"/>
      <c r="W13" s="118"/>
      <c r="X13" s="118"/>
      <c r="Y13" s="118"/>
      <c r="Z13" s="118"/>
      <c r="AA13" s="118"/>
    </row>
    <row r="14" spans="1:27" ht="20.25" customHeight="1" x14ac:dyDescent="0.2">
      <c r="A14" s="118"/>
      <c r="B14" s="119"/>
      <c r="C14" s="118"/>
      <c r="D14" s="118"/>
      <c r="E14" s="118"/>
      <c r="F14" s="120"/>
      <c r="G14" s="119"/>
      <c r="H14" s="118"/>
      <c r="I14" s="118"/>
      <c r="J14" s="118"/>
      <c r="K14" s="118"/>
      <c r="L14" s="118"/>
      <c r="M14" s="121"/>
      <c r="N14" s="122"/>
      <c r="O14" s="122"/>
      <c r="P14" s="123"/>
      <c r="Q14" s="118"/>
      <c r="R14" s="118"/>
      <c r="S14" s="118"/>
      <c r="T14" s="118"/>
      <c r="U14" s="118"/>
      <c r="V14" s="118"/>
      <c r="W14" s="118"/>
      <c r="X14" s="118"/>
      <c r="Y14" s="118"/>
      <c r="Z14" s="118"/>
      <c r="AA14" s="118"/>
    </row>
    <row r="15" spans="1:27" ht="19.5" customHeight="1" x14ac:dyDescent="0.2">
      <c r="A15" s="118"/>
      <c r="B15" s="119"/>
      <c r="C15" s="124" t="s">
        <v>364</v>
      </c>
      <c r="D15" s="124"/>
      <c r="E15" s="124"/>
      <c r="F15" s="124"/>
      <c r="G15" s="124"/>
      <c r="H15" s="124"/>
      <c r="I15" s="124"/>
      <c r="J15" s="124"/>
      <c r="K15" s="124"/>
      <c r="L15" s="124"/>
      <c r="M15" s="125"/>
      <c r="N15" s="122"/>
      <c r="O15" s="122"/>
      <c r="P15" s="123"/>
      <c r="Q15" s="118"/>
      <c r="R15" s="118"/>
      <c r="S15" s="118"/>
      <c r="T15" s="118"/>
      <c r="U15" s="118"/>
      <c r="V15" s="118"/>
      <c r="W15" s="118"/>
      <c r="X15" s="118"/>
      <c r="Y15" s="118"/>
      <c r="Z15" s="118"/>
      <c r="AA15" s="118"/>
    </row>
    <row r="16" spans="1:27" ht="37.5" customHeight="1" x14ac:dyDescent="0.2">
      <c r="A16" s="118"/>
      <c r="B16" s="119"/>
      <c r="C16" s="491" t="s">
        <v>365</v>
      </c>
      <c r="D16" s="491"/>
      <c r="E16" s="491"/>
      <c r="F16" s="491"/>
      <c r="G16" s="491"/>
      <c r="H16" s="491"/>
      <c r="I16" s="491"/>
      <c r="J16" s="491"/>
      <c r="K16" s="491"/>
      <c r="L16" s="491"/>
      <c r="M16" s="491"/>
      <c r="N16" s="122"/>
      <c r="O16" s="122"/>
      <c r="P16" s="123"/>
      <c r="Q16" s="118"/>
      <c r="R16" s="118"/>
      <c r="S16" s="118"/>
      <c r="T16" s="118"/>
      <c r="U16" s="118"/>
      <c r="V16" s="118"/>
      <c r="W16" s="118"/>
      <c r="X16" s="118"/>
      <c r="Y16" s="118"/>
      <c r="Z16" s="118"/>
      <c r="AA16" s="118"/>
    </row>
    <row r="17" spans="1:27" ht="9.75" customHeight="1" thickBot="1" x14ac:dyDescent="0.25">
      <c r="A17" s="118"/>
      <c r="B17" s="260"/>
      <c r="C17" s="261"/>
      <c r="D17" s="261"/>
      <c r="E17" s="121"/>
      <c r="F17" s="262"/>
      <c r="G17" s="263"/>
      <c r="H17" s="121"/>
      <c r="I17" s="121"/>
      <c r="J17" s="121"/>
      <c r="K17" s="121"/>
      <c r="L17" s="121"/>
      <c r="M17" s="121"/>
      <c r="N17" s="122"/>
      <c r="O17" s="122"/>
      <c r="P17" s="123"/>
      <c r="Q17" s="118"/>
      <c r="R17" s="118"/>
      <c r="S17" s="118"/>
      <c r="T17" s="118"/>
      <c r="U17" s="118"/>
      <c r="V17" s="118"/>
      <c r="W17" s="118"/>
      <c r="X17" s="118"/>
      <c r="Y17" s="118"/>
      <c r="Z17" s="118"/>
      <c r="AA17" s="118"/>
    </row>
    <row r="18" spans="1:27" ht="22.5" customHeight="1" x14ac:dyDescent="0.2">
      <c r="A18" s="118"/>
      <c r="B18" s="506" t="s">
        <v>111</v>
      </c>
      <c r="C18" s="489" t="s">
        <v>926</v>
      </c>
      <c r="D18" s="489" t="s">
        <v>8</v>
      </c>
      <c r="E18" s="489" t="s">
        <v>927</v>
      </c>
      <c r="F18" s="489" t="s">
        <v>114</v>
      </c>
      <c r="G18" s="492" t="s">
        <v>928</v>
      </c>
      <c r="H18" s="493" t="s">
        <v>116</v>
      </c>
      <c r="I18" s="435"/>
      <c r="J18" s="435"/>
      <c r="K18" s="435"/>
      <c r="L18" s="492" t="s">
        <v>929</v>
      </c>
      <c r="M18" s="507" t="s">
        <v>163</v>
      </c>
      <c r="N18" s="499"/>
      <c r="O18" s="499"/>
      <c r="P18" s="123"/>
      <c r="Q18" s="118"/>
      <c r="R18" s="118"/>
      <c r="S18" s="118"/>
      <c r="T18" s="118"/>
      <c r="U18" s="118"/>
      <c r="V18" s="118"/>
      <c r="W18" s="118"/>
      <c r="X18" s="118"/>
      <c r="Y18" s="118"/>
      <c r="Z18" s="118"/>
      <c r="AA18" s="118"/>
    </row>
    <row r="19" spans="1:27" ht="29.25" customHeight="1" x14ac:dyDescent="0.2">
      <c r="A19" s="118"/>
      <c r="B19" s="400"/>
      <c r="C19" s="490"/>
      <c r="D19" s="402"/>
      <c r="E19" s="402"/>
      <c r="F19" s="402"/>
      <c r="G19" s="402"/>
      <c r="H19" s="500" t="s">
        <v>13</v>
      </c>
      <c r="I19" s="490" t="s">
        <v>15</v>
      </c>
      <c r="J19" s="490" t="s">
        <v>366</v>
      </c>
      <c r="K19" s="490" t="s">
        <v>277</v>
      </c>
      <c r="L19" s="402"/>
      <c r="M19" s="411"/>
      <c r="N19" s="496"/>
      <c r="O19" s="496"/>
      <c r="P19" s="123"/>
      <c r="Q19" s="118"/>
      <c r="R19" s="118"/>
      <c r="S19" s="118"/>
      <c r="T19" s="118"/>
      <c r="U19" s="118"/>
      <c r="V19" s="118"/>
      <c r="W19" s="118"/>
      <c r="X19" s="118"/>
      <c r="Y19" s="118"/>
      <c r="Z19" s="118"/>
      <c r="AA19" s="118"/>
    </row>
    <row r="20" spans="1:27" ht="51" customHeight="1" x14ac:dyDescent="0.2">
      <c r="A20" s="118"/>
      <c r="B20" s="400"/>
      <c r="C20" s="490"/>
      <c r="D20" s="402"/>
      <c r="E20" s="402"/>
      <c r="F20" s="402"/>
      <c r="G20" s="402"/>
      <c r="H20" s="402"/>
      <c r="I20" s="402"/>
      <c r="J20" s="402"/>
      <c r="K20" s="402"/>
      <c r="L20" s="402"/>
      <c r="M20" s="411"/>
      <c r="N20" s="496"/>
      <c r="O20" s="496"/>
      <c r="P20" s="123"/>
      <c r="Q20" s="118"/>
      <c r="R20" s="118"/>
      <c r="S20" s="118"/>
      <c r="T20" s="118"/>
      <c r="U20" s="118"/>
      <c r="V20" s="118"/>
      <c r="W20" s="118"/>
      <c r="X20" s="118"/>
      <c r="Y20" s="118"/>
      <c r="Z20" s="118"/>
      <c r="AA20" s="118"/>
    </row>
    <row r="21" spans="1:27" ht="89.25" x14ac:dyDescent="0.2">
      <c r="A21" s="118"/>
      <c r="B21" s="504" t="s">
        <v>367</v>
      </c>
      <c r="C21" s="424" t="s">
        <v>368</v>
      </c>
      <c r="D21" s="403" t="s">
        <v>349</v>
      </c>
      <c r="E21" s="429" t="s">
        <v>369</v>
      </c>
      <c r="F21" s="401" t="s">
        <v>124</v>
      </c>
      <c r="G21" s="407">
        <v>3</v>
      </c>
      <c r="H21" s="230">
        <v>1</v>
      </c>
      <c r="I21" s="233" t="s">
        <v>370</v>
      </c>
      <c r="J21" s="233"/>
      <c r="K21" s="469" t="s">
        <v>922</v>
      </c>
      <c r="L21" s="407">
        <v>3</v>
      </c>
      <c r="M21" s="494" t="str">
        <f>+IF(OR(ISBLANK(G21),ISBLANK(L21)),"",IF(OR(AND(G21=1,L21=1),AND(G21=1,L21=2),AND(G21=1,L21=3)),"Deficiencia de control mayor (diseño y ejecución)",IF(OR(AND(G21=2,L21=2),AND(G21=3,L21=1),AND(G21=3,L21=2),AND(G21=2,L21=1)),"Deficiencia de control (diseño o ejecución)",IF(AND(G21=2,L21=3),"Oportunidad de mejora","Mantenimiento del control"))))</f>
        <v>Mantenimiento del control</v>
      </c>
      <c r="N21" s="498">
        <v>3.4569000000000001</v>
      </c>
      <c r="O21" s="498" t="e">
        <f>+#REF!+N21</f>
        <v>#REF!</v>
      </c>
      <c r="P21" s="123"/>
      <c r="Q21" s="118"/>
      <c r="R21" s="118"/>
      <c r="S21" s="118"/>
      <c r="T21" s="118"/>
      <c r="U21" s="118"/>
      <c r="V21" s="118"/>
      <c r="W21" s="118"/>
      <c r="X21" s="118"/>
      <c r="Y21" s="118"/>
      <c r="Z21" s="118"/>
      <c r="AA21" s="118"/>
    </row>
    <row r="22" spans="1:27" ht="89.25" x14ac:dyDescent="0.2">
      <c r="A22" s="118"/>
      <c r="B22" s="400"/>
      <c r="C22" s="424"/>
      <c r="D22" s="402"/>
      <c r="E22" s="402"/>
      <c r="F22" s="402"/>
      <c r="G22" s="402"/>
      <c r="H22" s="230">
        <v>2</v>
      </c>
      <c r="I22" s="233" t="s">
        <v>371</v>
      </c>
      <c r="J22" s="233"/>
      <c r="K22" s="402"/>
      <c r="L22" s="402"/>
      <c r="M22" s="411"/>
      <c r="N22" s="496"/>
      <c r="O22" s="496"/>
      <c r="P22" s="123"/>
      <c r="Q22" s="118"/>
      <c r="R22" s="118"/>
      <c r="S22" s="118"/>
      <c r="T22" s="118"/>
      <c r="U22" s="118"/>
      <c r="V22" s="118"/>
      <c r="W22" s="118"/>
      <c r="X22" s="118"/>
      <c r="Y22" s="118"/>
      <c r="Z22" s="118"/>
      <c r="AA22" s="118"/>
    </row>
    <row r="23" spans="1:27" ht="76.5" x14ac:dyDescent="0.2">
      <c r="A23" s="118"/>
      <c r="B23" s="400"/>
      <c r="C23" s="424"/>
      <c r="D23" s="402"/>
      <c r="E23" s="402"/>
      <c r="F23" s="402"/>
      <c r="G23" s="402"/>
      <c r="H23" s="230">
        <v>3</v>
      </c>
      <c r="I23" s="233" t="s">
        <v>372</v>
      </c>
      <c r="J23" s="233"/>
      <c r="K23" s="402"/>
      <c r="L23" s="402"/>
      <c r="M23" s="411"/>
      <c r="N23" s="496"/>
      <c r="O23" s="496"/>
      <c r="P23" s="123"/>
      <c r="Q23" s="118"/>
      <c r="R23" s="118"/>
      <c r="S23" s="118"/>
      <c r="T23" s="118"/>
      <c r="U23" s="118"/>
      <c r="V23" s="118"/>
      <c r="W23" s="118"/>
      <c r="X23" s="118"/>
      <c r="Y23" s="118"/>
      <c r="Z23" s="118"/>
      <c r="AA23" s="118"/>
    </row>
    <row r="24" spans="1:27" ht="90" customHeight="1" x14ac:dyDescent="0.2">
      <c r="A24" s="118"/>
      <c r="B24" s="504" t="s">
        <v>373</v>
      </c>
      <c r="C24" s="424" t="s">
        <v>374</v>
      </c>
      <c r="D24" s="403" t="s">
        <v>349</v>
      </c>
      <c r="E24" s="429" t="s">
        <v>375</v>
      </c>
      <c r="F24" s="401" t="s">
        <v>124</v>
      </c>
      <c r="G24" s="407">
        <v>3</v>
      </c>
      <c r="H24" s="230">
        <v>1</v>
      </c>
      <c r="I24" s="233" t="s">
        <v>376</v>
      </c>
      <c r="J24" s="233"/>
      <c r="K24" s="469" t="s">
        <v>1088</v>
      </c>
      <c r="L24" s="407">
        <v>2</v>
      </c>
      <c r="M24" s="494" t="str">
        <f>+IF(OR(ISBLANK(G24),ISBLANK(L24)),"",IF(OR(AND(G24=1,L24=1),AND(G24=1,L24=2),AND(G24=1,L24=3)),"Deficiencia de control mayor (diseño y ejecución)",IF(OR(AND(G24=2,L24=2),AND(G24=3,L24=1),AND(G24=3,L24=2),AND(G24=2,L24=1)),"Deficiencia de control (diseño o ejecución)",IF(AND(G24=2,L24=3),"Oportunidad de mejora","Mantenimiento del control"))))</f>
        <v>Deficiencia de control (diseño o ejecución)</v>
      </c>
      <c r="N24" s="498">
        <v>3.5478000000000001</v>
      </c>
      <c r="O24" s="498" t="e">
        <f>+#REF!+N24</f>
        <v>#REF!</v>
      </c>
      <c r="P24" s="123"/>
      <c r="Q24" s="118"/>
      <c r="R24" s="118"/>
      <c r="S24" s="118"/>
      <c r="T24" s="118"/>
      <c r="U24" s="118"/>
      <c r="V24" s="118"/>
      <c r="W24" s="118"/>
      <c r="X24" s="118"/>
      <c r="Y24" s="118"/>
      <c r="Z24" s="118"/>
      <c r="AA24" s="118"/>
    </row>
    <row r="25" spans="1:27" ht="38.25" x14ac:dyDescent="0.2">
      <c r="A25" s="118"/>
      <c r="B25" s="400"/>
      <c r="C25" s="424"/>
      <c r="D25" s="402"/>
      <c r="E25" s="402"/>
      <c r="F25" s="402"/>
      <c r="G25" s="402"/>
      <c r="H25" s="230">
        <v>2</v>
      </c>
      <c r="I25" s="233" t="s">
        <v>377</v>
      </c>
      <c r="J25" s="233"/>
      <c r="K25" s="402"/>
      <c r="L25" s="402"/>
      <c r="M25" s="411"/>
      <c r="N25" s="496"/>
      <c r="O25" s="496"/>
      <c r="P25" s="123"/>
      <c r="Q25" s="118"/>
      <c r="R25" s="118"/>
      <c r="S25" s="118"/>
      <c r="T25" s="118"/>
      <c r="U25" s="118"/>
      <c r="V25" s="118"/>
      <c r="W25" s="118"/>
      <c r="X25" s="118"/>
      <c r="Y25" s="118"/>
      <c r="Z25" s="118"/>
      <c r="AA25" s="118"/>
    </row>
    <row r="26" spans="1:27" ht="51" x14ac:dyDescent="0.2">
      <c r="A26" s="118"/>
      <c r="B26" s="400"/>
      <c r="C26" s="424"/>
      <c r="D26" s="402"/>
      <c r="E26" s="402"/>
      <c r="F26" s="402"/>
      <c r="G26" s="402"/>
      <c r="H26" s="230">
        <v>3</v>
      </c>
      <c r="I26" s="233" t="s">
        <v>378</v>
      </c>
      <c r="J26" s="233"/>
      <c r="K26" s="402"/>
      <c r="L26" s="402"/>
      <c r="M26" s="411"/>
      <c r="N26" s="496"/>
      <c r="O26" s="496"/>
      <c r="P26" s="123"/>
      <c r="Q26" s="118"/>
      <c r="R26" s="118"/>
      <c r="S26" s="118"/>
      <c r="T26" s="118"/>
      <c r="U26" s="118"/>
      <c r="V26" s="118"/>
      <c r="W26" s="118"/>
      <c r="X26" s="118"/>
      <c r="Y26" s="118"/>
      <c r="Z26" s="118"/>
      <c r="AA26" s="118"/>
    </row>
    <row r="27" spans="1:27" ht="102" x14ac:dyDescent="0.2">
      <c r="A27" s="118"/>
      <c r="B27" s="400"/>
      <c r="C27" s="424"/>
      <c r="D27" s="402"/>
      <c r="E27" s="402"/>
      <c r="F27" s="402"/>
      <c r="G27" s="402"/>
      <c r="H27" s="230">
        <v>4</v>
      </c>
      <c r="I27" s="233" t="s">
        <v>379</v>
      </c>
      <c r="J27" s="233"/>
      <c r="K27" s="402"/>
      <c r="L27" s="402"/>
      <c r="M27" s="411"/>
      <c r="N27" s="496"/>
      <c r="O27" s="496"/>
      <c r="P27" s="123"/>
      <c r="Q27" s="118"/>
      <c r="R27" s="118"/>
      <c r="S27" s="118"/>
      <c r="T27" s="118"/>
      <c r="U27" s="118"/>
      <c r="V27" s="118"/>
      <c r="W27" s="118"/>
      <c r="X27" s="118"/>
      <c r="Y27" s="118"/>
      <c r="Z27" s="118"/>
      <c r="AA27" s="118"/>
    </row>
    <row r="28" spans="1:27" ht="76.5" x14ac:dyDescent="0.2">
      <c r="A28" s="118"/>
      <c r="B28" s="504" t="s">
        <v>380</v>
      </c>
      <c r="C28" s="424" t="s">
        <v>381</v>
      </c>
      <c r="D28" s="403" t="s">
        <v>382</v>
      </c>
      <c r="E28" s="401" t="s">
        <v>383</v>
      </c>
      <c r="F28" s="234" t="s">
        <v>384</v>
      </c>
      <c r="G28" s="407">
        <v>3</v>
      </c>
      <c r="H28" s="230">
        <v>1</v>
      </c>
      <c r="I28" s="233" t="s">
        <v>385</v>
      </c>
      <c r="J28" s="233"/>
      <c r="K28" s="497" t="s">
        <v>1031</v>
      </c>
      <c r="L28" s="407">
        <v>3</v>
      </c>
      <c r="M28" s="410" t="str">
        <f>+IF(OR(ISBLANK(G28),ISBLANK(L28)),"",IF(OR(AND(G28=1,L28=1),AND(G28=1,L28=2),AND(G28=1,L28=3)),"Deficiencia de control mayor (diseño y ejecución)",IF(OR(AND(G28=2,L28=2),AND(G28=3,L28=1),AND(G28=3,L28=2),AND(G28=2,L28=1)),"Deficiencia de control (diseño o ejecución)",IF(AND(G28=2,L28=3),"Oportunidad de mejora","Mantenimiento del control"))))</f>
        <v>Mantenimiento del control</v>
      </c>
      <c r="N28" s="498">
        <v>3.6457999999999999</v>
      </c>
      <c r="O28" s="498" t="e">
        <f>+#REF!+N28</f>
        <v>#REF!</v>
      </c>
      <c r="P28" s="123"/>
      <c r="Q28" s="118"/>
      <c r="R28" s="118"/>
      <c r="S28" s="118"/>
      <c r="T28" s="118"/>
      <c r="U28" s="118"/>
      <c r="V28" s="118"/>
      <c r="W28" s="118"/>
      <c r="X28" s="118"/>
      <c r="Y28" s="118"/>
      <c r="Z28" s="118"/>
      <c r="AA28" s="118"/>
    </row>
    <row r="29" spans="1:27" ht="102" x14ac:dyDescent="0.2">
      <c r="A29" s="118"/>
      <c r="B29" s="400"/>
      <c r="C29" s="424"/>
      <c r="D29" s="402"/>
      <c r="E29" s="402"/>
      <c r="F29" s="234" t="s">
        <v>384</v>
      </c>
      <c r="G29" s="402"/>
      <c r="H29" s="230">
        <v>2</v>
      </c>
      <c r="I29" s="231" t="s">
        <v>386</v>
      </c>
      <c r="J29" s="231"/>
      <c r="K29" s="402"/>
      <c r="L29" s="402"/>
      <c r="M29" s="411"/>
      <c r="N29" s="496"/>
      <c r="O29" s="496"/>
      <c r="P29" s="123"/>
      <c r="Q29" s="118"/>
      <c r="R29" s="118"/>
      <c r="S29" s="118"/>
      <c r="T29" s="118"/>
      <c r="U29" s="118"/>
      <c r="V29" s="118"/>
      <c r="W29" s="118"/>
      <c r="X29" s="118"/>
      <c r="Y29" s="118"/>
      <c r="Z29" s="118"/>
      <c r="AA29" s="118"/>
    </row>
    <row r="30" spans="1:27" ht="149.25" customHeight="1" x14ac:dyDescent="0.2">
      <c r="A30" s="118"/>
      <c r="B30" s="400"/>
      <c r="C30" s="424"/>
      <c r="D30" s="402"/>
      <c r="E30" s="402"/>
      <c r="F30" s="244" t="s">
        <v>287</v>
      </c>
      <c r="G30" s="402"/>
      <c r="H30" s="230">
        <v>3</v>
      </c>
      <c r="I30" s="231" t="s">
        <v>387</v>
      </c>
      <c r="J30" s="231"/>
      <c r="K30" s="402"/>
      <c r="L30" s="402"/>
      <c r="M30" s="411"/>
      <c r="N30" s="496"/>
      <c r="O30" s="496"/>
      <c r="P30" s="123"/>
      <c r="Q30" s="118"/>
      <c r="R30" s="118"/>
      <c r="S30" s="118"/>
      <c r="T30" s="118"/>
      <c r="U30" s="118"/>
      <c r="V30" s="118"/>
      <c r="W30" s="118"/>
      <c r="X30" s="118"/>
      <c r="Y30" s="118"/>
      <c r="Z30" s="118"/>
      <c r="AA30" s="118"/>
    </row>
    <row r="31" spans="1:27" ht="27" customHeight="1" x14ac:dyDescent="0.2">
      <c r="A31" s="118"/>
      <c r="B31" s="508"/>
      <c r="C31" s="264" t="s">
        <v>930</v>
      </c>
      <c r="D31" s="490" t="s">
        <v>8</v>
      </c>
      <c r="E31" s="490" t="s">
        <v>927</v>
      </c>
      <c r="F31" s="490" t="s">
        <v>114</v>
      </c>
      <c r="G31" s="501" t="s">
        <v>928</v>
      </c>
      <c r="H31" s="500" t="s">
        <v>116</v>
      </c>
      <c r="I31" s="402"/>
      <c r="J31" s="402"/>
      <c r="K31" s="402"/>
      <c r="L31" s="501" t="s">
        <v>929</v>
      </c>
      <c r="M31" s="502" t="s">
        <v>163</v>
      </c>
      <c r="N31" s="499"/>
      <c r="O31" s="499"/>
      <c r="P31" s="123"/>
      <c r="Q31" s="118"/>
      <c r="R31" s="118"/>
      <c r="S31" s="118"/>
      <c r="T31" s="118"/>
      <c r="U31" s="118"/>
      <c r="V31" s="118"/>
      <c r="W31" s="118"/>
      <c r="X31" s="118"/>
      <c r="Y31" s="118"/>
      <c r="Z31" s="118"/>
      <c r="AA31" s="118"/>
    </row>
    <row r="32" spans="1:27" ht="33" customHeight="1" x14ac:dyDescent="0.2">
      <c r="A32" s="118"/>
      <c r="B32" s="400"/>
      <c r="C32" s="264"/>
      <c r="D32" s="402"/>
      <c r="E32" s="402"/>
      <c r="F32" s="402"/>
      <c r="G32" s="402"/>
      <c r="H32" s="500" t="s">
        <v>13</v>
      </c>
      <c r="I32" s="490" t="s">
        <v>15</v>
      </c>
      <c r="J32" s="490" t="s">
        <v>366</v>
      </c>
      <c r="K32" s="490" t="s">
        <v>277</v>
      </c>
      <c r="L32" s="402"/>
      <c r="M32" s="411"/>
      <c r="N32" s="496"/>
      <c r="O32" s="496"/>
      <c r="P32" s="123"/>
      <c r="Q32" s="118"/>
      <c r="R32" s="118"/>
      <c r="S32" s="118"/>
      <c r="T32" s="118"/>
      <c r="U32" s="118"/>
      <c r="V32" s="118"/>
      <c r="W32" s="118"/>
      <c r="X32" s="118"/>
      <c r="Y32" s="118"/>
      <c r="Z32" s="118"/>
      <c r="AA32" s="118"/>
    </row>
    <row r="33" spans="1:27" ht="75" customHeight="1" x14ac:dyDescent="0.2">
      <c r="A33" s="118"/>
      <c r="B33" s="400"/>
      <c r="C33" s="264"/>
      <c r="D33" s="402"/>
      <c r="E33" s="402"/>
      <c r="F33" s="402"/>
      <c r="G33" s="402"/>
      <c r="H33" s="402"/>
      <c r="I33" s="402"/>
      <c r="J33" s="402"/>
      <c r="K33" s="402"/>
      <c r="L33" s="402"/>
      <c r="M33" s="411"/>
      <c r="N33" s="496"/>
      <c r="O33" s="496"/>
      <c r="P33" s="123"/>
      <c r="Q33" s="118"/>
      <c r="R33" s="118"/>
      <c r="S33" s="118"/>
      <c r="T33" s="118"/>
      <c r="U33" s="118"/>
      <c r="V33" s="118"/>
      <c r="W33" s="118"/>
      <c r="X33" s="118"/>
      <c r="Y33" s="118"/>
      <c r="Z33" s="118"/>
      <c r="AA33" s="118"/>
    </row>
    <row r="34" spans="1:27" ht="132" x14ac:dyDescent="0.2">
      <c r="A34" s="118"/>
      <c r="B34" s="504" t="s">
        <v>388</v>
      </c>
      <c r="C34" s="509" t="s">
        <v>389</v>
      </c>
      <c r="D34" s="403" t="s">
        <v>390</v>
      </c>
      <c r="E34" s="429" t="s">
        <v>391</v>
      </c>
      <c r="F34" s="234" t="s">
        <v>235</v>
      </c>
      <c r="G34" s="407">
        <v>3</v>
      </c>
      <c r="H34" s="230">
        <v>1</v>
      </c>
      <c r="I34" s="233" t="s">
        <v>392</v>
      </c>
      <c r="J34" s="265" t="s">
        <v>1045</v>
      </c>
      <c r="K34" s="505" t="s">
        <v>931</v>
      </c>
      <c r="L34" s="407">
        <v>3</v>
      </c>
      <c r="M34" s="410" t="str">
        <f>+IF(OR(ISBLANK(G34),ISBLANK(L34)),"",IF(OR(AND(G34=1,L34=1),AND(G34=1,L34=2),AND(G34=1,L34=3)),"Deficiencia de control mayor (diseño y ejecución)",IF(OR(AND(G34=2,L34=2),AND(G34=3,L34=1),AND(G34=3,L34=2),AND(G34=2,L34=1)),"Deficiencia de control (diseño o ejecución)",IF(AND(G34=2,L34=3),"Oportunidad de mejora","Mantenimiento del control"))))</f>
        <v>Mantenimiento del control</v>
      </c>
      <c r="N34" s="498">
        <v>3.7896000000000001</v>
      </c>
      <c r="O34" s="498" t="e">
        <f>+#REF!+N34</f>
        <v>#REF!</v>
      </c>
      <c r="P34" s="123"/>
      <c r="Q34" s="118"/>
      <c r="R34" s="118"/>
      <c r="S34" s="118"/>
      <c r="T34" s="118"/>
      <c r="U34" s="118"/>
      <c r="V34" s="118"/>
      <c r="W34" s="118"/>
      <c r="X34" s="118"/>
      <c r="Y34" s="118"/>
      <c r="Z34" s="118"/>
      <c r="AA34" s="118"/>
    </row>
    <row r="35" spans="1:27" ht="82.5" x14ac:dyDescent="0.2">
      <c r="A35" s="118"/>
      <c r="B35" s="400"/>
      <c r="C35" s="510"/>
      <c r="D35" s="402"/>
      <c r="E35" s="402"/>
      <c r="F35" s="266" t="s">
        <v>314</v>
      </c>
      <c r="G35" s="402"/>
      <c r="H35" s="230">
        <v>2</v>
      </c>
      <c r="I35" s="233" t="s">
        <v>393</v>
      </c>
      <c r="J35" s="265" t="s">
        <v>1046</v>
      </c>
      <c r="K35" s="402"/>
      <c r="L35" s="402"/>
      <c r="M35" s="411"/>
      <c r="N35" s="496"/>
      <c r="O35" s="496"/>
      <c r="P35" s="123"/>
      <c r="Q35" s="118"/>
      <c r="R35" s="118"/>
      <c r="S35" s="118"/>
      <c r="T35" s="118"/>
      <c r="U35" s="118"/>
      <c r="V35" s="118"/>
      <c r="W35" s="118"/>
      <c r="X35" s="118"/>
      <c r="Y35" s="118"/>
      <c r="Z35" s="118"/>
      <c r="AA35" s="118"/>
    </row>
    <row r="36" spans="1:27" ht="114.75" x14ac:dyDescent="0.2">
      <c r="A36" s="118"/>
      <c r="B36" s="400"/>
      <c r="C36" s="510"/>
      <c r="D36" s="402"/>
      <c r="E36" s="402"/>
      <c r="F36" s="266" t="s">
        <v>314</v>
      </c>
      <c r="G36" s="402"/>
      <c r="H36" s="230">
        <v>3</v>
      </c>
      <c r="I36" s="233" t="s">
        <v>394</v>
      </c>
      <c r="J36" s="265" t="s">
        <v>1047</v>
      </c>
      <c r="K36" s="402"/>
      <c r="L36" s="402"/>
      <c r="M36" s="411"/>
      <c r="N36" s="496"/>
      <c r="O36" s="496"/>
      <c r="P36" s="123"/>
      <c r="Q36" s="118"/>
      <c r="R36" s="118"/>
      <c r="S36" s="118"/>
      <c r="T36" s="118"/>
      <c r="U36" s="118"/>
      <c r="V36" s="118"/>
      <c r="W36" s="118"/>
      <c r="X36" s="118"/>
      <c r="Y36" s="118"/>
      <c r="Z36" s="118"/>
      <c r="AA36" s="118"/>
    </row>
    <row r="37" spans="1:27" ht="68.25" customHeight="1" x14ac:dyDescent="0.2">
      <c r="A37" s="118"/>
      <c r="B37" s="400"/>
      <c r="C37" s="511"/>
      <c r="D37" s="402"/>
      <c r="E37" s="402"/>
      <c r="F37" s="266"/>
      <c r="G37" s="402"/>
      <c r="H37" s="230"/>
      <c r="I37" s="230"/>
      <c r="J37" s="230"/>
      <c r="K37" s="402"/>
      <c r="L37" s="402"/>
      <c r="M37" s="411"/>
      <c r="N37" s="496"/>
      <c r="O37" s="496"/>
      <c r="P37" s="123"/>
      <c r="Q37" s="118"/>
      <c r="R37" s="118"/>
      <c r="S37" s="118"/>
      <c r="T37" s="118"/>
      <c r="U37" s="118"/>
      <c r="V37" s="118"/>
      <c r="W37" s="118"/>
      <c r="X37" s="118"/>
      <c r="Y37" s="118"/>
      <c r="Z37" s="118"/>
      <c r="AA37" s="118"/>
    </row>
    <row r="38" spans="1:27" ht="71.25" customHeight="1" x14ac:dyDescent="0.2">
      <c r="A38" s="118"/>
      <c r="B38" s="504" t="s">
        <v>395</v>
      </c>
      <c r="C38" s="424" t="s">
        <v>396</v>
      </c>
      <c r="D38" s="403" t="s">
        <v>390</v>
      </c>
      <c r="E38" s="429" t="s">
        <v>397</v>
      </c>
      <c r="F38" s="401" t="s">
        <v>314</v>
      </c>
      <c r="G38" s="407">
        <v>3</v>
      </c>
      <c r="H38" s="230">
        <v>1</v>
      </c>
      <c r="I38" s="233" t="s">
        <v>398</v>
      </c>
      <c r="J38" s="265" t="s">
        <v>1048</v>
      </c>
      <c r="K38" s="497" t="s">
        <v>1106</v>
      </c>
      <c r="L38" s="407">
        <v>3</v>
      </c>
      <c r="M38" s="410" t="str">
        <f>+IF(OR(ISBLANK(G38),ISBLANK(L38)),"",IF(OR(AND(G38=1,L38=1),AND(G38=1,L38=2),AND(G38=1,L38=3)),"Deficiencia de control mayor (diseño y ejecución)",IF(OR(AND(G38=2,L38=2),AND(G38=3,L38=1),AND(G38=3,L38=2),AND(G38=2,L38=1)),"Deficiencia de control (diseño o ejecución)",IF(AND(G38=2,L38=3),"Oportunidad de mejora","Mantenimiento del control"))))</f>
        <v>Mantenimiento del control</v>
      </c>
      <c r="N38" s="498">
        <v>3.8456000000000001</v>
      </c>
      <c r="O38" s="498" t="e">
        <f>+#REF!+N38</f>
        <v>#REF!</v>
      </c>
      <c r="P38" s="123"/>
      <c r="Q38" s="118"/>
      <c r="R38" s="118"/>
      <c r="S38" s="118"/>
      <c r="T38" s="118"/>
      <c r="U38" s="118"/>
      <c r="V38" s="118"/>
      <c r="W38" s="118"/>
      <c r="X38" s="118"/>
      <c r="Y38" s="118"/>
      <c r="Z38" s="118"/>
      <c r="AA38" s="118"/>
    </row>
    <row r="39" spans="1:27" ht="54" customHeight="1" x14ac:dyDescent="0.2">
      <c r="A39" s="118"/>
      <c r="B39" s="400"/>
      <c r="C39" s="424"/>
      <c r="D39" s="402"/>
      <c r="E39" s="402"/>
      <c r="F39" s="402"/>
      <c r="G39" s="402"/>
      <c r="H39" s="230">
        <v>2</v>
      </c>
      <c r="I39" s="233" t="s">
        <v>399</v>
      </c>
      <c r="J39" s="265" t="s">
        <v>1049</v>
      </c>
      <c r="K39" s="402"/>
      <c r="L39" s="402"/>
      <c r="M39" s="411"/>
      <c r="N39" s="496"/>
      <c r="O39" s="496"/>
      <c r="P39" s="123"/>
      <c r="Q39" s="118"/>
      <c r="R39" s="118"/>
      <c r="S39" s="118"/>
      <c r="T39" s="118"/>
      <c r="U39" s="118"/>
      <c r="V39" s="118"/>
      <c r="W39" s="118"/>
      <c r="X39" s="118"/>
      <c r="Y39" s="118"/>
      <c r="Z39" s="118"/>
      <c r="AA39" s="118"/>
    </row>
    <row r="40" spans="1:27" ht="81" customHeight="1" x14ac:dyDescent="0.2">
      <c r="A40" s="118"/>
      <c r="B40" s="400"/>
      <c r="C40" s="424"/>
      <c r="D40" s="402"/>
      <c r="E40" s="402"/>
      <c r="F40" s="402"/>
      <c r="G40" s="402"/>
      <c r="H40" s="230">
        <v>3</v>
      </c>
      <c r="I40" s="233" t="s">
        <v>400</v>
      </c>
      <c r="J40" s="267"/>
      <c r="K40" s="402"/>
      <c r="L40" s="402"/>
      <c r="M40" s="411"/>
      <c r="N40" s="496"/>
      <c r="O40" s="496"/>
      <c r="P40" s="123"/>
      <c r="Q40" s="118"/>
      <c r="R40" s="118"/>
      <c r="S40" s="118"/>
      <c r="T40" s="118"/>
      <c r="U40" s="118"/>
      <c r="V40" s="118"/>
      <c r="W40" s="118"/>
      <c r="X40" s="118"/>
      <c r="Y40" s="118"/>
      <c r="Z40" s="118"/>
      <c r="AA40" s="118"/>
    </row>
    <row r="41" spans="1:27" ht="169.5" customHeight="1" x14ac:dyDescent="0.2">
      <c r="A41" s="118"/>
      <c r="B41" s="400"/>
      <c r="C41" s="424"/>
      <c r="D41" s="402"/>
      <c r="E41" s="402"/>
      <c r="F41" s="402"/>
      <c r="G41" s="402"/>
      <c r="H41" s="230">
        <v>4</v>
      </c>
      <c r="I41" s="233" t="s">
        <v>401</v>
      </c>
      <c r="J41" s="265" t="s">
        <v>1049</v>
      </c>
      <c r="K41" s="402"/>
      <c r="L41" s="402"/>
      <c r="M41" s="411"/>
      <c r="N41" s="496"/>
      <c r="O41" s="496"/>
      <c r="P41" s="123"/>
      <c r="Q41" s="118"/>
      <c r="R41" s="118"/>
      <c r="S41" s="118"/>
      <c r="T41" s="118"/>
      <c r="U41" s="118"/>
      <c r="V41" s="118"/>
      <c r="W41" s="118"/>
      <c r="X41" s="118"/>
      <c r="Y41" s="118"/>
      <c r="Z41" s="118"/>
      <c r="AA41" s="118"/>
    </row>
    <row r="42" spans="1:27" ht="75.75" customHeight="1" x14ac:dyDescent="0.2">
      <c r="A42" s="118"/>
      <c r="B42" s="504" t="s">
        <v>402</v>
      </c>
      <c r="C42" s="424" t="s">
        <v>403</v>
      </c>
      <c r="D42" s="403" t="s">
        <v>404</v>
      </c>
      <c r="E42" s="429" t="s">
        <v>405</v>
      </c>
      <c r="F42" s="401" t="s">
        <v>314</v>
      </c>
      <c r="G42" s="407">
        <v>3</v>
      </c>
      <c r="H42" s="230">
        <v>1</v>
      </c>
      <c r="I42" s="233" t="s">
        <v>406</v>
      </c>
      <c r="J42" s="233"/>
      <c r="K42" s="497" t="s">
        <v>1027</v>
      </c>
      <c r="L42" s="407">
        <v>3</v>
      </c>
      <c r="M42" s="410" t="str">
        <f>+IF(OR(ISBLANK(G42),ISBLANK(L42)),"",IF(OR(AND(G42=1,L42=1),AND(G42=1,L42=2),AND(G42=1,L42=3)),"Deficiencia de control mayor (diseño y ejecución)",IF(OR(AND(G42=2,L42=2),AND(G42=3,L42=1),AND(G42=3,L42=2),AND(G42=2,L42=1)),"Deficiencia de control (diseño o ejecución)",IF(AND(G42=2,L42=3),"Oportunidad de mejora","Mantenimiento del control"))))</f>
        <v>Mantenimiento del control</v>
      </c>
      <c r="N42" s="498">
        <v>3.9653999999999998</v>
      </c>
      <c r="O42" s="498" t="e">
        <f>+#REF!+N42</f>
        <v>#REF!</v>
      </c>
      <c r="P42" s="123"/>
      <c r="Q42" s="118"/>
      <c r="R42" s="118"/>
      <c r="S42" s="118"/>
      <c r="T42" s="118"/>
      <c r="U42" s="118"/>
      <c r="V42" s="118"/>
      <c r="W42" s="118"/>
      <c r="X42" s="118"/>
      <c r="Y42" s="118"/>
      <c r="Z42" s="118"/>
      <c r="AA42" s="118"/>
    </row>
    <row r="43" spans="1:27" ht="93.75" customHeight="1" x14ac:dyDescent="0.2">
      <c r="A43" s="118"/>
      <c r="B43" s="400"/>
      <c r="C43" s="424"/>
      <c r="D43" s="402"/>
      <c r="E43" s="402"/>
      <c r="F43" s="402"/>
      <c r="G43" s="402"/>
      <c r="H43" s="230">
        <v>2</v>
      </c>
      <c r="I43" s="231" t="s">
        <v>407</v>
      </c>
      <c r="J43" s="231"/>
      <c r="K43" s="402"/>
      <c r="L43" s="402"/>
      <c r="M43" s="411"/>
      <c r="N43" s="496"/>
      <c r="O43" s="496"/>
      <c r="P43" s="123"/>
      <c r="Q43" s="118"/>
      <c r="R43" s="118"/>
      <c r="S43" s="118"/>
      <c r="T43" s="118"/>
      <c r="U43" s="118"/>
      <c r="V43" s="118"/>
      <c r="W43" s="118"/>
      <c r="X43" s="118"/>
      <c r="Y43" s="118"/>
      <c r="Z43" s="118"/>
      <c r="AA43" s="118"/>
    </row>
    <row r="44" spans="1:27" ht="105.75" customHeight="1" x14ac:dyDescent="0.2">
      <c r="A44" s="118"/>
      <c r="B44" s="400"/>
      <c r="C44" s="424"/>
      <c r="D44" s="402"/>
      <c r="E44" s="402"/>
      <c r="F44" s="402"/>
      <c r="G44" s="402"/>
      <c r="H44" s="230">
        <v>3</v>
      </c>
      <c r="I44" s="233" t="s">
        <v>408</v>
      </c>
      <c r="J44" s="233"/>
      <c r="K44" s="402"/>
      <c r="L44" s="402"/>
      <c r="M44" s="411"/>
      <c r="N44" s="496"/>
      <c r="O44" s="496"/>
      <c r="P44" s="123"/>
      <c r="Q44" s="118"/>
      <c r="R44" s="118"/>
      <c r="S44" s="118"/>
      <c r="T44" s="118"/>
      <c r="U44" s="118"/>
      <c r="V44" s="118"/>
      <c r="W44" s="118"/>
      <c r="X44" s="118"/>
      <c r="Y44" s="118"/>
      <c r="Z44" s="118"/>
      <c r="AA44" s="118"/>
    </row>
    <row r="45" spans="1:27" ht="89.25" x14ac:dyDescent="0.2">
      <c r="A45" s="118"/>
      <c r="B45" s="504" t="s">
        <v>409</v>
      </c>
      <c r="C45" s="424" t="s">
        <v>410</v>
      </c>
      <c r="D45" s="403" t="s">
        <v>411</v>
      </c>
      <c r="E45" s="429" t="s">
        <v>412</v>
      </c>
      <c r="F45" s="234" t="s">
        <v>384</v>
      </c>
      <c r="G45" s="407">
        <v>3</v>
      </c>
      <c r="H45" s="230">
        <v>1</v>
      </c>
      <c r="I45" s="233" t="s">
        <v>413</v>
      </c>
      <c r="J45" s="249"/>
      <c r="K45" s="497" t="s">
        <v>923</v>
      </c>
      <c r="L45" s="407">
        <v>3</v>
      </c>
      <c r="M45" s="410" t="str">
        <f>+IF(OR(ISBLANK(G45),ISBLANK(L45)),"",IF(OR(AND(G45=1,L45=1),AND(G45=1,L45=2),AND(G45=1,L45=3)),"Deficiencia de control mayor (diseño y ejecución)",IF(OR(AND(G45=2,L45=2),AND(G45=3,L45=1),AND(G45=3,L45=2),AND(G45=2,L45=1)),"Deficiencia de control (diseño o ejecución)",IF(AND(G45=2,L45=3),"Oportunidad de mejora","Mantenimiento del control"))))</f>
        <v>Mantenimiento del control</v>
      </c>
      <c r="N45" s="498">
        <v>4.0122999999999998</v>
      </c>
      <c r="O45" s="498" t="e">
        <f>+#REF!+N45</f>
        <v>#REF!</v>
      </c>
      <c r="P45" s="123"/>
      <c r="Q45" s="118"/>
      <c r="R45" s="118"/>
      <c r="S45" s="118"/>
      <c r="T45" s="118"/>
      <c r="U45" s="118"/>
      <c r="V45" s="118"/>
      <c r="W45" s="118"/>
      <c r="X45" s="118"/>
      <c r="Y45" s="118"/>
      <c r="Z45" s="118"/>
      <c r="AA45" s="118"/>
    </row>
    <row r="46" spans="1:27" ht="165" customHeight="1" x14ac:dyDescent="0.2">
      <c r="A46" s="118"/>
      <c r="B46" s="400"/>
      <c r="C46" s="424"/>
      <c r="D46" s="402"/>
      <c r="E46" s="402"/>
      <c r="F46" s="266" t="s">
        <v>414</v>
      </c>
      <c r="G46" s="402"/>
      <c r="H46" s="230">
        <v>2</v>
      </c>
      <c r="I46" s="231" t="s">
        <v>415</v>
      </c>
      <c r="J46" s="235" t="s">
        <v>899</v>
      </c>
      <c r="K46" s="402"/>
      <c r="L46" s="402"/>
      <c r="M46" s="411"/>
      <c r="N46" s="496"/>
      <c r="O46" s="496"/>
      <c r="P46" s="123"/>
      <c r="Q46" s="118"/>
      <c r="R46" s="118"/>
      <c r="S46" s="118"/>
      <c r="T46" s="118"/>
      <c r="U46" s="118"/>
      <c r="V46" s="118"/>
      <c r="W46" s="118"/>
      <c r="X46" s="118"/>
      <c r="Y46" s="118"/>
      <c r="Z46" s="118"/>
      <c r="AA46" s="118"/>
    </row>
    <row r="47" spans="1:27" ht="99" customHeight="1" x14ac:dyDescent="0.2">
      <c r="A47" s="118"/>
      <c r="B47" s="400"/>
      <c r="C47" s="424"/>
      <c r="D47" s="402"/>
      <c r="E47" s="402"/>
      <c r="F47" s="266" t="s">
        <v>235</v>
      </c>
      <c r="G47" s="402"/>
      <c r="H47" s="230">
        <v>3</v>
      </c>
      <c r="I47" s="233" t="s">
        <v>416</v>
      </c>
      <c r="J47" s="253" t="s">
        <v>900</v>
      </c>
      <c r="K47" s="402"/>
      <c r="L47" s="402"/>
      <c r="M47" s="411"/>
      <c r="N47" s="496"/>
      <c r="O47" s="496"/>
      <c r="P47" s="123"/>
      <c r="Q47" s="118"/>
      <c r="R47" s="118"/>
      <c r="S47" s="118"/>
      <c r="T47" s="118"/>
      <c r="U47" s="118"/>
      <c r="V47" s="118"/>
      <c r="W47" s="118"/>
      <c r="X47" s="118"/>
      <c r="Y47" s="118"/>
      <c r="Z47" s="118"/>
      <c r="AA47" s="118"/>
    </row>
    <row r="48" spans="1:27" ht="66.75" customHeight="1" x14ac:dyDescent="0.2">
      <c r="A48" s="118"/>
      <c r="B48" s="400"/>
      <c r="C48" s="424"/>
      <c r="D48" s="402"/>
      <c r="E48" s="402"/>
      <c r="F48" s="266" t="s">
        <v>314</v>
      </c>
      <c r="G48" s="402"/>
      <c r="H48" s="230">
        <v>4</v>
      </c>
      <c r="I48" s="233" t="s">
        <v>417</v>
      </c>
      <c r="J48" s="233"/>
      <c r="K48" s="402"/>
      <c r="L48" s="402"/>
      <c r="M48" s="411"/>
      <c r="N48" s="496"/>
      <c r="O48" s="496"/>
      <c r="P48" s="123"/>
      <c r="Q48" s="118"/>
      <c r="R48" s="118"/>
      <c r="S48" s="118"/>
      <c r="T48" s="118"/>
      <c r="U48" s="118"/>
      <c r="V48" s="118"/>
      <c r="W48" s="118"/>
      <c r="X48" s="118"/>
      <c r="Y48" s="118"/>
      <c r="Z48" s="118"/>
      <c r="AA48" s="118"/>
    </row>
    <row r="49" spans="1:27" ht="22.5" customHeight="1" x14ac:dyDescent="0.2">
      <c r="A49" s="118"/>
      <c r="B49" s="508"/>
      <c r="C49" s="264" t="s">
        <v>932</v>
      </c>
      <c r="D49" s="490" t="s">
        <v>8</v>
      </c>
      <c r="E49" s="490" t="s">
        <v>927</v>
      </c>
      <c r="F49" s="490" t="s">
        <v>114</v>
      </c>
      <c r="G49" s="501" t="s">
        <v>928</v>
      </c>
      <c r="H49" s="500" t="s">
        <v>116</v>
      </c>
      <c r="I49" s="402"/>
      <c r="J49" s="402"/>
      <c r="K49" s="402"/>
      <c r="L49" s="501" t="s">
        <v>929</v>
      </c>
      <c r="M49" s="502" t="s">
        <v>163</v>
      </c>
      <c r="N49" s="499"/>
      <c r="O49" s="499"/>
      <c r="P49" s="123"/>
      <c r="Q49" s="118"/>
      <c r="R49" s="118"/>
      <c r="S49" s="118"/>
      <c r="T49" s="118"/>
      <c r="U49" s="118"/>
      <c r="V49" s="118"/>
      <c r="W49" s="118"/>
      <c r="X49" s="118"/>
      <c r="Y49" s="118"/>
      <c r="Z49" s="118"/>
      <c r="AA49" s="118"/>
    </row>
    <row r="50" spans="1:27" ht="22.5" customHeight="1" x14ac:dyDescent="0.2">
      <c r="A50" s="118"/>
      <c r="B50" s="400"/>
      <c r="C50" s="264"/>
      <c r="D50" s="402"/>
      <c r="E50" s="402"/>
      <c r="F50" s="402"/>
      <c r="G50" s="402"/>
      <c r="H50" s="500" t="s">
        <v>13</v>
      </c>
      <c r="I50" s="490" t="s">
        <v>15</v>
      </c>
      <c r="J50" s="490" t="s">
        <v>366</v>
      </c>
      <c r="K50" s="490" t="s">
        <v>277</v>
      </c>
      <c r="L50" s="402"/>
      <c r="M50" s="411"/>
      <c r="N50" s="496"/>
      <c r="O50" s="496"/>
      <c r="P50" s="123"/>
      <c r="Q50" s="118"/>
      <c r="R50" s="118"/>
      <c r="S50" s="118"/>
      <c r="T50" s="118"/>
      <c r="U50" s="118"/>
      <c r="V50" s="118"/>
      <c r="W50" s="118"/>
      <c r="X50" s="118"/>
      <c r="Y50" s="118"/>
      <c r="Z50" s="118"/>
      <c r="AA50" s="118"/>
    </row>
    <row r="51" spans="1:27" ht="75" customHeight="1" x14ac:dyDescent="0.2">
      <c r="A51" s="118"/>
      <c r="B51" s="400"/>
      <c r="C51" s="264"/>
      <c r="D51" s="402"/>
      <c r="E51" s="402"/>
      <c r="F51" s="402"/>
      <c r="G51" s="402"/>
      <c r="H51" s="402"/>
      <c r="I51" s="402"/>
      <c r="J51" s="402"/>
      <c r="K51" s="402"/>
      <c r="L51" s="402"/>
      <c r="M51" s="411"/>
      <c r="N51" s="496"/>
      <c r="O51" s="496"/>
      <c r="P51" s="123"/>
      <c r="Q51" s="118"/>
      <c r="R51" s="118"/>
      <c r="S51" s="118"/>
      <c r="T51" s="118"/>
      <c r="U51" s="118"/>
      <c r="V51" s="118"/>
      <c r="W51" s="118"/>
      <c r="X51" s="118"/>
      <c r="Y51" s="118"/>
      <c r="Z51" s="118"/>
      <c r="AA51" s="118"/>
    </row>
    <row r="52" spans="1:27" ht="152.25" customHeight="1" x14ac:dyDescent="0.2">
      <c r="A52" s="118"/>
      <c r="B52" s="504" t="s">
        <v>418</v>
      </c>
      <c r="C52" s="424" t="s">
        <v>419</v>
      </c>
      <c r="D52" s="403" t="s">
        <v>420</v>
      </c>
      <c r="E52" s="429" t="s">
        <v>421</v>
      </c>
      <c r="F52" s="424" t="s">
        <v>384</v>
      </c>
      <c r="G52" s="407">
        <v>3</v>
      </c>
      <c r="H52" s="230">
        <v>1</v>
      </c>
      <c r="I52" s="231" t="s">
        <v>422</v>
      </c>
      <c r="J52" s="231"/>
      <c r="K52" s="497" t="s">
        <v>924</v>
      </c>
      <c r="L52" s="407">
        <v>3</v>
      </c>
      <c r="M52" s="410" t="str">
        <f>+IF(OR(ISBLANK(G52),ISBLANK(L52)),"",IF(OR(AND(G52=1,L52=1),AND(G52=1,L52=2),AND(G52=1,L52=3)),"Deficiencia de control mayor (diseño y ejecución)",IF(OR(AND(G52=2,L52=2),AND(G52=3,L52=1),AND(G52=3,L52=2),AND(G52=2,L52=1)),"Deficiencia de control (diseño o ejecución)",IF(AND(G52=2,L52=3),"Oportunidad de mejora","Mantenimiento del control"))))</f>
        <v>Mantenimiento del control</v>
      </c>
      <c r="N52" s="498">
        <v>4.1235999999999997</v>
      </c>
      <c r="O52" s="498" t="e">
        <f>+#REF!+N52</f>
        <v>#REF!</v>
      </c>
      <c r="P52" s="123"/>
      <c r="Q52" s="118"/>
      <c r="R52" s="118"/>
      <c r="S52" s="118"/>
      <c r="T52" s="118"/>
      <c r="U52" s="118"/>
      <c r="V52" s="118"/>
      <c r="W52" s="118"/>
      <c r="X52" s="118"/>
      <c r="Y52" s="118"/>
      <c r="Z52" s="118"/>
      <c r="AA52" s="118"/>
    </row>
    <row r="53" spans="1:27" ht="87.75" customHeight="1" x14ac:dyDescent="0.2">
      <c r="A53" s="118"/>
      <c r="B53" s="400"/>
      <c r="C53" s="424"/>
      <c r="D53" s="402"/>
      <c r="E53" s="402"/>
      <c r="F53" s="402"/>
      <c r="G53" s="402"/>
      <c r="H53" s="230">
        <v>2</v>
      </c>
      <c r="I53" s="231" t="s">
        <v>423</v>
      </c>
      <c r="J53" s="231"/>
      <c r="K53" s="402"/>
      <c r="L53" s="402"/>
      <c r="M53" s="411"/>
      <c r="N53" s="496"/>
      <c r="O53" s="496"/>
      <c r="P53" s="123"/>
      <c r="Q53" s="118"/>
      <c r="R53" s="118"/>
      <c r="S53" s="118"/>
      <c r="T53" s="118"/>
      <c r="U53" s="118"/>
      <c r="V53" s="118"/>
      <c r="W53" s="118"/>
      <c r="X53" s="118"/>
      <c r="Y53" s="118"/>
      <c r="Z53" s="118"/>
      <c r="AA53" s="118"/>
    </row>
    <row r="54" spans="1:27" ht="90" customHeight="1" x14ac:dyDescent="0.2">
      <c r="A54" s="118"/>
      <c r="B54" s="400"/>
      <c r="C54" s="424"/>
      <c r="D54" s="402"/>
      <c r="E54" s="402"/>
      <c r="F54" s="402"/>
      <c r="G54" s="402"/>
      <c r="H54" s="230">
        <v>3</v>
      </c>
      <c r="I54" s="231" t="s">
        <v>424</v>
      </c>
      <c r="J54" s="231"/>
      <c r="K54" s="402"/>
      <c r="L54" s="402"/>
      <c r="M54" s="411"/>
      <c r="N54" s="496"/>
      <c r="O54" s="496"/>
      <c r="P54" s="123"/>
      <c r="Q54" s="118"/>
      <c r="R54" s="118"/>
      <c r="S54" s="118"/>
      <c r="T54" s="118"/>
      <c r="U54" s="118"/>
      <c r="V54" s="118"/>
      <c r="W54" s="118"/>
      <c r="X54" s="118"/>
      <c r="Y54" s="118"/>
      <c r="Z54" s="118"/>
      <c r="AA54" s="118"/>
    </row>
    <row r="55" spans="1:27" ht="57" customHeight="1" x14ac:dyDescent="0.2">
      <c r="A55" s="118"/>
      <c r="B55" s="504" t="s">
        <v>425</v>
      </c>
      <c r="C55" s="424" t="s">
        <v>426</v>
      </c>
      <c r="D55" s="403" t="s">
        <v>427</v>
      </c>
      <c r="E55" s="401" t="s">
        <v>428</v>
      </c>
      <c r="F55" s="401" t="s">
        <v>384</v>
      </c>
      <c r="G55" s="407">
        <v>3</v>
      </c>
      <c r="H55" s="230">
        <v>1</v>
      </c>
      <c r="I55" s="233" t="s">
        <v>429</v>
      </c>
      <c r="J55" s="233"/>
      <c r="K55" s="497" t="s">
        <v>925</v>
      </c>
      <c r="L55" s="407">
        <v>3</v>
      </c>
      <c r="M55" s="494" t="str">
        <f>+IF(OR(ISBLANK(G55),ISBLANK(L55)),"",IF(OR(AND(G55=1,L55=1),AND(G55=1,L55=2),AND(G55=1,L55=3)),"Deficiencia de control mayor (diseño y ejecución)",IF(OR(AND(G55=2,L55=2),AND(G55=3,L55=1),AND(G55=3,L55=2),AND(G55=2,L55=1)),"Deficiencia de control (diseño o ejecución)",IF(AND(G55=2,L55=3),"Oportunidad de mejora","Mantenimiento del control"))))</f>
        <v>Mantenimiento del control</v>
      </c>
      <c r="N55" s="498">
        <v>4.2365000000000004</v>
      </c>
      <c r="O55" s="495" t="e">
        <f>+#REF!+N55</f>
        <v>#REF!</v>
      </c>
      <c r="P55" s="123"/>
      <c r="Q55" s="118"/>
      <c r="R55" s="118"/>
      <c r="S55" s="118"/>
      <c r="T55" s="118"/>
      <c r="U55" s="118"/>
      <c r="V55" s="118"/>
      <c r="W55" s="118"/>
      <c r="X55" s="118"/>
      <c r="Y55" s="118"/>
      <c r="Z55" s="118"/>
      <c r="AA55" s="118"/>
    </row>
    <row r="56" spans="1:27" ht="64.5" customHeight="1" x14ac:dyDescent="0.2">
      <c r="A56" s="118"/>
      <c r="B56" s="400"/>
      <c r="C56" s="424"/>
      <c r="D56" s="402"/>
      <c r="E56" s="402"/>
      <c r="F56" s="402"/>
      <c r="G56" s="402"/>
      <c r="H56" s="230">
        <v>2</v>
      </c>
      <c r="I56" s="233" t="s">
        <v>430</v>
      </c>
      <c r="J56" s="233"/>
      <c r="K56" s="402"/>
      <c r="L56" s="402"/>
      <c r="M56" s="411"/>
      <c r="N56" s="496"/>
      <c r="O56" s="496"/>
      <c r="P56" s="123"/>
      <c r="Q56" s="118"/>
      <c r="R56" s="118"/>
      <c r="S56" s="118"/>
      <c r="T56" s="118"/>
      <c r="U56" s="118"/>
      <c r="V56" s="118"/>
      <c r="W56" s="118"/>
      <c r="X56" s="118"/>
      <c r="Y56" s="118"/>
      <c r="Z56" s="118"/>
      <c r="AA56" s="118"/>
    </row>
    <row r="57" spans="1:27" ht="126.75" customHeight="1" x14ac:dyDescent="0.2">
      <c r="A57" s="118"/>
      <c r="B57" s="400"/>
      <c r="C57" s="424"/>
      <c r="D57" s="402"/>
      <c r="E57" s="402"/>
      <c r="F57" s="402"/>
      <c r="G57" s="402"/>
      <c r="H57" s="230">
        <v>3</v>
      </c>
      <c r="I57" s="231" t="s">
        <v>431</v>
      </c>
      <c r="J57" s="231"/>
      <c r="K57" s="402"/>
      <c r="L57" s="402"/>
      <c r="M57" s="411"/>
      <c r="N57" s="496"/>
      <c r="O57" s="496"/>
      <c r="P57" s="123"/>
      <c r="Q57" s="118"/>
      <c r="R57" s="118"/>
      <c r="S57" s="118"/>
      <c r="T57" s="118"/>
      <c r="U57" s="118"/>
      <c r="V57" s="118"/>
      <c r="W57" s="118"/>
      <c r="X57" s="118"/>
      <c r="Y57" s="118"/>
      <c r="Z57" s="118"/>
      <c r="AA57" s="118"/>
    </row>
    <row r="58" spans="1:27" ht="87" customHeight="1" x14ac:dyDescent="0.2">
      <c r="A58" s="118"/>
      <c r="B58" s="504" t="s">
        <v>432</v>
      </c>
      <c r="C58" s="424" t="s">
        <v>433</v>
      </c>
      <c r="D58" s="403" t="s">
        <v>434</v>
      </c>
      <c r="E58" s="429" t="s">
        <v>435</v>
      </c>
      <c r="F58" s="234" t="s">
        <v>384</v>
      </c>
      <c r="G58" s="407">
        <v>3</v>
      </c>
      <c r="H58" s="230">
        <v>1</v>
      </c>
      <c r="I58" s="233" t="s">
        <v>436</v>
      </c>
      <c r="J58" s="429"/>
      <c r="K58" s="497" t="s">
        <v>1028</v>
      </c>
      <c r="L58" s="407">
        <v>3</v>
      </c>
      <c r="M58" s="410" t="str">
        <f>+IF(OR(ISBLANK(G58),ISBLANK(L58)),"",IF(OR(AND(G58=1,L58=1),AND(G58=1,L58=2),AND(G58=1,L58=3)),"Deficiencia de control mayor (diseño y ejecución)",IF(OR(AND(G58=2,L58=2),AND(G58=3,L58=1),AND(G58=3,L58=2),AND(G58=2,L58=1)),"Deficiencia de control (diseño o ejecución)",IF(AND(G58=2,L58=3),"Oportunidad de mejora","Mantenimiento del control"))))</f>
        <v>Mantenimiento del control</v>
      </c>
      <c r="N58" s="498">
        <v>4.2365599999999999</v>
      </c>
      <c r="O58" s="495" t="e">
        <f>+#REF!+N58</f>
        <v>#REF!</v>
      </c>
      <c r="P58" s="123"/>
      <c r="Q58" s="118"/>
      <c r="R58" s="118"/>
      <c r="S58" s="118"/>
      <c r="T58" s="118"/>
      <c r="U58" s="118"/>
      <c r="V58" s="118"/>
      <c r="W58" s="118"/>
      <c r="X58" s="118"/>
      <c r="Y58" s="118"/>
      <c r="Z58" s="118"/>
      <c r="AA58" s="118"/>
    </row>
    <row r="59" spans="1:27" ht="87" customHeight="1" x14ac:dyDescent="0.2">
      <c r="A59" s="118"/>
      <c r="B59" s="400"/>
      <c r="C59" s="424"/>
      <c r="D59" s="402"/>
      <c r="E59" s="402"/>
      <c r="F59" s="266" t="s">
        <v>384</v>
      </c>
      <c r="G59" s="402"/>
      <c r="H59" s="230">
        <v>2</v>
      </c>
      <c r="I59" s="233" t="s">
        <v>437</v>
      </c>
      <c r="J59" s="402"/>
      <c r="K59" s="402"/>
      <c r="L59" s="402"/>
      <c r="M59" s="411"/>
      <c r="N59" s="496"/>
      <c r="O59" s="496"/>
      <c r="P59" s="123"/>
      <c r="Q59" s="118"/>
      <c r="R59" s="118"/>
      <c r="S59" s="118"/>
      <c r="T59" s="118"/>
      <c r="U59" s="118"/>
      <c r="V59" s="118"/>
      <c r="W59" s="118"/>
      <c r="X59" s="118"/>
      <c r="Y59" s="118"/>
      <c r="Z59" s="118"/>
      <c r="AA59" s="118"/>
    </row>
    <row r="60" spans="1:27" ht="87" customHeight="1" x14ac:dyDescent="0.2">
      <c r="A60" s="118"/>
      <c r="B60" s="400"/>
      <c r="C60" s="424"/>
      <c r="D60" s="402"/>
      <c r="E60" s="402"/>
      <c r="F60" s="266" t="s">
        <v>287</v>
      </c>
      <c r="G60" s="402"/>
      <c r="H60" s="230">
        <v>3</v>
      </c>
      <c r="I60" s="233" t="s">
        <v>438</v>
      </c>
      <c r="J60" s="402"/>
      <c r="K60" s="402"/>
      <c r="L60" s="402"/>
      <c r="M60" s="411"/>
      <c r="N60" s="496"/>
      <c r="O60" s="496"/>
      <c r="P60" s="123"/>
      <c r="Q60" s="118"/>
      <c r="R60" s="118"/>
      <c r="S60" s="118"/>
      <c r="T60" s="118"/>
      <c r="U60" s="118"/>
      <c r="V60" s="118"/>
      <c r="W60" s="118"/>
      <c r="X60" s="118"/>
      <c r="Y60" s="118"/>
      <c r="Z60" s="118"/>
      <c r="AA60" s="118"/>
    </row>
    <row r="61" spans="1:27" ht="87" customHeight="1" x14ac:dyDescent="0.2">
      <c r="A61" s="118"/>
      <c r="B61" s="400"/>
      <c r="C61" s="424"/>
      <c r="D61" s="402"/>
      <c r="E61" s="402"/>
      <c r="F61" s="266" t="s">
        <v>287</v>
      </c>
      <c r="G61" s="402"/>
      <c r="H61" s="230">
        <v>4</v>
      </c>
      <c r="I61" s="233" t="s">
        <v>439</v>
      </c>
      <c r="J61" s="402"/>
      <c r="K61" s="402"/>
      <c r="L61" s="402"/>
      <c r="M61" s="411"/>
      <c r="N61" s="496"/>
      <c r="O61" s="496"/>
      <c r="P61" s="123"/>
      <c r="Q61" s="118"/>
      <c r="R61" s="118"/>
      <c r="S61" s="118"/>
      <c r="T61" s="118"/>
      <c r="U61" s="118"/>
      <c r="V61" s="118"/>
      <c r="W61" s="118"/>
      <c r="X61" s="118"/>
      <c r="Y61" s="118"/>
      <c r="Z61" s="118"/>
      <c r="AA61" s="118"/>
    </row>
    <row r="62" spans="1:27" ht="15.75" customHeight="1" x14ac:dyDescent="0.2">
      <c r="A62" s="118"/>
      <c r="B62" s="504" t="s">
        <v>440</v>
      </c>
      <c r="C62" s="424" t="s">
        <v>441</v>
      </c>
      <c r="D62" s="403" t="s">
        <v>442</v>
      </c>
      <c r="E62" s="401" t="s">
        <v>443</v>
      </c>
      <c r="F62" s="401" t="s">
        <v>287</v>
      </c>
      <c r="G62" s="407">
        <v>3</v>
      </c>
      <c r="H62" s="230">
        <v>1</v>
      </c>
      <c r="I62" s="233" t="s">
        <v>444</v>
      </c>
      <c r="J62" s="503"/>
      <c r="K62" s="497" t="s">
        <v>1029</v>
      </c>
      <c r="L62" s="407">
        <v>3</v>
      </c>
      <c r="M62" s="494" t="str">
        <f>+IF(OR(ISBLANK(G62),ISBLANK(L62)),"",IF(OR(AND(G62=1,L62=1),AND(G62=1,L62=2),AND(G62=1,L62=3)),"Deficiencia de control mayor (diseño y ejecución)",IF(OR(AND(G62=2,L62=2),AND(G62=3,L62=1),AND(G62=3,L62=2),AND(G62=2,L62=1)),"Deficiencia de control (diseño o ejecución)",IF(AND(G62=2,L62=3),"Oportunidad de mejora","Mantenimiento del control"))))</f>
        <v>Mantenimiento del control</v>
      </c>
      <c r="N62" s="498">
        <v>4.2365680000000001</v>
      </c>
      <c r="O62" s="495" t="e">
        <f>+#REF!+N62</f>
        <v>#REF!</v>
      </c>
      <c r="P62" s="123"/>
      <c r="Q62" s="118"/>
      <c r="R62" s="118"/>
      <c r="S62" s="118"/>
      <c r="T62" s="118"/>
      <c r="U62" s="118"/>
      <c r="V62" s="118"/>
      <c r="W62" s="118"/>
      <c r="X62" s="118"/>
      <c r="Y62" s="118"/>
      <c r="Z62" s="118"/>
      <c r="AA62" s="118"/>
    </row>
    <row r="63" spans="1:27" ht="15.75" customHeight="1" x14ac:dyDescent="0.2">
      <c r="A63" s="118"/>
      <c r="B63" s="400"/>
      <c r="C63" s="424"/>
      <c r="D63" s="402"/>
      <c r="E63" s="402"/>
      <c r="F63" s="402"/>
      <c r="G63" s="402"/>
      <c r="H63" s="230">
        <v>2</v>
      </c>
      <c r="I63" s="255" t="s">
        <v>445</v>
      </c>
      <c r="J63" s="402"/>
      <c r="K63" s="402"/>
      <c r="L63" s="402"/>
      <c r="M63" s="411"/>
      <c r="N63" s="496"/>
      <c r="O63" s="496"/>
      <c r="P63" s="123"/>
      <c r="Q63" s="118"/>
      <c r="R63" s="118"/>
      <c r="S63" s="118"/>
      <c r="T63" s="118"/>
      <c r="U63" s="118"/>
      <c r="V63" s="118"/>
      <c r="W63" s="118"/>
      <c r="X63" s="118"/>
      <c r="Y63" s="118"/>
      <c r="Z63" s="118"/>
      <c r="AA63" s="118"/>
    </row>
    <row r="64" spans="1:27" ht="116.25" customHeight="1" x14ac:dyDescent="0.2">
      <c r="A64" s="118"/>
      <c r="B64" s="400"/>
      <c r="C64" s="424"/>
      <c r="D64" s="402"/>
      <c r="E64" s="402"/>
      <c r="F64" s="402"/>
      <c r="G64" s="402"/>
      <c r="H64" s="230">
        <v>3</v>
      </c>
      <c r="I64" s="233" t="s">
        <v>446</v>
      </c>
      <c r="J64" s="402"/>
      <c r="K64" s="402"/>
      <c r="L64" s="402"/>
      <c r="M64" s="411"/>
      <c r="N64" s="496"/>
      <c r="O64" s="496"/>
      <c r="P64" s="123"/>
      <c r="Q64" s="118"/>
      <c r="R64" s="118"/>
      <c r="S64" s="118"/>
      <c r="T64" s="118"/>
      <c r="U64" s="118"/>
      <c r="V64" s="118"/>
      <c r="W64" s="118"/>
      <c r="X64" s="118"/>
      <c r="Y64" s="118"/>
      <c r="Z64" s="118"/>
      <c r="AA64" s="118"/>
    </row>
    <row r="65" spans="1:27" ht="66" customHeight="1" x14ac:dyDescent="0.2">
      <c r="A65" s="118"/>
      <c r="B65" s="504" t="s">
        <v>447</v>
      </c>
      <c r="C65" s="424" t="s">
        <v>448</v>
      </c>
      <c r="D65" s="403" t="s">
        <v>449</v>
      </c>
      <c r="E65" s="429" t="s">
        <v>450</v>
      </c>
      <c r="F65" s="401" t="s">
        <v>384</v>
      </c>
      <c r="G65" s="407">
        <v>3</v>
      </c>
      <c r="H65" s="230">
        <v>1</v>
      </c>
      <c r="I65" s="233" t="s">
        <v>451</v>
      </c>
      <c r="J65" s="233"/>
      <c r="K65" s="497" t="s">
        <v>1030</v>
      </c>
      <c r="L65" s="407">
        <v>3</v>
      </c>
      <c r="M65" s="410" t="str">
        <f>+IF(OR(ISBLANK(G65),ISBLANK(L65)),"",IF(OR(AND(G65=1,L65=1),AND(G65=1,L65=2),AND(G65=1,L65=3)),"Deficiencia de control mayor (diseño y ejecución)",IF(OR(AND(G65=2,L65=2),AND(G65=3,L65=1),AND(G65=3,L65=2),AND(G65=2,L65=1)),"Deficiencia de control (diseño o ejecución)",IF(AND(G65=2,L65=3),"Oportunidad de mejora","Mantenimiento del control"))))</f>
        <v>Mantenimiento del control</v>
      </c>
      <c r="N65" s="498">
        <v>4.3569000000000004</v>
      </c>
      <c r="O65" s="498" t="e">
        <f>+#REF!+N65</f>
        <v>#REF!</v>
      </c>
      <c r="P65" s="123"/>
      <c r="Q65" s="118"/>
      <c r="R65" s="118"/>
      <c r="S65" s="118"/>
      <c r="T65" s="118"/>
      <c r="U65" s="118"/>
      <c r="V65" s="118"/>
      <c r="W65" s="118"/>
      <c r="X65" s="118"/>
      <c r="Y65" s="118"/>
      <c r="Z65" s="118"/>
      <c r="AA65" s="118"/>
    </row>
    <row r="66" spans="1:27" ht="69.75" customHeight="1" x14ac:dyDescent="0.2">
      <c r="A66" s="118"/>
      <c r="B66" s="400"/>
      <c r="C66" s="424"/>
      <c r="D66" s="402"/>
      <c r="E66" s="402"/>
      <c r="F66" s="402"/>
      <c r="G66" s="402"/>
      <c r="H66" s="230">
        <v>2</v>
      </c>
      <c r="I66" s="233" t="s">
        <v>452</v>
      </c>
      <c r="J66" s="233"/>
      <c r="K66" s="402"/>
      <c r="L66" s="402"/>
      <c r="M66" s="411"/>
      <c r="N66" s="496"/>
      <c r="O66" s="496"/>
      <c r="P66" s="123"/>
      <c r="Q66" s="118"/>
      <c r="R66" s="118"/>
      <c r="S66" s="118"/>
      <c r="T66" s="118"/>
      <c r="U66" s="118"/>
      <c r="V66" s="118"/>
      <c r="W66" s="118"/>
      <c r="X66" s="118"/>
      <c r="Y66" s="118"/>
      <c r="Z66" s="118"/>
      <c r="AA66" s="118"/>
    </row>
    <row r="67" spans="1:27" ht="65.25" customHeight="1" x14ac:dyDescent="0.2">
      <c r="A67" s="118"/>
      <c r="B67" s="400"/>
      <c r="C67" s="424"/>
      <c r="D67" s="402"/>
      <c r="E67" s="402"/>
      <c r="F67" s="402"/>
      <c r="G67" s="402"/>
      <c r="H67" s="230">
        <v>3</v>
      </c>
      <c r="I67" s="233" t="s">
        <v>453</v>
      </c>
      <c r="J67" s="233"/>
      <c r="K67" s="402"/>
      <c r="L67" s="402"/>
      <c r="M67" s="411"/>
      <c r="N67" s="496"/>
      <c r="O67" s="496"/>
      <c r="P67" s="123"/>
      <c r="Q67" s="118"/>
      <c r="R67" s="118"/>
      <c r="S67" s="118"/>
      <c r="T67" s="118"/>
      <c r="U67" s="118"/>
      <c r="V67" s="118"/>
      <c r="W67" s="118"/>
      <c r="X67" s="118"/>
      <c r="Y67" s="118"/>
      <c r="Z67" s="118"/>
      <c r="AA67" s="118"/>
    </row>
    <row r="68" spans="1:27" ht="153" customHeight="1" x14ac:dyDescent="0.2">
      <c r="A68" s="118"/>
      <c r="B68" s="400"/>
      <c r="C68" s="424"/>
      <c r="D68" s="402"/>
      <c r="E68" s="402"/>
      <c r="F68" s="402"/>
      <c r="G68" s="402"/>
      <c r="H68" s="230">
        <v>4</v>
      </c>
      <c r="I68" s="233" t="s">
        <v>454</v>
      </c>
      <c r="J68" s="233"/>
      <c r="K68" s="402"/>
      <c r="L68" s="402"/>
      <c r="M68" s="411"/>
      <c r="N68" s="496"/>
      <c r="O68" s="496"/>
      <c r="P68" s="123"/>
      <c r="Q68" s="118"/>
      <c r="R68" s="118"/>
      <c r="S68" s="118"/>
      <c r="T68" s="118"/>
      <c r="U68" s="118"/>
      <c r="V68" s="118"/>
      <c r="W68" s="118"/>
      <c r="X68" s="118"/>
      <c r="Y68" s="118"/>
      <c r="Z68" s="118"/>
      <c r="AA68" s="118"/>
    </row>
    <row r="69" spans="1:27" ht="1.5" customHeight="1" thickBot="1" x14ac:dyDescent="0.25">
      <c r="A69" s="118"/>
      <c r="B69" s="408"/>
      <c r="C69" s="268"/>
      <c r="D69" s="409"/>
      <c r="E69" s="409"/>
      <c r="F69" s="409"/>
      <c r="G69" s="409"/>
      <c r="H69" s="241"/>
      <c r="I69" s="241"/>
      <c r="J69" s="241"/>
      <c r="K69" s="409"/>
      <c r="L69" s="409"/>
      <c r="M69" s="415"/>
      <c r="N69" s="496"/>
      <c r="O69" s="496"/>
      <c r="P69" s="123"/>
      <c r="Q69" s="118"/>
      <c r="R69" s="118"/>
      <c r="S69" s="118"/>
      <c r="T69" s="118"/>
      <c r="U69" s="118"/>
      <c r="V69" s="118"/>
      <c r="W69" s="118"/>
      <c r="X69" s="118"/>
      <c r="Y69" s="118"/>
      <c r="Z69" s="118"/>
      <c r="AA69" s="118"/>
    </row>
    <row r="70" spans="1:27" ht="22.5" customHeight="1" x14ac:dyDescent="0.2">
      <c r="A70" s="118"/>
      <c r="B70" s="119"/>
      <c r="C70" s="118"/>
      <c r="D70" s="118"/>
      <c r="E70" s="118"/>
      <c r="F70" s="120"/>
      <c r="G70" s="119"/>
      <c r="H70" s="118"/>
      <c r="I70" s="118"/>
      <c r="J70" s="118"/>
      <c r="K70" s="118"/>
      <c r="L70" s="118"/>
      <c r="M70" s="121"/>
      <c r="N70" s="122"/>
      <c r="O70" s="122"/>
      <c r="P70" s="123"/>
      <c r="Q70" s="118"/>
      <c r="R70" s="118"/>
      <c r="S70" s="118"/>
      <c r="T70" s="118"/>
      <c r="U70" s="118"/>
      <c r="V70" s="118"/>
      <c r="W70" s="118"/>
      <c r="X70" s="118"/>
      <c r="Y70" s="118"/>
      <c r="Z70" s="118"/>
      <c r="AA70" s="118"/>
    </row>
    <row r="71" spans="1:27" ht="22.5" customHeight="1" x14ac:dyDescent="0.2">
      <c r="A71" s="118"/>
      <c r="B71" s="119"/>
      <c r="C71" s="118"/>
      <c r="D71" s="118"/>
      <c r="E71" s="118"/>
      <c r="F71" s="120"/>
      <c r="G71" s="119"/>
      <c r="H71" s="118"/>
      <c r="I71" s="118"/>
      <c r="J71" s="118"/>
      <c r="K71" s="118"/>
      <c r="L71" s="118"/>
      <c r="M71" s="121"/>
      <c r="N71" s="122"/>
      <c r="O71" s="122"/>
      <c r="P71" s="123"/>
      <c r="Q71" s="118"/>
      <c r="R71" s="118"/>
      <c r="S71" s="118"/>
      <c r="T71" s="118"/>
      <c r="U71" s="118"/>
      <c r="V71" s="118"/>
      <c r="W71" s="118"/>
      <c r="X71" s="118"/>
      <c r="Y71" s="118"/>
      <c r="Z71" s="118"/>
      <c r="AA71" s="118"/>
    </row>
    <row r="72" spans="1:27" ht="22.5" customHeight="1" x14ac:dyDescent="0.2">
      <c r="A72" s="118"/>
      <c r="B72" s="119"/>
      <c r="C72" s="118"/>
      <c r="D72" s="118"/>
      <c r="E72" s="118"/>
      <c r="F72" s="120"/>
      <c r="G72" s="119"/>
      <c r="H72" s="118"/>
      <c r="I72" s="118"/>
      <c r="J72" s="118"/>
      <c r="K72" s="118"/>
      <c r="L72" s="118"/>
      <c r="M72" s="121"/>
      <c r="N72" s="122"/>
      <c r="O72" s="122"/>
      <c r="P72" s="123"/>
      <c r="Q72" s="118"/>
      <c r="R72" s="118"/>
      <c r="S72" s="118"/>
      <c r="T72" s="118"/>
      <c r="U72" s="118"/>
      <c r="V72" s="118"/>
      <c r="W72" s="118"/>
      <c r="X72" s="118"/>
      <c r="Y72" s="118"/>
      <c r="Z72" s="118"/>
      <c r="AA72" s="118"/>
    </row>
    <row r="73" spans="1:27" ht="22.5" customHeight="1" x14ac:dyDescent="0.2">
      <c r="A73" s="118"/>
      <c r="B73" s="119"/>
      <c r="C73" s="118"/>
      <c r="D73" s="118"/>
      <c r="E73" s="118"/>
      <c r="F73" s="120"/>
      <c r="G73" s="119"/>
      <c r="H73" s="118"/>
      <c r="I73" s="118"/>
      <c r="J73" s="118"/>
      <c r="K73" s="118"/>
      <c r="L73" s="118"/>
      <c r="M73" s="121"/>
      <c r="N73" s="122"/>
      <c r="O73" s="122"/>
      <c r="P73" s="123"/>
      <c r="Q73" s="118"/>
      <c r="R73" s="118"/>
      <c r="S73" s="118"/>
      <c r="T73" s="118"/>
      <c r="U73" s="118"/>
      <c r="V73" s="118"/>
      <c r="W73" s="118"/>
      <c r="X73" s="118"/>
      <c r="Y73" s="118"/>
      <c r="Z73" s="118"/>
      <c r="AA73" s="118"/>
    </row>
    <row r="74" spans="1:27" ht="22.5" customHeight="1" x14ac:dyDescent="0.2">
      <c r="A74" s="118"/>
      <c r="B74" s="119"/>
      <c r="C74" s="118"/>
      <c r="D74" s="118"/>
      <c r="E74" s="118"/>
      <c r="F74" s="120"/>
      <c r="G74" s="119"/>
      <c r="H74" s="118"/>
      <c r="I74" s="118"/>
      <c r="J74" s="118"/>
      <c r="K74" s="118"/>
      <c r="L74" s="118"/>
      <c r="M74" s="121"/>
      <c r="N74" s="122"/>
      <c r="O74" s="122"/>
      <c r="P74" s="123"/>
      <c r="Q74" s="118"/>
      <c r="R74" s="118"/>
      <c r="S74" s="118"/>
      <c r="T74" s="118"/>
      <c r="U74" s="118"/>
      <c r="V74" s="118"/>
      <c r="W74" s="118"/>
      <c r="X74" s="118"/>
      <c r="Y74" s="118"/>
      <c r="Z74" s="118"/>
      <c r="AA74" s="118"/>
    </row>
    <row r="75" spans="1:27" ht="22.5" customHeight="1" x14ac:dyDescent="0.2">
      <c r="A75" s="118"/>
      <c r="B75" s="119"/>
      <c r="C75" s="118"/>
      <c r="D75" s="118"/>
      <c r="E75" s="118"/>
      <c r="F75" s="120"/>
      <c r="G75" s="119"/>
      <c r="H75" s="118"/>
      <c r="I75" s="118"/>
      <c r="J75" s="118"/>
      <c r="K75" s="118"/>
      <c r="L75" s="118"/>
      <c r="M75" s="121"/>
      <c r="N75" s="122"/>
      <c r="O75" s="122"/>
      <c r="P75" s="123"/>
      <c r="Q75" s="118"/>
      <c r="R75" s="118"/>
      <c r="S75" s="118"/>
      <c r="T75" s="118"/>
      <c r="U75" s="118"/>
      <c r="V75" s="118"/>
      <c r="W75" s="118"/>
      <c r="X75" s="118"/>
      <c r="Y75" s="118"/>
      <c r="Z75" s="118"/>
      <c r="AA75" s="118"/>
    </row>
    <row r="76" spans="1:27" ht="22.5" customHeight="1" x14ac:dyDescent="0.2">
      <c r="A76" s="118"/>
      <c r="B76" s="119"/>
      <c r="C76" s="118"/>
      <c r="D76" s="118"/>
      <c r="E76" s="118"/>
      <c r="F76" s="120"/>
      <c r="G76" s="119"/>
      <c r="H76" s="118"/>
      <c r="I76" s="118"/>
      <c r="J76" s="118"/>
      <c r="K76" s="118"/>
      <c r="L76" s="118"/>
      <c r="M76" s="121"/>
      <c r="N76" s="122"/>
      <c r="O76" s="122"/>
      <c r="P76" s="123"/>
      <c r="Q76" s="118"/>
      <c r="R76" s="118"/>
      <c r="S76" s="118"/>
      <c r="T76" s="118"/>
      <c r="U76" s="118"/>
      <c r="V76" s="118"/>
      <c r="W76" s="118"/>
      <c r="X76" s="118"/>
      <c r="Y76" s="118"/>
      <c r="Z76" s="118"/>
      <c r="AA76" s="118"/>
    </row>
    <row r="77" spans="1:27" ht="22.5" customHeight="1" x14ac:dyDescent="0.2">
      <c r="A77" s="118"/>
      <c r="B77" s="119"/>
      <c r="C77" s="118"/>
      <c r="D77" s="118"/>
      <c r="E77" s="118"/>
      <c r="F77" s="120"/>
      <c r="G77" s="119"/>
      <c r="H77" s="118"/>
      <c r="I77" s="118"/>
      <c r="J77" s="118"/>
      <c r="K77" s="118"/>
      <c r="L77" s="118"/>
      <c r="M77" s="121"/>
      <c r="N77" s="122"/>
      <c r="O77" s="122"/>
      <c r="P77" s="123"/>
      <c r="Q77" s="118"/>
      <c r="R77" s="118"/>
      <c r="S77" s="118"/>
      <c r="T77" s="118"/>
      <c r="U77" s="118"/>
      <c r="V77" s="118"/>
      <c r="W77" s="118"/>
      <c r="X77" s="118"/>
      <c r="Y77" s="118"/>
      <c r="Z77" s="118"/>
      <c r="AA77" s="118"/>
    </row>
    <row r="78" spans="1:27" ht="22.5" customHeight="1" x14ac:dyDescent="0.2">
      <c r="A78" s="118"/>
      <c r="B78" s="119"/>
      <c r="C78" s="118"/>
      <c r="D78" s="118"/>
      <c r="E78" s="118"/>
      <c r="F78" s="120"/>
      <c r="G78" s="119"/>
      <c r="H78" s="118"/>
      <c r="I78" s="118"/>
      <c r="J78" s="118"/>
      <c r="K78" s="118"/>
      <c r="L78" s="118"/>
      <c r="M78" s="121"/>
      <c r="N78" s="122"/>
      <c r="O78" s="122"/>
      <c r="P78" s="123"/>
      <c r="Q78" s="118"/>
      <c r="R78" s="118"/>
      <c r="S78" s="118"/>
      <c r="T78" s="118"/>
      <c r="U78" s="118"/>
      <c r="V78" s="118"/>
      <c r="W78" s="118"/>
      <c r="X78" s="118"/>
      <c r="Y78" s="118"/>
      <c r="Z78" s="118"/>
      <c r="AA78" s="118"/>
    </row>
    <row r="79" spans="1:27" ht="22.5" customHeight="1" x14ac:dyDescent="0.2">
      <c r="A79" s="118"/>
      <c r="B79" s="119"/>
      <c r="C79" s="118"/>
      <c r="D79" s="118"/>
      <c r="E79" s="118"/>
      <c r="F79" s="120"/>
      <c r="G79" s="119"/>
      <c r="H79" s="118"/>
      <c r="I79" s="118"/>
      <c r="J79" s="118"/>
      <c r="K79" s="118"/>
      <c r="L79" s="118"/>
      <c r="M79" s="121"/>
      <c r="N79" s="122"/>
      <c r="O79" s="122"/>
      <c r="P79" s="123"/>
      <c r="Q79" s="118"/>
      <c r="R79" s="118"/>
      <c r="S79" s="118"/>
      <c r="T79" s="118"/>
      <c r="U79" s="118"/>
      <c r="V79" s="118"/>
      <c r="W79" s="118"/>
      <c r="X79" s="118"/>
      <c r="Y79" s="118"/>
      <c r="Z79" s="118"/>
      <c r="AA79" s="118"/>
    </row>
    <row r="80" spans="1:27" ht="22.5" customHeight="1" x14ac:dyDescent="0.2">
      <c r="A80" s="118"/>
      <c r="B80" s="119"/>
      <c r="C80" s="118"/>
      <c r="D80" s="118"/>
      <c r="E80" s="118"/>
      <c r="F80" s="120"/>
      <c r="G80" s="119"/>
      <c r="H80" s="118"/>
      <c r="I80" s="118"/>
      <c r="J80" s="118"/>
      <c r="K80" s="118"/>
      <c r="L80" s="118"/>
      <c r="M80" s="121"/>
      <c r="N80" s="122"/>
      <c r="O80" s="122"/>
      <c r="P80" s="123"/>
      <c r="Q80" s="118"/>
      <c r="R80" s="118"/>
      <c r="S80" s="118"/>
      <c r="T80" s="118"/>
      <c r="U80" s="118"/>
      <c r="V80" s="118"/>
      <c r="W80" s="118"/>
      <c r="X80" s="118"/>
      <c r="Y80" s="118"/>
      <c r="Z80" s="118"/>
      <c r="AA80" s="118"/>
    </row>
    <row r="81" spans="1:27" ht="22.5" customHeight="1" x14ac:dyDescent="0.2">
      <c r="A81" s="118"/>
      <c r="B81" s="119"/>
      <c r="C81" s="118"/>
      <c r="D81" s="118"/>
      <c r="E81" s="118"/>
      <c r="F81" s="120"/>
      <c r="G81" s="119"/>
      <c r="H81" s="118"/>
      <c r="I81" s="118"/>
      <c r="J81" s="118"/>
      <c r="K81" s="118"/>
      <c r="L81" s="118"/>
      <c r="M81" s="121"/>
      <c r="N81" s="122"/>
      <c r="O81" s="122"/>
      <c r="P81" s="123"/>
      <c r="Q81" s="118"/>
      <c r="R81" s="118"/>
      <c r="S81" s="118"/>
      <c r="T81" s="118"/>
      <c r="U81" s="118"/>
      <c r="V81" s="118"/>
      <c r="W81" s="118"/>
      <c r="X81" s="118"/>
      <c r="Y81" s="118"/>
      <c r="Z81" s="118"/>
      <c r="AA81" s="118"/>
    </row>
    <row r="82" spans="1:27" ht="22.5" customHeight="1" x14ac:dyDescent="0.2">
      <c r="A82" s="118"/>
      <c r="B82" s="119"/>
      <c r="C82" s="118"/>
      <c r="D82" s="118"/>
      <c r="E82" s="118"/>
      <c r="F82" s="120"/>
      <c r="G82" s="119"/>
      <c r="H82" s="118"/>
      <c r="I82" s="118"/>
      <c r="J82" s="118"/>
      <c r="K82" s="118"/>
      <c r="L82" s="118"/>
      <c r="M82" s="121"/>
      <c r="N82" s="122"/>
      <c r="O82" s="122"/>
      <c r="P82" s="123"/>
      <c r="Q82" s="118"/>
      <c r="R82" s="118"/>
      <c r="S82" s="118"/>
      <c r="T82" s="118"/>
      <c r="U82" s="118"/>
      <c r="V82" s="118"/>
      <c r="W82" s="118"/>
      <c r="X82" s="118"/>
      <c r="Y82" s="118"/>
      <c r="Z82" s="118"/>
      <c r="AA82" s="118"/>
    </row>
    <row r="83" spans="1:27" ht="22.5" customHeight="1" x14ac:dyDescent="0.2">
      <c r="A83" s="118"/>
      <c r="B83" s="119"/>
      <c r="C83" s="118"/>
      <c r="D83" s="118"/>
      <c r="E83" s="118"/>
      <c r="F83" s="120"/>
      <c r="G83" s="119"/>
      <c r="H83" s="118"/>
      <c r="I83" s="118"/>
      <c r="J83" s="118"/>
      <c r="K83" s="118"/>
      <c r="L83" s="118"/>
      <c r="M83" s="121"/>
      <c r="N83" s="122"/>
      <c r="O83" s="122"/>
      <c r="P83" s="123"/>
      <c r="Q83" s="118"/>
      <c r="R83" s="118"/>
      <c r="S83" s="118"/>
      <c r="T83" s="118"/>
      <c r="U83" s="118"/>
      <c r="V83" s="118"/>
      <c r="W83" s="118"/>
      <c r="X83" s="118"/>
      <c r="Y83" s="118"/>
      <c r="Z83" s="118"/>
      <c r="AA83" s="118"/>
    </row>
    <row r="84" spans="1:27" ht="22.5" customHeight="1" x14ac:dyDescent="0.2">
      <c r="A84" s="118"/>
      <c r="B84" s="119"/>
      <c r="C84" s="118"/>
      <c r="D84" s="118"/>
      <c r="E84" s="118"/>
      <c r="F84" s="120"/>
      <c r="G84" s="119"/>
      <c r="H84" s="118"/>
      <c r="I84" s="118"/>
      <c r="J84" s="118"/>
      <c r="K84" s="118"/>
      <c r="L84" s="118"/>
      <c r="M84" s="121"/>
      <c r="N84" s="122"/>
      <c r="O84" s="122"/>
      <c r="P84" s="123"/>
      <c r="Q84" s="118"/>
      <c r="R84" s="118"/>
      <c r="S84" s="118"/>
      <c r="T84" s="118"/>
      <c r="U84" s="118"/>
      <c r="V84" s="118"/>
      <c r="W84" s="118"/>
      <c r="X84" s="118"/>
      <c r="Y84" s="118"/>
      <c r="Z84" s="118"/>
      <c r="AA84" s="118"/>
    </row>
    <row r="85" spans="1:27" ht="22.5" customHeight="1" x14ac:dyDescent="0.2">
      <c r="A85" s="118"/>
      <c r="B85" s="119"/>
      <c r="C85" s="118"/>
      <c r="D85" s="118"/>
      <c r="E85" s="118"/>
      <c r="F85" s="120"/>
      <c r="G85" s="119"/>
      <c r="H85" s="118"/>
      <c r="I85" s="118"/>
      <c r="J85" s="118"/>
      <c r="K85" s="118"/>
      <c r="L85" s="118"/>
      <c r="M85" s="121"/>
      <c r="N85" s="122"/>
      <c r="O85" s="122"/>
      <c r="P85" s="123"/>
      <c r="Q85" s="118"/>
      <c r="R85" s="118"/>
      <c r="S85" s="118"/>
      <c r="T85" s="118"/>
      <c r="U85" s="118"/>
      <c r="V85" s="118"/>
      <c r="W85" s="118"/>
      <c r="X85" s="118"/>
      <c r="Y85" s="118"/>
      <c r="Z85" s="118"/>
      <c r="AA85" s="118"/>
    </row>
    <row r="86" spans="1:27" ht="22.5" customHeight="1" x14ac:dyDescent="0.2">
      <c r="A86" s="118"/>
      <c r="B86" s="119"/>
      <c r="C86" s="118"/>
      <c r="D86" s="118"/>
      <c r="E86" s="118"/>
      <c r="F86" s="120"/>
      <c r="G86" s="119"/>
      <c r="H86" s="118"/>
      <c r="I86" s="118"/>
      <c r="J86" s="118"/>
      <c r="K86" s="118"/>
      <c r="L86" s="118"/>
      <c r="M86" s="121"/>
      <c r="N86" s="122"/>
      <c r="O86" s="122"/>
      <c r="P86" s="123"/>
      <c r="Q86" s="118"/>
      <c r="R86" s="118"/>
      <c r="S86" s="118"/>
      <c r="T86" s="118"/>
      <c r="U86" s="118"/>
      <c r="V86" s="118"/>
      <c r="W86" s="118"/>
      <c r="X86" s="118"/>
      <c r="Y86" s="118"/>
      <c r="Z86" s="118"/>
      <c r="AA86" s="118"/>
    </row>
    <row r="87" spans="1:27" ht="22.5" customHeight="1" x14ac:dyDescent="0.2">
      <c r="A87" s="118"/>
      <c r="B87" s="119"/>
      <c r="C87" s="118"/>
      <c r="D87" s="118"/>
      <c r="E87" s="118"/>
      <c r="F87" s="120"/>
      <c r="G87" s="119"/>
      <c r="H87" s="118"/>
      <c r="I87" s="118"/>
      <c r="J87" s="118"/>
      <c r="K87" s="118"/>
      <c r="L87" s="118"/>
      <c r="M87" s="121"/>
      <c r="N87" s="122"/>
      <c r="O87" s="122"/>
      <c r="P87" s="123"/>
      <c r="Q87" s="118"/>
      <c r="R87" s="118"/>
      <c r="S87" s="118"/>
      <c r="T87" s="118"/>
      <c r="U87" s="118"/>
      <c r="V87" s="118"/>
      <c r="W87" s="118"/>
      <c r="X87" s="118"/>
      <c r="Y87" s="118"/>
      <c r="Z87" s="118"/>
      <c r="AA87" s="118"/>
    </row>
    <row r="88" spans="1:27" ht="22.5" customHeight="1" x14ac:dyDescent="0.2">
      <c r="A88" s="118"/>
      <c r="B88" s="119"/>
      <c r="C88" s="118"/>
      <c r="D88" s="118"/>
      <c r="E88" s="118"/>
      <c r="F88" s="120"/>
      <c r="G88" s="119"/>
      <c r="H88" s="118"/>
      <c r="I88" s="118"/>
      <c r="J88" s="118"/>
      <c r="K88" s="118"/>
      <c r="L88" s="118"/>
      <c r="M88" s="121"/>
      <c r="N88" s="122"/>
      <c r="O88" s="122"/>
      <c r="P88" s="123"/>
      <c r="Q88" s="118"/>
      <c r="R88" s="118"/>
      <c r="S88" s="118"/>
      <c r="T88" s="118"/>
      <c r="U88" s="118"/>
      <c r="V88" s="118"/>
      <c r="W88" s="118"/>
      <c r="X88" s="118"/>
      <c r="Y88" s="118"/>
      <c r="Z88" s="118"/>
      <c r="AA88" s="118"/>
    </row>
    <row r="89" spans="1:27" ht="22.5" customHeight="1" x14ac:dyDescent="0.2">
      <c r="A89" s="118"/>
      <c r="B89" s="119"/>
      <c r="C89" s="118"/>
      <c r="D89" s="118"/>
      <c r="E89" s="118"/>
      <c r="F89" s="120"/>
      <c r="G89" s="119"/>
      <c r="H89" s="118"/>
      <c r="I89" s="118"/>
      <c r="J89" s="118"/>
      <c r="K89" s="118"/>
      <c r="L89" s="118"/>
      <c r="M89" s="121"/>
      <c r="N89" s="122"/>
      <c r="O89" s="122"/>
      <c r="P89" s="123"/>
      <c r="Q89" s="118"/>
      <c r="R89" s="118"/>
      <c r="S89" s="118"/>
      <c r="T89" s="118"/>
      <c r="U89" s="118"/>
      <c r="V89" s="118"/>
      <c r="W89" s="118"/>
      <c r="X89" s="118"/>
      <c r="Y89" s="118"/>
      <c r="Z89" s="118"/>
      <c r="AA89" s="118"/>
    </row>
    <row r="90" spans="1:27" ht="22.5" customHeight="1" x14ac:dyDescent="0.2">
      <c r="A90" s="118"/>
      <c r="B90" s="119"/>
      <c r="C90" s="118"/>
      <c r="D90" s="118"/>
      <c r="E90" s="118"/>
      <c r="F90" s="120"/>
      <c r="G90" s="119"/>
      <c r="H90" s="118"/>
      <c r="I90" s="118"/>
      <c r="J90" s="118"/>
      <c r="K90" s="118"/>
      <c r="L90" s="118"/>
      <c r="M90" s="121"/>
      <c r="N90" s="122"/>
      <c r="O90" s="122"/>
      <c r="P90" s="123"/>
      <c r="Q90" s="118"/>
      <c r="R90" s="118"/>
      <c r="S90" s="118"/>
      <c r="T90" s="118"/>
      <c r="U90" s="118"/>
      <c r="V90" s="118"/>
      <c r="W90" s="118"/>
      <c r="X90" s="118"/>
      <c r="Y90" s="118"/>
      <c r="Z90" s="118"/>
      <c r="AA90" s="118"/>
    </row>
    <row r="91" spans="1:27" ht="22.5" customHeight="1" x14ac:dyDescent="0.2">
      <c r="A91" s="118"/>
      <c r="B91" s="119"/>
      <c r="C91" s="118"/>
      <c r="D91" s="118"/>
      <c r="E91" s="118"/>
      <c r="F91" s="120"/>
      <c r="G91" s="119"/>
      <c r="H91" s="118"/>
      <c r="I91" s="118"/>
      <c r="J91" s="118"/>
      <c r="K91" s="118"/>
      <c r="L91" s="118"/>
      <c r="M91" s="121"/>
      <c r="N91" s="122"/>
      <c r="O91" s="122"/>
      <c r="P91" s="123"/>
      <c r="Q91" s="118"/>
      <c r="R91" s="118"/>
      <c r="S91" s="118"/>
      <c r="T91" s="118"/>
      <c r="U91" s="118"/>
      <c r="V91" s="118"/>
      <c r="W91" s="118"/>
      <c r="X91" s="118"/>
      <c r="Y91" s="118"/>
      <c r="Z91" s="118"/>
      <c r="AA91" s="118"/>
    </row>
    <row r="92" spans="1:27" ht="22.5" customHeight="1" x14ac:dyDescent="0.2">
      <c r="A92" s="118"/>
      <c r="B92" s="119"/>
      <c r="C92" s="118"/>
      <c r="D92" s="118"/>
      <c r="E92" s="118"/>
      <c r="F92" s="120"/>
      <c r="G92" s="119"/>
      <c r="H92" s="118"/>
      <c r="I92" s="118"/>
      <c r="J92" s="118"/>
      <c r="K92" s="118"/>
      <c r="L92" s="118"/>
      <c r="M92" s="121"/>
      <c r="N92" s="122"/>
      <c r="O92" s="122"/>
      <c r="P92" s="123"/>
      <c r="Q92" s="118"/>
      <c r="R92" s="118"/>
      <c r="S92" s="118"/>
      <c r="T92" s="118"/>
      <c r="U92" s="118"/>
      <c r="V92" s="118"/>
      <c r="W92" s="118"/>
      <c r="X92" s="118"/>
      <c r="Y92" s="118"/>
      <c r="Z92" s="118"/>
      <c r="AA92" s="118"/>
    </row>
    <row r="93" spans="1:27" ht="22.5" customHeight="1" x14ac:dyDescent="0.2">
      <c r="A93" s="118"/>
      <c r="B93" s="119"/>
      <c r="C93" s="118"/>
      <c r="D93" s="118"/>
      <c r="E93" s="118"/>
      <c r="F93" s="120"/>
      <c r="G93" s="119"/>
      <c r="H93" s="118"/>
      <c r="I93" s="118"/>
      <c r="J93" s="118"/>
      <c r="K93" s="118"/>
      <c r="L93" s="118"/>
      <c r="M93" s="121"/>
      <c r="N93" s="122"/>
      <c r="O93" s="122"/>
      <c r="P93" s="123"/>
      <c r="Q93" s="118"/>
      <c r="R93" s="118"/>
      <c r="S93" s="118"/>
      <c r="T93" s="118"/>
      <c r="U93" s="118"/>
      <c r="V93" s="118"/>
      <c r="W93" s="118"/>
      <c r="X93" s="118"/>
      <c r="Y93" s="118"/>
      <c r="Z93" s="118"/>
      <c r="AA93" s="118"/>
    </row>
    <row r="94" spans="1:27" ht="22.5" customHeight="1" x14ac:dyDescent="0.2">
      <c r="A94" s="118"/>
      <c r="B94" s="119"/>
      <c r="C94" s="118"/>
      <c r="D94" s="118"/>
      <c r="E94" s="118"/>
      <c r="F94" s="120"/>
      <c r="G94" s="119"/>
      <c r="H94" s="118"/>
      <c r="I94" s="118"/>
      <c r="J94" s="118"/>
      <c r="K94" s="118"/>
      <c r="L94" s="118"/>
      <c r="M94" s="121"/>
      <c r="N94" s="122"/>
      <c r="O94" s="122"/>
      <c r="P94" s="123"/>
      <c r="Q94" s="118"/>
      <c r="R94" s="118"/>
      <c r="S94" s="118"/>
      <c r="T94" s="118"/>
      <c r="U94" s="118"/>
      <c r="V94" s="118"/>
      <c r="W94" s="118"/>
      <c r="X94" s="118"/>
      <c r="Y94" s="118"/>
      <c r="Z94" s="118"/>
      <c r="AA94" s="118"/>
    </row>
    <row r="95" spans="1:27" ht="22.5" customHeight="1" x14ac:dyDescent="0.2">
      <c r="A95" s="118"/>
      <c r="B95" s="119"/>
      <c r="C95" s="118"/>
      <c r="D95" s="118"/>
      <c r="E95" s="118"/>
      <c r="F95" s="120"/>
      <c r="G95" s="119"/>
      <c r="H95" s="118"/>
      <c r="I95" s="118"/>
      <c r="J95" s="118"/>
      <c r="K95" s="118"/>
      <c r="L95" s="118"/>
      <c r="M95" s="121"/>
      <c r="N95" s="122"/>
      <c r="O95" s="122"/>
      <c r="P95" s="123"/>
      <c r="Q95" s="118"/>
      <c r="R95" s="118"/>
      <c r="S95" s="118"/>
      <c r="T95" s="118"/>
      <c r="U95" s="118"/>
      <c r="V95" s="118"/>
      <c r="W95" s="118"/>
      <c r="X95" s="118"/>
      <c r="Y95" s="118"/>
      <c r="Z95" s="118"/>
      <c r="AA95" s="118"/>
    </row>
    <row r="96" spans="1:27" ht="22.5" customHeight="1" x14ac:dyDescent="0.2">
      <c r="A96" s="118"/>
      <c r="B96" s="119"/>
      <c r="C96" s="118"/>
      <c r="D96" s="118"/>
      <c r="E96" s="118"/>
      <c r="F96" s="120"/>
      <c r="G96" s="119"/>
      <c r="H96" s="118"/>
      <c r="I96" s="118"/>
      <c r="J96" s="118"/>
      <c r="K96" s="118"/>
      <c r="L96" s="118"/>
      <c r="M96" s="121"/>
      <c r="N96" s="122"/>
      <c r="O96" s="122"/>
      <c r="P96" s="123"/>
      <c r="Q96" s="118"/>
      <c r="R96" s="118"/>
      <c r="S96" s="118"/>
      <c r="T96" s="118"/>
      <c r="U96" s="118"/>
      <c r="V96" s="118"/>
      <c r="W96" s="118"/>
      <c r="X96" s="118"/>
      <c r="Y96" s="118"/>
      <c r="Z96" s="118"/>
      <c r="AA96" s="118"/>
    </row>
    <row r="97" spans="1:27" ht="22.5" customHeight="1" x14ac:dyDescent="0.2">
      <c r="A97" s="118"/>
      <c r="B97" s="119"/>
      <c r="C97" s="118"/>
      <c r="D97" s="118"/>
      <c r="E97" s="118"/>
      <c r="F97" s="120"/>
      <c r="G97" s="119"/>
      <c r="H97" s="118"/>
      <c r="I97" s="118"/>
      <c r="J97" s="118"/>
      <c r="K97" s="118"/>
      <c r="L97" s="118"/>
      <c r="M97" s="121"/>
      <c r="N97" s="122"/>
      <c r="O97" s="122"/>
      <c r="P97" s="123"/>
      <c r="Q97" s="118"/>
      <c r="R97" s="118"/>
      <c r="S97" s="118"/>
      <c r="T97" s="118"/>
      <c r="U97" s="118"/>
      <c r="V97" s="118"/>
      <c r="W97" s="118"/>
      <c r="X97" s="118"/>
      <c r="Y97" s="118"/>
      <c r="Z97" s="118"/>
      <c r="AA97" s="118"/>
    </row>
    <row r="98" spans="1:27" ht="22.5" customHeight="1" x14ac:dyDescent="0.2">
      <c r="A98" s="118"/>
      <c r="B98" s="119"/>
      <c r="C98" s="118"/>
      <c r="D98" s="118"/>
      <c r="E98" s="118"/>
      <c r="F98" s="120"/>
      <c r="G98" s="119"/>
      <c r="H98" s="118"/>
      <c r="I98" s="118"/>
      <c r="J98" s="118"/>
      <c r="K98" s="118"/>
      <c r="L98" s="118"/>
      <c r="M98" s="121"/>
      <c r="N98" s="122"/>
      <c r="O98" s="122"/>
      <c r="P98" s="123"/>
      <c r="Q98" s="118"/>
      <c r="R98" s="118"/>
      <c r="S98" s="118"/>
      <c r="T98" s="118"/>
      <c r="U98" s="118"/>
      <c r="V98" s="118"/>
      <c r="W98" s="118"/>
      <c r="X98" s="118"/>
      <c r="Y98" s="118"/>
      <c r="Z98" s="118"/>
      <c r="AA98" s="118"/>
    </row>
    <row r="99" spans="1:27" ht="22.5" customHeight="1" x14ac:dyDescent="0.2">
      <c r="A99" s="118"/>
      <c r="B99" s="119"/>
      <c r="C99" s="118"/>
      <c r="D99" s="118"/>
      <c r="E99" s="118"/>
      <c r="F99" s="120"/>
      <c r="G99" s="119"/>
      <c r="H99" s="118"/>
      <c r="I99" s="118"/>
      <c r="J99" s="118"/>
      <c r="K99" s="118"/>
      <c r="L99" s="118"/>
      <c r="M99" s="121"/>
      <c r="N99" s="122"/>
      <c r="O99" s="122"/>
      <c r="P99" s="123"/>
      <c r="Q99" s="118"/>
      <c r="R99" s="118"/>
      <c r="S99" s="118"/>
      <c r="T99" s="118"/>
      <c r="U99" s="118"/>
      <c r="V99" s="118"/>
      <c r="W99" s="118"/>
      <c r="X99" s="118"/>
      <c r="Y99" s="118"/>
      <c r="Z99" s="118"/>
      <c r="AA99" s="118"/>
    </row>
    <row r="100" spans="1:27" ht="22.5" customHeight="1" x14ac:dyDescent="0.2">
      <c r="A100" s="118"/>
      <c r="B100" s="119"/>
      <c r="C100" s="118"/>
      <c r="D100" s="118"/>
      <c r="E100" s="118"/>
      <c r="F100" s="120"/>
      <c r="G100" s="119"/>
      <c r="H100" s="118"/>
      <c r="I100" s="118"/>
      <c r="J100" s="118"/>
      <c r="K100" s="118"/>
      <c r="L100" s="118"/>
      <c r="M100" s="121"/>
      <c r="N100" s="122"/>
      <c r="O100" s="122"/>
      <c r="P100" s="123"/>
      <c r="Q100" s="118"/>
      <c r="R100" s="118"/>
      <c r="S100" s="118"/>
      <c r="T100" s="118"/>
      <c r="U100" s="118"/>
      <c r="V100" s="118"/>
      <c r="W100" s="118"/>
      <c r="X100" s="118"/>
      <c r="Y100" s="118"/>
      <c r="Z100" s="118"/>
      <c r="AA100" s="118"/>
    </row>
    <row r="101" spans="1:27" ht="22.5" customHeight="1" x14ac:dyDescent="0.2">
      <c r="A101" s="118"/>
      <c r="B101" s="119"/>
      <c r="C101" s="118"/>
      <c r="D101" s="118"/>
      <c r="E101" s="118"/>
      <c r="F101" s="120"/>
      <c r="G101" s="119"/>
      <c r="H101" s="118"/>
      <c r="I101" s="118"/>
      <c r="J101" s="118"/>
      <c r="K101" s="118"/>
      <c r="L101" s="118"/>
      <c r="M101" s="121"/>
      <c r="N101" s="122"/>
      <c r="O101" s="122"/>
      <c r="P101" s="123"/>
      <c r="Q101" s="118"/>
      <c r="R101" s="118"/>
      <c r="S101" s="118"/>
      <c r="T101" s="118"/>
      <c r="U101" s="118"/>
      <c r="V101" s="118"/>
      <c r="W101" s="118"/>
      <c r="X101" s="118"/>
      <c r="Y101" s="118"/>
      <c r="Z101" s="118"/>
      <c r="AA101" s="118"/>
    </row>
    <row r="102" spans="1:27" ht="22.5" customHeight="1" x14ac:dyDescent="0.2">
      <c r="A102" s="118"/>
      <c r="B102" s="119"/>
      <c r="C102" s="118"/>
      <c r="D102" s="118"/>
      <c r="E102" s="118"/>
      <c r="F102" s="120"/>
      <c r="G102" s="119"/>
      <c r="H102" s="118"/>
      <c r="I102" s="118"/>
      <c r="J102" s="118"/>
      <c r="K102" s="118"/>
      <c r="L102" s="118"/>
      <c r="M102" s="121"/>
      <c r="N102" s="122"/>
      <c r="O102" s="122"/>
      <c r="P102" s="123"/>
      <c r="Q102" s="118"/>
      <c r="R102" s="118"/>
      <c r="S102" s="118"/>
      <c r="T102" s="118"/>
      <c r="U102" s="118"/>
      <c r="V102" s="118"/>
      <c r="W102" s="118"/>
      <c r="X102" s="118"/>
      <c r="Y102" s="118"/>
      <c r="Z102" s="118"/>
      <c r="AA102" s="118"/>
    </row>
    <row r="103" spans="1:27" ht="22.5" customHeight="1" x14ac:dyDescent="0.2">
      <c r="A103" s="118"/>
      <c r="B103" s="119"/>
      <c r="C103" s="118"/>
      <c r="D103" s="118"/>
      <c r="E103" s="118"/>
      <c r="F103" s="120"/>
      <c r="G103" s="119"/>
      <c r="H103" s="118"/>
      <c r="I103" s="118"/>
      <c r="J103" s="118"/>
      <c r="K103" s="118"/>
      <c r="L103" s="118"/>
      <c r="M103" s="121"/>
      <c r="N103" s="122"/>
      <c r="O103" s="122"/>
      <c r="P103" s="123"/>
      <c r="Q103" s="118"/>
      <c r="R103" s="118"/>
      <c r="S103" s="118"/>
      <c r="T103" s="118"/>
      <c r="U103" s="118"/>
      <c r="V103" s="118"/>
      <c r="W103" s="118"/>
      <c r="X103" s="118"/>
      <c r="Y103" s="118"/>
      <c r="Z103" s="118"/>
      <c r="AA103" s="118"/>
    </row>
    <row r="104" spans="1:27" ht="22.5" customHeight="1" x14ac:dyDescent="0.2">
      <c r="A104" s="118"/>
      <c r="B104" s="119"/>
      <c r="C104" s="118"/>
      <c r="D104" s="118"/>
      <c r="E104" s="118"/>
      <c r="F104" s="120"/>
      <c r="G104" s="119"/>
      <c r="H104" s="118"/>
      <c r="I104" s="118"/>
      <c r="J104" s="118"/>
      <c r="K104" s="118"/>
      <c r="L104" s="118"/>
      <c r="M104" s="121"/>
      <c r="N104" s="122"/>
      <c r="O104" s="122"/>
      <c r="P104" s="123"/>
      <c r="Q104" s="118"/>
      <c r="R104" s="118"/>
      <c r="S104" s="118"/>
      <c r="T104" s="118"/>
      <c r="U104" s="118"/>
      <c r="V104" s="118"/>
      <c r="W104" s="118"/>
      <c r="X104" s="118"/>
      <c r="Y104" s="118"/>
      <c r="Z104" s="118"/>
      <c r="AA104" s="118"/>
    </row>
    <row r="105" spans="1:27" ht="22.5" customHeight="1" x14ac:dyDescent="0.2">
      <c r="A105" s="118"/>
      <c r="B105" s="119"/>
      <c r="C105" s="118"/>
      <c r="D105" s="118"/>
      <c r="E105" s="118"/>
      <c r="F105" s="120"/>
      <c r="G105" s="119"/>
      <c r="H105" s="118"/>
      <c r="I105" s="118"/>
      <c r="J105" s="118"/>
      <c r="K105" s="118"/>
      <c r="L105" s="118"/>
      <c r="M105" s="121"/>
      <c r="N105" s="122"/>
      <c r="O105" s="122"/>
      <c r="P105" s="123"/>
      <c r="Q105" s="118"/>
      <c r="R105" s="118"/>
      <c r="S105" s="118"/>
      <c r="T105" s="118"/>
      <c r="U105" s="118"/>
      <c r="V105" s="118"/>
      <c r="W105" s="118"/>
      <c r="X105" s="118"/>
      <c r="Y105" s="118"/>
      <c r="Z105" s="118"/>
      <c r="AA105" s="118"/>
    </row>
    <row r="106" spans="1:27" ht="22.5" customHeight="1" x14ac:dyDescent="0.2">
      <c r="A106" s="118"/>
      <c r="B106" s="119"/>
      <c r="C106" s="118"/>
      <c r="D106" s="118"/>
      <c r="E106" s="118"/>
      <c r="F106" s="120"/>
      <c r="G106" s="119"/>
      <c r="H106" s="118"/>
      <c r="I106" s="118"/>
      <c r="J106" s="118"/>
      <c r="K106" s="118"/>
      <c r="L106" s="118"/>
      <c r="M106" s="121"/>
      <c r="N106" s="122"/>
      <c r="O106" s="122"/>
      <c r="P106" s="123"/>
      <c r="Q106" s="118"/>
      <c r="R106" s="118"/>
      <c r="S106" s="118"/>
      <c r="T106" s="118"/>
      <c r="U106" s="118"/>
      <c r="V106" s="118"/>
      <c r="W106" s="118"/>
      <c r="X106" s="118"/>
      <c r="Y106" s="118"/>
      <c r="Z106" s="118"/>
      <c r="AA106" s="118"/>
    </row>
    <row r="107" spans="1:27" ht="22.5" customHeight="1" x14ac:dyDescent="0.2">
      <c r="A107" s="118"/>
      <c r="B107" s="119"/>
      <c r="C107" s="118"/>
      <c r="D107" s="118"/>
      <c r="E107" s="118"/>
      <c r="F107" s="120"/>
      <c r="G107" s="119"/>
      <c r="H107" s="118"/>
      <c r="I107" s="118"/>
      <c r="J107" s="118"/>
      <c r="K107" s="118"/>
      <c r="L107" s="118"/>
      <c r="M107" s="121"/>
      <c r="N107" s="122"/>
      <c r="O107" s="122"/>
      <c r="P107" s="123"/>
      <c r="Q107" s="118"/>
      <c r="R107" s="118"/>
      <c r="S107" s="118"/>
      <c r="T107" s="118"/>
      <c r="U107" s="118"/>
      <c r="V107" s="118"/>
      <c r="W107" s="118"/>
      <c r="X107" s="118"/>
      <c r="Y107" s="118"/>
      <c r="Z107" s="118"/>
      <c r="AA107" s="118"/>
    </row>
    <row r="108" spans="1:27" ht="22.5" customHeight="1" x14ac:dyDescent="0.2">
      <c r="A108" s="118"/>
      <c r="B108" s="119"/>
      <c r="C108" s="118"/>
      <c r="D108" s="118"/>
      <c r="E108" s="118"/>
      <c r="F108" s="120"/>
      <c r="G108" s="119"/>
      <c r="H108" s="118"/>
      <c r="I108" s="118"/>
      <c r="J108" s="118"/>
      <c r="K108" s="118"/>
      <c r="L108" s="118"/>
      <c r="M108" s="121"/>
      <c r="N108" s="122"/>
      <c r="O108" s="122"/>
      <c r="P108" s="123"/>
      <c r="Q108" s="118"/>
      <c r="R108" s="118"/>
      <c r="S108" s="118"/>
      <c r="T108" s="118"/>
      <c r="U108" s="118"/>
      <c r="V108" s="118"/>
      <c r="W108" s="118"/>
      <c r="X108" s="118"/>
      <c r="Y108" s="118"/>
      <c r="Z108" s="118"/>
      <c r="AA108" s="118"/>
    </row>
    <row r="109" spans="1:27" ht="22.5" customHeight="1" x14ac:dyDescent="0.2">
      <c r="A109" s="118"/>
      <c r="B109" s="119"/>
      <c r="C109" s="118"/>
      <c r="D109" s="118"/>
      <c r="E109" s="118"/>
      <c r="F109" s="120"/>
      <c r="G109" s="119"/>
      <c r="H109" s="118"/>
      <c r="I109" s="118"/>
      <c r="J109" s="118"/>
      <c r="K109" s="118"/>
      <c r="L109" s="118"/>
      <c r="M109" s="121"/>
      <c r="N109" s="122"/>
      <c r="O109" s="122"/>
      <c r="P109" s="123"/>
      <c r="Q109" s="118"/>
      <c r="R109" s="118"/>
      <c r="S109" s="118"/>
      <c r="T109" s="118"/>
      <c r="U109" s="118"/>
      <c r="V109" s="118"/>
      <c r="W109" s="118"/>
      <c r="X109" s="118"/>
      <c r="Y109" s="118"/>
      <c r="Z109" s="118"/>
      <c r="AA109" s="118"/>
    </row>
    <row r="110" spans="1:27" ht="22.5" customHeight="1" x14ac:dyDescent="0.2">
      <c r="A110" s="118"/>
      <c r="B110" s="119"/>
      <c r="C110" s="118"/>
      <c r="D110" s="118"/>
      <c r="E110" s="118"/>
      <c r="F110" s="120"/>
      <c r="G110" s="119"/>
      <c r="H110" s="118"/>
      <c r="I110" s="118"/>
      <c r="J110" s="118"/>
      <c r="K110" s="118"/>
      <c r="L110" s="118"/>
      <c r="M110" s="121"/>
      <c r="N110" s="122"/>
      <c r="O110" s="122"/>
      <c r="P110" s="123"/>
      <c r="Q110" s="118"/>
      <c r="R110" s="118"/>
      <c r="S110" s="118"/>
      <c r="T110" s="118"/>
      <c r="U110" s="118"/>
      <c r="V110" s="118"/>
      <c r="W110" s="118"/>
      <c r="X110" s="118"/>
      <c r="Y110" s="118"/>
      <c r="Z110" s="118"/>
      <c r="AA110" s="118"/>
    </row>
    <row r="111" spans="1:27" ht="22.5" customHeight="1" x14ac:dyDescent="0.2">
      <c r="A111" s="118"/>
      <c r="B111" s="119"/>
      <c r="C111" s="118"/>
      <c r="D111" s="118"/>
      <c r="E111" s="118"/>
      <c r="F111" s="120"/>
      <c r="G111" s="119"/>
      <c r="H111" s="118"/>
      <c r="I111" s="118"/>
      <c r="J111" s="118"/>
      <c r="K111" s="118"/>
      <c r="L111" s="118"/>
      <c r="M111" s="121"/>
      <c r="N111" s="122"/>
      <c r="O111" s="122"/>
      <c r="P111" s="123"/>
      <c r="Q111" s="118"/>
      <c r="R111" s="118"/>
      <c r="S111" s="118"/>
      <c r="T111" s="118"/>
      <c r="U111" s="118"/>
      <c r="V111" s="118"/>
      <c r="W111" s="118"/>
      <c r="X111" s="118"/>
      <c r="Y111" s="118"/>
      <c r="Z111" s="118"/>
      <c r="AA111" s="118"/>
    </row>
    <row r="112" spans="1:27" ht="22.5" customHeight="1" x14ac:dyDescent="0.2">
      <c r="A112" s="118"/>
      <c r="B112" s="119"/>
      <c r="C112" s="118"/>
      <c r="D112" s="118"/>
      <c r="E112" s="118"/>
      <c r="F112" s="120"/>
      <c r="G112" s="119"/>
      <c r="H112" s="118"/>
      <c r="I112" s="118"/>
      <c r="J112" s="118"/>
      <c r="K112" s="118"/>
      <c r="L112" s="118"/>
      <c r="M112" s="121"/>
      <c r="N112" s="122"/>
      <c r="O112" s="122"/>
      <c r="P112" s="123"/>
      <c r="Q112" s="118"/>
      <c r="R112" s="118"/>
      <c r="S112" s="118"/>
      <c r="T112" s="118"/>
      <c r="U112" s="118"/>
      <c r="V112" s="118"/>
      <c r="W112" s="118"/>
      <c r="X112" s="118"/>
      <c r="Y112" s="118"/>
      <c r="Z112" s="118"/>
      <c r="AA112" s="118"/>
    </row>
    <row r="113" spans="1:27" ht="22.5" customHeight="1" x14ac:dyDescent="0.2">
      <c r="A113" s="118"/>
      <c r="B113" s="119"/>
      <c r="C113" s="118"/>
      <c r="D113" s="118"/>
      <c r="E113" s="118"/>
      <c r="F113" s="120"/>
      <c r="G113" s="119"/>
      <c r="H113" s="118"/>
      <c r="I113" s="118"/>
      <c r="J113" s="118"/>
      <c r="K113" s="118"/>
      <c r="L113" s="118"/>
      <c r="M113" s="121"/>
      <c r="N113" s="122"/>
      <c r="O113" s="122"/>
      <c r="P113" s="123"/>
      <c r="Q113" s="118"/>
      <c r="R113" s="118"/>
      <c r="S113" s="118"/>
      <c r="T113" s="118"/>
      <c r="U113" s="118"/>
      <c r="V113" s="118"/>
      <c r="W113" s="118"/>
      <c r="X113" s="118"/>
      <c r="Y113" s="118"/>
      <c r="Z113" s="118"/>
      <c r="AA113" s="118"/>
    </row>
    <row r="114" spans="1:27" ht="22.5" customHeight="1" x14ac:dyDescent="0.2">
      <c r="A114" s="118"/>
      <c r="B114" s="119"/>
      <c r="C114" s="118"/>
      <c r="D114" s="118"/>
      <c r="E114" s="118"/>
      <c r="F114" s="120"/>
      <c r="G114" s="119"/>
      <c r="H114" s="118"/>
      <c r="I114" s="118"/>
      <c r="J114" s="118"/>
      <c r="K114" s="118"/>
      <c r="L114" s="118"/>
      <c r="M114" s="121"/>
      <c r="N114" s="122"/>
      <c r="O114" s="122"/>
      <c r="P114" s="123"/>
      <c r="Q114" s="118"/>
      <c r="R114" s="118"/>
      <c r="S114" s="118"/>
      <c r="T114" s="118"/>
      <c r="U114" s="118"/>
      <c r="V114" s="118"/>
      <c r="W114" s="118"/>
      <c r="X114" s="118"/>
      <c r="Y114" s="118"/>
      <c r="Z114" s="118"/>
      <c r="AA114" s="118"/>
    </row>
    <row r="115" spans="1:27" ht="22.5" customHeight="1" x14ac:dyDescent="0.2">
      <c r="A115" s="118"/>
      <c r="B115" s="119"/>
      <c r="C115" s="118"/>
      <c r="D115" s="118"/>
      <c r="E115" s="118"/>
      <c r="F115" s="120"/>
      <c r="G115" s="119"/>
      <c r="H115" s="118"/>
      <c r="I115" s="118"/>
      <c r="J115" s="118"/>
      <c r="K115" s="118"/>
      <c r="L115" s="118"/>
      <c r="M115" s="121"/>
      <c r="N115" s="122"/>
      <c r="O115" s="122"/>
      <c r="P115" s="123"/>
      <c r="Q115" s="118"/>
      <c r="R115" s="118"/>
      <c r="S115" s="118"/>
      <c r="T115" s="118"/>
      <c r="U115" s="118"/>
      <c r="V115" s="118"/>
      <c r="W115" s="118"/>
      <c r="X115" s="118"/>
      <c r="Y115" s="118"/>
      <c r="Z115" s="118"/>
      <c r="AA115" s="118"/>
    </row>
    <row r="116" spans="1:27" ht="22.5" customHeight="1" x14ac:dyDescent="0.2">
      <c r="A116" s="118"/>
      <c r="B116" s="119"/>
      <c r="C116" s="118"/>
      <c r="D116" s="118"/>
      <c r="E116" s="118"/>
      <c r="F116" s="120"/>
      <c r="G116" s="119"/>
      <c r="H116" s="118"/>
      <c r="I116" s="118"/>
      <c r="J116" s="118"/>
      <c r="K116" s="118"/>
      <c r="L116" s="118"/>
      <c r="M116" s="121"/>
      <c r="N116" s="122"/>
      <c r="O116" s="122"/>
      <c r="P116" s="123"/>
      <c r="Q116" s="118"/>
      <c r="R116" s="118"/>
      <c r="S116" s="118"/>
      <c r="T116" s="118"/>
      <c r="U116" s="118"/>
      <c r="V116" s="118"/>
      <c r="W116" s="118"/>
      <c r="X116" s="118"/>
      <c r="Y116" s="118"/>
      <c r="Z116" s="118"/>
      <c r="AA116" s="118"/>
    </row>
    <row r="117" spans="1:27" ht="22.5" customHeight="1" x14ac:dyDescent="0.2">
      <c r="A117" s="118"/>
      <c r="B117" s="119"/>
      <c r="C117" s="118"/>
      <c r="D117" s="118"/>
      <c r="E117" s="118"/>
      <c r="F117" s="120"/>
      <c r="G117" s="119"/>
      <c r="H117" s="118"/>
      <c r="I117" s="118"/>
      <c r="J117" s="118"/>
      <c r="K117" s="118"/>
      <c r="L117" s="118"/>
      <c r="M117" s="121"/>
      <c r="N117" s="122"/>
      <c r="O117" s="122"/>
      <c r="P117" s="123"/>
      <c r="Q117" s="118"/>
      <c r="R117" s="118"/>
      <c r="S117" s="118"/>
      <c r="T117" s="118"/>
      <c r="U117" s="118"/>
      <c r="V117" s="118"/>
      <c r="W117" s="118"/>
      <c r="X117" s="118"/>
      <c r="Y117" s="118"/>
      <c r="Z117" s="118"/>
      <c r="AA117" s="118"/>
    </row>
    <row r="118" spans="1:27" ht="22.5" customHeight="1" x14ac:dyDescent="0.2">
      <c r="A118" s="118"/>
      <c r="B118" s="119"/>
      <c r="C118" s="118"/>
      <c r="D118" s="118"/>
      <c r="E118" s="118"/>
      <c r="F118" s="120"/>
      <c r="G118" s="119"/>
      <c r="H118" s="118"/>
      <c r="I118" s="118"/>
      <c r="J118" s="118"/>
      <c r="K118" s="118"/>
      <c r="L118" s="118"/>
      <c r="M118" s="121"/>
      <c r="N118" s="122"/>
      <c r="O118" s="122"/>
      <c r="P118" s="123"/>
      <c r="Q118" s="118"/>
      <c r="R118" s="118"/>
      <c r="S118" s="118"/>
      <c r="T118" s="118"/>
      <c r="U118" s="118"/>
      <c r="V118" s="118"/>
      <c r="W118" s="118"/>
      <c r="X118" s="118"/>
      <c r="Y118" s="118"/>
      <c r="Z118" s="118"/>
      <c r="AA118" s="118"/>
    </row>
    <row r="119" spans="1:27" ht="22.5" customHeight="1" x14ac:dyDescent="0.2">
      <c r="A119" s="118"/>
      <c r="B119" s="119"/>
      <c r="C119" s="118"/>
      <c r="D119" s="118"/>
      <c r="E119" s="118"/>
      <c r="F119" s="120"/>
      <c r="G119" s="119"/>
      <c r="H119" s="118"/>
      <c r="I119" s="118"/>
      <c r="J119" s="118"/>
      <c r="K119" s="118"/>
      <c r="L119" s="118"/>
      <c r="M119" s="121"/>
      <c r="N119" s="122"/>
      <c r="O119" s="122"/>
      <c r="P119" s="123"/>
      <c r="Q119" s="118"/>
      <c r="R119" s="118"/>
      <c r="S119" s="118"/>
      <c r="T119" s="118"/>
      <c r="U119" s="118"/>
      <c r="V119" s="118"/>
      <c r="W119" s="118"/>
      <c r="X119" s="118"/>
      <c r="Y119" s="118"/>
      <c r="Z119" s="118"/>
      <c r="AA119" s="118"/>
    </row>
    <row r="120" spans="1:27" ht="22.5" customHeight="1" x14ac:dyDescent="0.2">
      <c r="A120" s="118"/>
      <c r="B120" s="119"/>
      <c r="C120" s="118"/>
      <c r="D120" s="118"/>
      <c r="E120" s="118"/>
      <c r="F120" s="120"/>
      <c r="G120" s="119"/>
      <c r="H120" s="118"/>
      <c r="I120" s="118"/>
      <c r="J120" s="118"/>
      <c r="K120" s="118"/>
      <c r="L120" s="118"/>
      <c r="M120" s="121"/>
      <c r="N120" s="122"/>
      <c r="O120" s="122"/>
      <c r="P120" s="123"/>
      <c r="Q120" s="118"/>
      <c r="R120" s="118"/>
      <c r="S120" s="118"/>
      <c r="T120" s="118"/>
      <c r="U120" s="118"/>
      <c r="V120" s="118"/>
      <c r="W120" s="118"/>
      <c r="X120" s="118"/>
      <c r="Y120" s="118"/>
      <c r="Z120" s="118"/>
      <c r="AA120" s="118"/>
    </row>
    <row r="121" spans="1:27" ht="22.5" customHeight="1" x14ac:dyDescent="0.2">
      <c r="A121" s="118"/>
      <c r="B121" s="119"/>
      <c r="C121" s="118"/>
      <c r="D121" s="118"/>
      <c r="E121" s="118"/>
      <c r="F121" s="120"/>
      <c r="G121" s="119"/>
      <c r="H121" s="118"/>
      <c r="I121" s="118"/>
      <c r="J121" s="118"/>
      <c r="K121" s="118"/>
      <c r="L121" s="118"/>
      <c r="M121" s="121"/>
      <c r="N121" s="122"/>
      <c r="O121" s="122"/>
      <c r="P121" s="123"/>
      <c r="Q121" s="118"/>
      <c r="R121" s="118"/>
      <c r="S121" s="118"/>
      <c r="T121" s="118"/>
      <c r="U121" s="118"/>
      <c r="V121" s="118"/>
      <c r="W121" s="118"/>
      <c r="X121" s="118"/>
      <c r="Y121" s="118"/>
      <c r="Z121" s="118"/>
      <c r="AA121" s="118"/>
    </row>
    <row r="122" spans="1:27" ht="22.5" customHeight="1" x14ac:dyDescent="0.2">
      <c r="A122" s="118"/>
      <c r="B122" s="119"/>
      <c r="C122" s="118"/>
      <c r="D122" s="118"/>
      <c r="E122" s="118"/>
      <c r="F122" s="120"/>
      <c r="G122" s="119"/>
      <c r="H122" s="118"/>
      <c r="I122" s="118"/>
      <c r="J122" s="118"/>
      <c r="K122" s="118"/>
      <c r="L122" s="118"/>
      <c r="M122" s="121"/>
      <c r="N122" s="122"/>
      <c r="O122" s="122"/>
      <c r="P122" s="123"/>
      <c r="Q122" s="118"/>
      <c r="R122" s="118"/>
      <c r="S122" s="118"/>
      <c r="T122" s="118"/>
      <c r="U122" s="118"/>
      <c r="V122" s="118"/>
      <c r="W122" s="118"/>
      <c r="X122" s="118"/>
      <c r="Y122" s="118"/>
      <c r="Z122" s="118"/>
      <c r="AA122" s="118"/>
    </row>
    <row r="123" spans="1:27" ht="22.5" customHeight="1" x14ac:dyDescent="0.2">
      <c r="A123" s="118"/>
      <c r="B123" s="119"/>
      <c r="C123" s="118"/>
      <c r="D123" s="118"/>
      <c r="E123" s="118"/>
      <c r="F123" s="120"/>
      <c r="G123" s="119"/>
      <c r="H123" s="118"/>
      <c r="I123" s="118"/>
      <c r="J123" s="118"/>
      <c r="K123" s="118"/>
      <c r="L123" s="118"/>
      <c r="M123" s="121"/>
      <c r="N123" s="122"/>
      <c r="O123" s="122"/>
      <c r="P123" s="123"/>
      <c r="Q123" s="118"/>
      <c r="R123" s="118"/>
      <c r="S123" s="118"/>
      <c r="T123" s="118"/>
      <c r="U123" s="118"/>
      <c r="V123" s="118"/>
      <c r="W123" s="118"/>
      <c r="X123" s="118"/>
      <c r="Y123" s="118"/>
      <c r="Z123" s="118"/>
      <c r="AA123" s="118"/>
    </row>
    <row r="124" spans="1:27" ht="22.5" customHeight="1" x14ac:dyDescent="0.2">
      <c r="A124" s="118"/>
      <c r="B124" s="119"/>
      <c r="C124" s="118"/>
      <c r="D124" s="118"/>
      <c r="E124" s="118"/>
      <c r="F124" s="120"/>
      <c r="G124" s="119"/>
      <c r="H124" s="118"/>
      <c r="I124" s="118"/>
      <c r="J124" s="118"/>
      <c r="K124" s="118"/>
      <c r="L124" s="118"/>
      <c r="M124" s="121"/>
      <c r="N124" s="122"/>
      <c r="O124" s="122"/>
      <c r="P124" s="123"/>
      <c r="Q124" s="118"/>
      <c r="R124" s="118"/>
      <c r="S124" s="118"/>
      <c r="T124" s="118"/>
      <c r="U124" s="118"/>
      <c r="V124" s="118"/>
      <c r="W124" s="118"/>
      <c r="X124" s="118"/>
      <c r="Y124" s="118"/>
      <c r="Z124" s="118"/>
      <c r="AA124" s="118"/>
    </row>
    <row r="125" spans="1:27" ht="22.5" customHeight="1" x14ac:dyDescent="0.2">
      <c r="A125" s="118"/>
      <c r="B125" s="119"/>
      <c r="C125" s="118"/>
      <c r="D125" s="118"/>
      <c r="E125" s="118"/>
      <c r="F125" s="120"/>
      <c r="G125" s="119"/>
      <c r="H125" s="118"/>
      <c r="I125" s="118"/>
      <c r="J125" s="118"/>
      <c r="K125" s="118"/>
      <c r="L125" s="118"/>
      <c r="M125" s="121"/>
      <c r="N125" s="122"/>
      <c r="O125" s="122"/>
      <c r="P125" s="123"/>
      <c r="Q125" s="118"/>
      <c r="R125" s="118"/>
      <c r="S125" s="118"/>
      <c r="T125" s="118"/>
      <c r="U125" s="118"/>
      <c r="V125" s="118"/>
      <c r="W125" s="118"/>
      <c r="X125" s="118"/>
      <c r="Y125" s="118"/>
      <c r="Z125" s="118"/>
      <c r="AA125" s="118"/>
    </row>
    <row r="126" spans="1:27" ht="22.5" customHeight="1" x14ac:dyDescent="0.2">
      <c r="A126" s="118"/>
      <c r="B126" s="119"/>
      <c r="C126" s="118"/>
      <c r="D126" s="118"/>
      <c r="E126" s="118"/>
      <c r="F126" s="120"/>
      <c r="G126" s="119"/>
      <c r="H126" s="118"/>
      <c r="I126" s="118"/>
      <c r="J126" s="118"/>
      <c r="K126" s="118"/>
      <c r="L126" s="118"/>
      <c r="M126" s="121"/>
      <c r="N126" s="122"/>
      <c r="O126" s="122"/>
      <c r="P126" s="123"/>
      <c r="Q126" s="118"/>
      <c r="R126" s="118"/>
      <c r="S126" s="118"/>
      <c r="T126" s="118"/>
      <c r="U126" s="118"/>
      <c r="V126" s="118"/>
      <c r="W126" s="118"/>
      <c r="X126" s="118"/>
      <c r="Y126" s="118"/>
      <c r="Z126" s="118"/>
      <c r="AA126" s="118"/>
    </row>
    <row r="127" spans="1:27" ht="22.5" customHeight="1" x14ac:dyDescent="0.2">
      <c r="A127" s="118"/>
      <c r="B127" s="119"/>
      <c r="C127" s="118"/>
      <c r="D127" s="118"/>
      <c r="E127" s="118"/>
      <c r="F127" s="120"/>
      <c r="G127" s="119"/>
      <c r="H127" s="118"/>
      <c r="I127" s="118"/>
      <c r="J127" s="118"/>
      <c r="K127" s="118"/>
      <c r="L127" s="118"/>
      <c r="M127" s="121"/>
      <c r="N127" s="122"/>
      <c r="O127" s="122"/>
      <c r="P127" s="123"/>
      <c r="Q127" s="118"/>
      <c r="R127" s="118"/>
      <c r="S127" s="118"/>
      <c r="T127" s="118"/>
      <c r="U127" s="118"/>
      <c r="V127" s="118"/>
      <c r="W127" s="118"/>
      <c r="X127" s="118"/>
      <c r="Y127" s="118"/>
      <c r="Z127" s="118"/>
      <c r="AA127" s="118"/>
    </row>
    <row r="128" spans="1:27" ht="22.5" customHeight="1" x14ac:dyDescent="0.2">
      <c r="A128" s="118"/>
      <c r="B128" s="119"/>
      <c r="C128" s="118"/>
      <c r="D128" s="118"/>
      <c r="E128" s="118"/>
      <c r="F128" s="120"/>
      <c r="G128" s="119"/>
      <c r="H128" s="118"/>
      <c r="I128" s="118"/>
      <c r="J128" s="118"/>
      <c r="K128" s="118"/>
      <c r="L128" s="118"/>
      <c r="M128" s="121"/>
      <c r="N128" s="122"/>
      <c r="O128" s="122"/>
      <c r="P128" s="123"/>
      <c r="Q128" s="118"/>
      <c r="R128" s="118"/>
      <c r="S128" s="118"/>
      <c r="T128" s="118"/>
      <c r="U128" s="118"/>
      <c r="V128" s="118"/>
      <c r="W128" s="118"/>
      <c r="X128" s="118"/>
      <c r="Y128" s="118"/>
      <c r="Z128" s="118"/>
      <c r="AA128" s="118"/>
    </row>
    <row r="129" spans="1:27" ht="22.5" customHeight="1" x14ac:dyDescent="0.2">
      <c r="A129" s="118"/>
      <c r="B129" s="119"/>
      <c r="C129" s="118"/>
      <c r="D129" s="118"/>
      <c r="E129" s="118"/>
      <c r="F129" s="120"/>
      <c r="G129" s="119"/>
      <c r="H129" s="118"/>
      <c r="I129" s="118"/>
      <c r="J129" s="118"/>
      <c r="K129" s="118"/>
      <c r="L129" s="118"/>
      <c r="M129" s="121"/>
      <c r="N129" s="122"/>
      <c r="O129" s="122"/>
      <c r="P129" s="123"/>
      <c r="Q129" s="118"/>
      <c r="R129" s="118"/>
      <c r="S129" s="118"/>
      <c r="T129" s="118"/>
      <c r="U129" s="118"/>
      <c r="V129" s="118"/>
      <c r="W129" s="118"/>
      <c r="X129" s="118"/>
      <c r="Y129" s="118"/>
      <c r="Z129" s="118"/>
      <c r="AA129" s="118"/>
    </row>
    <row r="130" spans="1:27" ht="22.5" customHeight="1" x14ac:dyDescent="0.2">
      <c r="A130" s="118"/>
      <c r="B130" s="119"/>
      <c r="C130" s="118"/>
      <c r="D130" s="118"/>
      <c r="E130" s="118"/>
      <c r="F130" s="120"/>
      <c r="G130" s="119"/>
      <c r="H130" s="118"/>
      <c r="I130" s="118"/>
      <c r="J130" s="118"/>
      <c r="K130" s="118"/>
      <c r="L130" s="118"/>
      <c r="M130" s="121"/>
      <c r="N130" s="122"/>
      <c r="O130" s="122"/>
      <c r="P130" s="123"/>
      <c r="Q130" s="118"/>
      <c r="R130" s="118"/>
      <c r="S130" s="118"/>
      <c r="T130" s="118"/>
      <c r="U130" s="118"/>
      <c r="V130" s="118"/>
      <c r="W130" s="118"/>
      <c r="X130" s="118"/>
      <c r="Y130" s="118"/>
      <c r="Z130" s="118"/>
      <c r="AA130" s="118"/>
    </row>
    <row r="131" spans="1:27" ht="22.5" customHeight="1" x14ac:dyDescent="0.2">
      <c r="A131" s="118"/>
      <c r="B131" s="119"/>
      <c r="C131" s="118"/>
      <c r="D131" s="118"/>
      <c r="E131" s="118"/>
      <c r="F131" s="120"/>
      <c r="G131" s="119"/>
      <c r="H131" s="118"/>
      <c r="I131" s="118"/>
      <c r="J131" s="118"/>
      <c r="K131" s="118"/>
      <c r="L131" s="118"/>
      <c r="M131" s="121"/>
      <c r="N131" s="122"/>
      <c r="O131" s="122"/>
      <c r="P131" s="123"/>
      <c r="Q131" s="118"/>
      <c r="R131" s="118"/>
      <c r="S131" s="118"/>
      <c r="T131" s="118"/>
      <c r="U131" s="118"/>
      <c r="V131" s="118"/>
      <c r="W131" s="118"/>
      <c r="X131" s="118"/>
      <c r="Y131" s="118"/>
      <c r="Z131" s="118"/>
      <c r="AA131" s="118"/>
    </row>
    <row r="132" spans="1:27" ht="22.5" customHeight="1" x14ac:dyDescent="0.2">
      <c r="A132" s="118"/>
      <c r="B132" s="119"/>
      <c r="C132" s="118"/>
      <c r="D132" s="118"/>
      <c r="E132" s="118"/>
      <c r="F132" s="120"/>
      <c r="G132" s="119"/>
      <c r="H132" s="118"/>
      <c r="I132" s="118"/>
      <c r="J132" s="118"/>
      <c r="K132" s="118"/>
      <c r="L132" s="118"/>
      <c r="M132" s="121"/>
      <c r="N132" s="122"/>
      <c r="O132" s="122"/>
      <c r="P132" s="123"/>
      <c r="Q132" s="118"/>
      <c r="R132" s="118"/>
      <c r="S132" s="118"/>
      <c r="T132" s="118"/>
      <c r="U132" s="118"/>
      <c r="V132" s="118"/>
      <c r="W132" s="118"/>
      <c r="X132" s="118"/>
      <c r="Y132" s="118"/>
      <c r="Z132" s="118"/>
      <c r="AA132" s="118"/>
    </row>
    <row r="133" spans="1:27" ht="22.5" customHeight="1" x14ac:dyDescent="0.2">
      <c r="A133" s="118"/>
      <c r="B133" s="119"/>
      <c r="C133" s="118"/>
      <c r="D133" s="118"/>
      <c r="E133" s="118"/>
      <c r="F133" s="120"/>
      <c r="G133" s="119"/>
      <c r="H133" s="118"/>
      <c r="I133" s="118"/>
      <c r="J133" s="118"/>
      <c r="K133" s="118"/>
      <c r="L133" s="118"/>
      <c r="M133" s="121"/>
      <c r="N133" s="122"/>
      <c r="O133" s="122"/>
      <c r="P133" s="123"/>
      <c r="Q133" s="118"/>
      <c r="R133" s="118"/>
      <c r="S133" s="118"/>
      <c r="T133" s="118"/>
      <c r="U133" s="118"/>
      <c r="V133" s="118"/>
      <c r="W133" s="118"/>
      <c r="X133" s="118"/>
      <c r="Y133" s="118"/>
      <c r="Z133" s="118"/>
      <c r="AA133" s="118"/>
    </row>
    <row r="134" spans="1:27" ht="22.5" customHeight="1" x14ac:dyDescent="0.2">
      <c r="A134" s="118"/>
      <c r="B134" s="119"/>
      <c r="C134" s="118"/>
      <c r="D134" s="118"/>
      <c r="E134" s="118"/>
      <c r="F134" s="120"/>
      <c r="G134" s="119"/>
      <c r="H134" s="118"/>
      <c r="I134" s="118"/>
      <c r="J134" s="118"/>
      <c r="K134" s="118"/>
      <c r="L134" s="118"/>
      <c r="M134" s="121"/>
      <c r="N134" s="122"/>
      <c r="O134" s="122"/>
      <c r="P134" s="123"/>
      <c r="Q134" s="118"/>
      <c r="R134" s="118"/>
      <c r="S134" s="118"/>
      <c r="T134" s="118"/>
      <c r="U134" s="118"/>
      <c r="V134" s="118"/>
      <c r="W134" s="118"/>
      <c r="X134" s="118"/>
      <c r="Y134" s="118"/>
      <c r="Z134" s="118"/>
      <c r="AA134" s="118"/>
    </row>
    <row r="135" spans="1:27" ht="22.5" customHeight="1" x14ac:dyDescent="0.2">
      <c r="A135" s="118"/>
      <c r="B135" s="119"/>
      <c r="C135" s="118"/>
      <c r="D135" s="118"/>
      <c r="E135" s="118"/>
      <c r="F135" s="120"/>
      <c r="G135" s="119"/>
      <c r="H135" s="118"/>
      <c r="I135" s="118"/>
      <c r="J135" s="118"/>
      <c r="K135" s="118"/>
      <c r="L135" s="118"/>
      <c r="M135" s="121"/>
      <c r="N135" s="122"/>
      <c r="O135" s="122"/>
      <c r="P135" s="123"/>
      <c r="Q135" s="118"/>
      <c r="R135" s="118"/>
      <c r="S135" s="118"/>
      <c r="T135" s="118"/>
      <c r="U135" s="118"/>
      <c r="V135" s="118"/>
      <c r="W135" s="118"/>
      <c r="X135" s="118"/>
      <c r="Y135" s="118"/>
      <c r="Z135" s="118"/>
      <c r="AA135" s="118"/>
    </row>
    <row r="136" spans="1:27" ht="22.5" customHeight="1" x14ac:dyDescent="0.2">
      <c r="A136" s="118"/>
      <c r="B136" s="119"/>
      <c r="C136" s="118"/>
      <c r="D136" s="118"/>
      <c r="E136" s="118"/>
      <c r="F136" s="120"/>
      <c r="G136" s="119"/>
      <c r="H136" s="118"/>
      <c r="I136" s="118"/>
      <c r="J136" s="118"/>
      <c r="K136" s="118"/>
      <c r="L136" s="118"/>
      <c r="M136" s="121"/>
      <c r="N136" s="122"/>
      <c r="O136" s="122"/>
      <c r="P136" s="123"/>
      <c r="Q136" s="118"/>
      <c r="R136" s="118"/>
      <c r="S136" s="118"/>
      <c r="T136" s="118"/>
      <c r="U136" s="118"/>
      <c r="V136" s="118"/>
      <c r="W136" s="118"/>
      <c r="X136" s="118"/>
      <c r="Y136" s="118"/>
      <c r="Z136" s="118"/>
      <c r="AA136" s="118"/>
    </row>
    <row r="137" spans="1:27" ht="22.5" customHeight="1" x14ac:dyDescent="0.2">
      <c r="A137" s="118"/>
      <c r="B137" s="119"/>
      <c r="C137" s="118"/>
      <c r="D137" s="118"/>
      <c r="E137" s="118"/>
      <c r="F137" s="120"/>
      <c r="G137" s="119"/>
      <c r="H137" s="118"/>
      <c r="I137" s="118"/>
      <c r="J137" s="118"/>
      <c r="K137" s="118"/>
      <c r="L137" s="118"/>
      <c r="M137" s="121"/>
      <c r="N137" s="122"/>
      <c r="O137" s="122"/>
      <c r="P137" s="123"/>
      <c r="Q137" s="118"/>
      <c r="R137" s="118"/>
      <c r="S137" s="118"/>
      <c r="T137" s="118"/>
      <c r="U137" s="118"/>
      <c r="V137" s="118"/>
      <c r="W137" s="118"/>
      <c r="X137" s="118"/>
      <c r="Y137" s="118"/>
      <c r="Z137" s="118"/>
      <c r="AA137" s="118"/>
    </row>
    <row r="138" spans="1:27" ht="22.5" customHeight="1" x14ac:dyDescent="0.2">
      <c r="A138" s="118"/>
      <c r="B138" s="119"/>
      <c r="C138" s="118"/>
      <c r="D138" s="118"/>
      <c r="E138" s="118"/>
      <c r="F138" s="120"/>
      <c r="G138" s="119"/>
      <c r="H138" s="118"/>
      <c r="I138" s="118"/>
      <c r="J138" s="118"/>
      <c r="K138" s="118"/>
      <c r="L138" s="118"/>
      <c r="M138" s="121"/>
      <c r="N138" s="122"/>
      <c r="O138" s="122"/>
      <c r="P138" s="123"/>
      <c r="Q138" s="118"/>
      <c r="R138" s="118"/>
      <c r="S138" s="118"/>
      <c r="T138" s="118"/>
      <c r="U138" s="118"/>
      <c r="V138" s="118"/>
      <c r="W138" s="118"/>
      <c r="X138" s="118"/>
      <c r="Y138" s="118"/>
      <c r="Z138" s="118"/>
      <c r="AA138" s="118"/>
    </row>
    <row r="139" spans="1:27" ht="22.5" customHeight="1" x14ac:dyDescent="0.2">
      <c r="A139" s="118"/>
      <c r="B139" s="119"/>
      <c r="C139" s="118"/>
      <c r="D139" s="118"/>
      <c r="E139" s="118"/>
      <c r="F139" s="120"/>
      <c r="G139" s="119"/>
      <c r="H139" s="118"/>
      <c r="I139" s="118"/>
      <c r="J139" s="118"/>
      <c r="K139" s="118"/>
      <c r="L139" s="118"/>
      <c r="M139" s="121"/>
      <c r="N139" s="122"/>
      <c r="O139" s="122"/>
      <c r="P139" s="123"/>
      <c r="Q139" s="118"/>
      <c r="R139" s="118"/>
      <c r="S139" s="118"/>
      <c r="T139" s="118"/>
      <c r="U139" s="118"/>
      <c r="V139" s="118"/>
      <c r="W139" s="118"/>
      <c r="X139" s="118"/>
      <c r="Y139" s="118"/>
      <c r="Z139" s="118"/>
      <c r="AA139" s="118"/>
    </row>
    <row r="140" spans="1:27" ht="22.5" customHeight="1" x14ac:dyDescent="0.2">
      <c r="A140" s="118"/>
      <c r="B140" s="119"/>
      <c r="C140" s="118"/>
      <c r="D140" s="118"/>
      <c r="E140" s="118"/>
      <c r="F140" s="120"/>
      <c r="G140" s="119"/>
      <c r="H140" s="118"/>
      <c r="I140" s="118"/>
      <c r="J140" s="118"/>
      <c r="K140" s="118"/>
      <c r="L140" s="118"/>
      <c r="M140" s="121"/>
      <c r="N140" s="122"/>
      <c r="O140" s="122"/>
      <c r="P140" s="123"/>
      <c r="Q140" s="118"/>
      <c r="R140" s="118"/>
      <c r="S140" s="118"/>
      <c r="T140" s="118"/>
      <c r="U140" s="118"/>
      <c r="V140" s="118"/>
      <c r="W140" s="118"/>
      <c r="X140" s="118"/>
      <c r="Y140" s="118"/>
      <c r="Z140" s="118"/>
      <c r="AA140" s="118"/>
    </row>
    <row r="141" spans="1:27" ht="22.5" customHeight="1" x14ac:dyDescent="0.2">
      <c r="A141" s="118"/>
      <c r="B141" s="119"/>
      <c r="C141" s="118"/>
      <c r="D141" s="118"/>
      <c r="E141" s="118"/>
      <c r="F141" s="120"/>
      <c r="G141" s="119"/>
      <c r="H141" s="118"/>
      <c r="I141" s="118"/>
      <c r="J141" s="118"/>
      <c r="K141" s="118"/>
      <c r="L141" s="118"/>
      <c r="M141" s="121"/>
      <c r="N141" s="122"/>
      <c r="O141" s="122"/>
      <c r="P141" s="123"/>
      <c r="Q141" s="118"/>
      <c r="R141" s="118"/>
      <c r="S141" s="118"/>
      <c r="T141" s="118"/>
      <c r="U141" s="118"/>
      <c r="V141" s="118"/>
      <c r="W141" s="118"/>
      <c r="X141" s="118"/>
      <c r="Y141" s="118"/>
      <c r="Z141" s="118"/>
      <c r="AA141" s="118"/>
    </row>
    <row r="142" spans="1:27" ht="22.5" customHeight="1" x14ac:dyDescent="0.2">
      <c r="A142" s="118"/>
      <c r="B142" s="119"/>
      <c r="C142" s="118"/>
      <c r="D142" s="118"/>
      <c r="E142" s="118"/>
      <c r="F142" s="120"/>
      <c r="G142" s="119"/>
      <c r="H142" s="118"/>
      <c r="I142" s="118"/>
      <c r="J142" s="118"/>
      <c r="K142" s="118"/>
      <c r="L142" s="118"/>
      <c r="M142" s="121"/>
      <c r="N142" s="122"/>
      <c r="O142" s="122"/>
      <c r="P142" s="123"/>
      <c r="Q142" s="118"/>
      <c r="R142" s="118"/>
      <c r="S142" s="118"/>
      <c r="T142" s="118"/>
      <c r="U142" s="118"/>
      <c r="V142" s="118"/>
      <c r="W142" s="118"/>
      <c r="X142" s="118"/>
      <c r="Y142" s="118"/>
      <c r="Z142" s="118"/>
      <c r="AA142" s="118"/>
    </row>
    <row r="143" spans="1:27" ht="22.5" customHeight="1" x14ac:dyDescent="0.2">
      <c r="A143" s="118"/>
      <c r="B143" s="119"/>
      <c r="C143" s="118"/>
      <c r="D143" s="118"/>
      <c r="E143" s="118"/>
      <c r="F143" s="120"/>
      <c r="G143" s="119"/>
      <c r="H143" s="118"/>
      <c r="I143" s="118"/>
      <c r="J143" s="118"/>
      <c r="K143" s="118"/>
      <c r="L143" s="118"/>
      <c r="M143" s="121"/>
      <c r="N143" s="122"/>
      <c r="O143" s="122"/>
      <c r="P143" s="123"/>
      <c r="Q143" s="118"/>
      <c r="R143" s="118"/>
      <c r="S143" s="118"/>
      <c r="T143" s="118"/>
      <c r="U143" s="118"/>
      <c r="V143" s="118"/>
      <c r="W143" s="118"/>
      <c r="X143" s="118"/>
      <c r="Y143" s="118"/>
      <c r="Z143" s="118"/>
      <c r="AA143" s="118"/>
    </row>
    <row r="144" spans="1:27" ht="22.5" customHeight="1" x14ac:dyDescent="0.2">
      <c r="A144" s="118"/>
      <c r="B144" s="119"/>
      <c r="C144" s="118"/>
      <c r="D144" s="118"/>
      <c r="E144" s="118"/>
      <c r="F144" s="120"/>
      <c r="G144" s="119"/>
      <c r="H144" s="118"/>
      <c r="I144" s="118"/>
      <c r="J144" s="118"/>
      <c r="K144" s="118"/>
      <c r="L144" s="118"/>
      <c r="M144" s="121"/>
      <c r="N144" s="122"/>
      <c r="O144" s="122"/>
      <c r="P144" s="123"/>
      <c r="Q144" s="118"/>
      <c r="R144" s="118"/>
      <c r="S144" s="118"/>
      <c r="T144" s="118"/>
      <c r="U144" s="118"/>
      <c r="V144" s="118"/>
      <c r="W144" s="118"/>
      <c r="X144" s="118"/>
      <c r="Y144" s="118"/>
      <c r="Z144" s="118"/>
      <c r="AA144" s="118"/>
    </row>
    <row r="145" spans="1:27" ht="22.5" customHeight="1" x14ac:dyDescent="0.2">
      <c r="A145" s="118"/>
      <c r="B145" s="119"/>
      <c r="C145" s="118"/>
      <c r="D145" s="118"/>
      <c r="E145" s="118"/>
      <c r="F145" s="120"/>
      <c r="G145" s="119"/>
      <c r="H145" s="118"/>
      <c r="I145" s="118"/>
      <c r="J145" s="118"/>
      <c r="K145" s="118"/>
      <c r="L145" s="118"/>
      <c r="M145" s="121"/>
      <c r="N145" s="122"/>
      <c r="O145" s="122"/>
      <c r="P145" s="123"/>
      <c r="Q145" s="118"/>
      <c r="R145" s="118"/>
      <c r="S145" s="118"/>
      <c r="T145" s="118"/>
      <c r="U145" s="118"/>
      <c r="V145" s="118"/>
      <c r="W145" s="118"/>
      <c r="X145" s="118"/>
      <c r="Y145" s="118"/>
      <c r="Z145" s="118"/>
      <c r="AA145" s="118"/>
    </row>
    <row r="146" spans="1:27" ht="22.5" customHeight="1" x14ac:dyDescent="0.2">
      <c r="A146" s="118"/>
      <c r="B146" s="119"/>
      <c r="C146" s="118"/>
      <c r="D146" s="118"/>
      <c r="E146" s="118"/>
      <c r="F146" s="120"/>
      <c r="G146" s="119"/>
      <c r="H146" s="118"/>
      <c r="I146" s="118"/>
      <c r="J146" s="118"/>
      <c r="K146" s="118"/>
      <c r="L146" s="118"/>
      <c r="M146" s="121"/>
      <c r="N146" s="122"/>
      <c r="O146" s="122"/>
      <c r="P146" s="123"/>
      <c r="Q146" s="118"/>
      <c r="R146" s="118"/>
      <c r="S146" s="118"/>
      <c r="T146" s="118"/>
      <c r="U146" s="118"/>
      <c r="V146" s="118"/>
      <c r="W146" s="118"/>
      <c r="X146" s="118"/>
      <c r="Y146" s="118"/>
      <c r="Z146" s="118"/>
      <c r="AA146" s="118"/>
    </row>
    <row r="147" spans="1:27" ht="22.5" customHeight="1" x14ac:dyDescent="0.2">
      <c r="A147" s="118"/>
      <c r="B147" s="119"/>
      <c r="C147" s="118"/>
      <c r="D147" s="118"/>
      <c r="E147" s="118"/>
      <c r="F147" s="120"/>
      <c r="G147" s="119"/>
      <c r="H147" s="118"/>
      <c r="I147" s="118"/>
      <c r="J147" s="118"/>
      <c r="K147" s="118"/>
      <c r="L147" s="118"/>
      <c r="M147" s="121"/>
      <c r="N147" s="122"/>
      <c r="O147" s="122"/>
      <c r="P147" s="123"/>
      <c r="Q147" s="118"/>
      <c r="R147" s="118"/>
      <c r="S147" s="118"/>
      <c r="T147" s="118"/>
      <c r="U147" s="118"/>
      <c r="V147" s="118"/>
      <c r="W147" s="118"/>
      <c r="X147" s="118"/>
      <c r="Y147" s="118"/>
      <c r="Z147" s="118"/>
      <c r="AA147" s="118"/>
    </row>
    <row r="148" spans="1:27" ht="22.5" customHeight="1" x14ac:dyDescent="0.2">
      <c r="A148" s="118"/>
      <c r="B148" s="119"/>
      <c r="C148" s="118"/>
      <c r="D148" s="118"/>
      <c r="E148" s="118"/>
      <c r="F148" s="120"/>
      <c r="G148" s="119"/>
      <c r="H148" s="118"/>
      <c r="I148" s="118"/>
      <c r="J148" s="118"/>
      <c r="K148" s="118"/>
      <c r="L148" s="118"/>
      <c r="M148" s="121"/>
      <c r="N148" s="122"/>
      <c r="O148" s="122"/>
      <c r="P148" s="123"/>
      <c r="Q148" s="118"/>
      <c r="R148" s="118"/>
      <c r="S148" s="118"/>
      <c r="T148" s="118"/>
      <c r="U148" s="118"/>
      <c r="V148" s="118"/>
      <c r="W148" s="118"/>
      <c r="X148" s="118"/>
      <c r="Y148" s="118"/>
      <c r="Z148" s="118"/>
      <c r="AA148" s="118"/>
    </row>
    <row r="149" spans="1:27" ht="22.5" customHeight="1" x14ac:dyDescent="0.2">
      <c r="A149" s="118"/>
      <c r="B149" s="119"/>
      <c r="C149" s="118"/>
      <c r="D149" s="118"/>
      <c r="E149" s="118"/>
      <c r="F149" s="120"/>
      <c r="G149" s="119"/>
      <c r="H149" s="118"/>
      <c r="I149" s="118"/>
      <c r="J149" s="118"/>
      <c r="K149" s="118"/>
      <c r="L149" s="118"/>
      <c r="M149" s="121"/>
      <c r="N149" s="122"/>
      <c r="O149" s="122"/>
      <c r="P149" s="123"/>
      <c r="Q149" s="118"/>
      <c r="R149" s="118"/>
      <c r="S149" s="118"/>
      <c r="T149" s="118"/>
      <c r="U149" s="118"/>
      <c r="V149" s="118"/>
      <c r="W149" s="118"/>
      <c r="X149" s="118"/>
      <c r="Y149" s="118"/>
      <c r="Z149" s="118"/>
      <c r="AA149" s="118"/>
    </row>
    <row r="150" spans="1:27" ht="22.5" customHeight="1" x14ac:dyDescent="0.2">
      <c r="A150" s="118"/>
      <c r="B150" s="119"/>
      <c r="C150" s="118"/>
      <c r="D150" s="118"/>
      <c r="E150" s="118"/>
      <c r="F150" s="120"/>
      <c r="G150" s="119"/>
      <c r="H150" s="118"/>
      <c r="I150" s="118"/>
      <c r="J150" s="118"/>
      <c r="K150" s="118"/>
      <c r="L150" s="118"/>
      <c r="M150" s="121"/>
      <c r="N150" s="122"/>
      <c r="O150" s="122"/>
      <c r="P150" s="123"/>
      <c r="Q150" s="118"/>
      <c r="R150" s="118"/>
      <c r="S150" s="118"/>
      <c r="T150" s="118"/>
      <c r="U150" s="118"/>
      <c r="V150" s="118"/>
      <c r="W150" s="118"/>
      <c r="X150" s="118"/>
      <c r="Y150" s="118"/>
      <c r="Z150" s="118"/>
      <c r="AA150" s="118"/>
    </row>
    <row r="151" spans="1:27" ht="22.5" customHeight="1" x14ac:dyDescent="0.2">
      <c r="A151" s="118"/>
      <c r="B151" s="119"/>
      <c r="C151" s="118"/>
      <c r="D151" s="118"/>
      <c r="E151" s="118"/>
      <c r="F151" s="120"/>
      <c r="G151" s="119"/>
      <c r="H151" s="118"/>
      <c r="I151" s="118"/>
      <c r="J151" s="118"/>
      <c r="K151" s="118"/>
      <c r="L151" s="118"/>
      <c r="M151" s="121"/>
      <c r="N151" s="122"/>
      <c r="O151" s="122"/>
      <c r="P151" s="123"/>
      <c r="Q151" s="118"/>
      <c r="R151" s="118"/>
      <c r="S151" s="118"/>
      <c r="T151" s="118"/>
      <c r="U151" s="118"/>
      <c r="V151" s="118"/>
      <c r="W151" s="118"/>
      <c r="X151" s="118"/>
      <c r="Y151" s="118"/>
      <c r="Z151" s="118"/>
      <c r="AA151" s="118"/>
    </row>
    <row r="152" spans="1:27" ht="22.5" customHeight="1" x14ac:dyDescent="0.2">
      <c r="A152" s="118"/>
      <c r="B152" s="119"/>
      <c r="C152" s="118"/>
      <c r="D152" s="118"/>
      <c r="E152" s="118"/>
      <c r="F152" s="120"/>
      <c r="G152" s="119"/>
      <c r="H152" s="118"/>
      <c r="I152" s="118"/>
      <c r="J152" s="118"/>
      <c r="K152" s="118"/>
      <c r="L152" s="118"/>
      <c r="M152" s="121"/>
      <c r="N152" s="122"/>
      <c r="O152" s="122"/>
      <c r="P152" s="123"/>
      <c r="Q152" s="118"/>
      <c r="R152" s="118"/>
      <c r="S152" s="118"/>
      <c r="T152" s="118"/>
      <c r="U152" s="118"/>
      <c r="V152" s="118"/>
      <c r="W152" s="118"/>
      <c r="X152" s="118"/>
      <c r="Y152" s="118"/>
      <c r="Z152" s="118"/>
      <c r="AA152" s="118"/>
    </row>
    <row r="153" spans="1:27" ht="22.5" customHeight="1" x14ac:dyDescent="0.2">
      <c r="A153" s="118"/>
      <c r="B153" s="119"/>
      <c r="C153" s="118"/>
      <c r="D153" s="118"/>
      <c r="E153" s="118"/>
      <c r="F153" s="120"/>
      <c r="G153" s="119"/>
      <c r="H153" s="118"/>
      <c r="I153" s="118"/>
      <c r="J153" s="118"/>
      <c r="K153" s="118"/>
      <c r="L153" s="118"/>
      <c r="M153" s="121"/>
      <c r="N153" s="122"/>
      <c r="O153" s="122"/>
      <c r="P153" s="123"/>
      <c r="Q153" s="118"/>
      <c r="R153" s="118"/>
      <c r="S153" s="118"/>
      <c r="T153" s="118"/>
      <c r="U153" s="118"/>
      <c r="V153" s="118"/>
      <c r="W153" s="118"/>
      <c r="X153" s="118"/>
      <c r="Y153" s="118"/>
      <c r="Z153" s="118"/>
      <c r="AA153" s="118"/>
    </row>
    <row r="154" spans="1:27" ht="22.5" customHeight="1" x14ac:dyDescent="0.2">
      <c r="A154" s="118"/>
      <c r="B154" s="119"/>
      <c r="C154" s="118"/>
      <c r="D154" s="118"/>
      <c r="E154" s="118"/>
      <c r="F154" s="120"/>
      <c r="G154" s="119"/>
      <c r="H154" s="118"/>
      <c r="I154" s="118"/>
      <c r="J154" s="118"/>
      <c r="K154" s="118"/>
      <c r="L154" s="118"/>
      <c r="M154" s="121"/>
      <c r="N154" s="122"/>
      <c r="O154" s="122"/>
      <c r="P154" s="123"/>
      <c r="Q154" s="118"/>
      <c r="R154" s="118"/>
      <c r="S154" s="118"/>
      <c r="T154" s="118"/>
      <c r="U154" s="118"/>
      <c r="V154" s="118"/>
      <c r="W154" s="118"/>
      <c r="X154" s="118"/>
      <c r="Y154" s="118"/>
      <c r="Z154" s="118"/>
      <c r="AA154" s="118"/>
    </row>
    <row r="155" spans="1:27" ht="22.5" customHeight="1" x14ac:dyDescent="0.2">
      <c r="A155" s="118"/>
      <c r="B155" s="119"/>
      <c r="C155" s="118"/>
      <c r="D155" s="118"/>
      <c r="E155" s="118"/>
      <c r="F155" s="120"/>
      <c r="G155" s="119"/>
      <c r="H155" s="118"/>
      <c r="I155" s="118"/>
      <c r="J155" s="118"/>
      <c r="K155" s="118"/>
      <c r="L155" s="118"/>
      <c r="M155" s="121"/>
      <c r="N155" s="122"/>
      <c r="O155" s="122"/>
      <c r="P155" s="123"/>
      <c r="Q155" s="118"/>
      <c r="R155" s="118"/>
      <c r="S155" s="118"/>
      <c r="T155" s="118"/>
      <c r="U155" s="118"/>
      <c r="V155" s="118"/>
      <c r="W155" s="118"/>
      <c r="X155" s="118"/>
      <c r="Y155" s="118"/>
      <c r="Z155" s="118"/>
      <c r="AA155" s="118"/>
    </row>
    <row r="156" spans="1:27" ht="22.5" customHeight="1" x14ac:dyDescent="0.2">
      <c r="A156" s="118"/>
      <c r="B156" s="119"/>
      <c r="C156" s="118"/>
      <c r="D156" s="118"/>
      <c r="E156" s="118"/>
      <c r="F156" s="120"/>
      <c r="G156" s="119"/>
      <c r="H156" s="118"/>
      <c r="I156" s="118"/>
      <c r="J156" s="118"/>
      <c r="K156" s="118"/>
      <c r="L156" s="118"/>
      <c r="M156" s="121"/>
      <c r="N156" s="122"/>
      <c r="O156" s="122"/>
      <c r="P156" s="123"/>
      <c r="Q156" s="118"/>
      <c r="R156" s="118"/>
      <c r="S156" s="118"/>
      <c r="T156" s="118"/>
      <c r="U156" s="118"/>
      <c r="V156" s="118"/>
      <c r="W156" s="118"/>
      <c r="X156" s="118"/>
      <c r="Y156" s="118"/>
      <c r="Z156" s="118"/>
      <c r="AA156" s="118"/>
    </row>
    <row r="157" spans="1:27" ht="22.5" customHeight="1" x14ac:dyDescent="0.2">
      <c r="A157" s="118"/>
      <c r="B157" s="119"/>
      <c r="C157" s="118"/>
      <c r="D157" s="118"/>
      <c r="E157" s="118"/>
      <c r="F157" s="120"/>
      <c r="G157" s="119"/>
      <c r="H157" s="118"/>
      <c r="I157" s="118"/>
      <c r="J157" s="118"/>
      <c r="K157" s="118"/>
      <c r="L157" s="118"/>
      <c r="M157" s="121"/>
      <c r="N157" s="122"/>
      <c r="O157" s="122"/>
      <c r="P157" s="123"/>
      <c r="Q157" s="118"/>
      <c r="R157" s="118"/>
      <c r="S157" s="118"/>
      <c r="T157" s="118"/>
      <c r="U157" s="118"/>
      <c r="V157" s="118"/>
      <c r="W157" s="118"/>
      <c r="X157" s="118"/>
      <c r="Y157" s="118"/>
      <c r="Z157" s="118"/>
      <c r="AA157" s="118"/>
    </row>
    <row r="158" spans="1:27" ht="22.5" customHeight="1" x14ac:dyDescent="0.2">
      <c r="A158" s="118"/>
      <c r="B158" s="119"/>
      <c r="C158" s="118"/>
      <c r="D158" s="118"/>
      <c r="E158" s="118"/>
      <c r="F158" s="120"/>
      <c r="G158" s="119"/>
      <c r="H158" s="118"/>
      <c r="I158" s="118"/>
      <c r="J158" s="118"/>
      <c r="K158" s="118"/>
      <c r="L158" s="118"/>
      <c r="M158" s="121"/>
      <c r="N158" s="122"/>
      <c r="O158" s="122"/>
      <c r="P158" s="123"/>
      <c r="Q158" s="118"/>
      <c r="R158" s="118"/>
      <c r="S158" s="118"/>
      <c r="T158" s="118"/>
      <c r="U158" s="118"/>
      <c r="V158" s="118"/>
      <c r="W158" s="118"/>
      <c r="X158" s="118"/>
      <c r="Y158" s="118"/>
      <c r="Z158" s="118"/>
      <c r="AA158" s="118"/>
    </row>
    <row r="159" spans="1:27" ht="22.5" customHeight="1" x14ac:dyDescent="0.2">
      <c r="A159" s="118"/>
      <c r="B159" s="119"/>
      <c r="C159" s="118"/>
      <c r="D159" s="118"/>
      <c r="E159" s="118"/>
      <c r="F159" s="120"/>
      <c r="G159" s="119"/>
      <c r="H159" s="118"/>
      <c r="I159" s="118"/>
      <c r="J159" s="118"/>
      <c r="K159" s="118"/>
      <c r="L159" s="118"/>
      <c r="M159" s="121"/>
      <c r="N159" s="122"/>
      <c r="O159" s="122"/>
      <c r="P159" s="123"/>
      <c r="Q159" s="118"/>
      <c r="R159" s="118"/>
      <c r="S159" s="118"/>
      <c r="T159" s="118"/>
      <c r="U159" s="118"/>
      <c r="V159" s="118"/>
      <c r="W159" s="118"/>
      <c r="X159" s="118"/>
      <c r="Y159" s="118"/>
      <c r="Z159" s="118"/>
      <c r="AA159" s="118"/>
    </row>
    <row r="160" spans="1:27" ht="22.5" customHeight="1" x14ac:dyDescent="0.2">
      <c r="A160" s="118"/>
      <c r="B160" s="119"/>
      <c r="C160" s="118"/>
      <c r="D160" s="118"/>
      <c r="E160" s="118"/>
      <c r="F160" s="120"/>
      <c r="G160" s="119"/>
      <c r="H160" s="118"/>
      <c r="I160" s="118"/>
      <c r="J160" s="118"/>
      <c r="K160" s="118"/>
      <c r="L160" s="118"/>
      <c r="M160" s="121"/>
      <c r="N160" s="122"/>
      <c r="O160" s="122"/>
      <c r="P160" s="123"/>
      <c r="Q160" s="118"/>
      <c r="R160" s="118"/>
      <c r="S160" s="118"/>
      <c r="T160" s="118"/>
      <c r="U160" s="118"/>
      <c r="V160" s="118"/>
      <c r="W160" s="118"/>
      <c r="X160" s="118"/>
      <c r="Y160" s="118"/>
      <c r="Z160" s="118"/>
      <c r="AA160" s="118"/>
    </row>
    <row r="161" spans="1:27" ht="22.5" customHeight="1" x14ac:dyDescent="0.2">
      <c r="A161" s="118"/>
      <c r="B161" s="119"/>
      <c r="C161" s="118"/>
      <c r="D161" s="118"/>
      <c r="E161" s="118"/>
      <c r="F161" s="120"/>
      <c r="G161" s="119"/>
      <c r="H161" s="118"/>
      <c r="I161" s="118"/>
      <c r="J161" s="118"/>
      <c r="K161" s="118"/>
      <c r="L161" s="118"/>
      <c r="M161" s="121"/>
      <c r="N161" s="122"/>
      <c r="O161" s="122"/>
      <c r="P161" s="123"/>
      <c r="Q161" s="118"/>
      <c r="R161" s="118"/>
      <c r="S161" s="118"/>
      <c r="T161" s="118"/>
      <c r="U161" s="118"/>
      <c r="V161" s="118"/>
      <c r="W161" s="118"/>
      <c r="X161" s="118"/>
      <c r="Y161" s="118"/>
      <c r="Z161" s="118"/>
      <c r="AA161" s="118"/>
    </row>
    <row r="162" spans="1:27" ht="22.5" customHeight="1" x14ac:dyDescent="0.2">
      <c r="A162" s="118"/>
      <c r="B162" s="119"/>
      <c r="C162" s="118"/>
      <c r="D162" s="118"/>
      <c r="E162" s="118"/>
      <c r="F162" s="120"/>
      <c r="G162" s="119"/>
      <c r="H162" s="118"/>
      <c r="I162" s="118"/>
      <c r="J162" s="118"/>
      <c r="K162" s="118"/>
      <c r="L162" s="118"/>
      <c r="M162" s="121"/>
      <c r="N162" s="122"/>
      <c r="O162" s="122"/>
      <c r="P162" s="123"/>
      <c r="Q162" s="118"/>
      <c r="R162" s="118"/>
      <c r="S162" s="118"/>
      <c r="T162" s="118"/>
      <c r="U162" s="118"/>
      <c r="V162" s="118"/>
      <c r="W162" s="118"/>
      <c r="X162" s="118"/>
      <c r="Y162" s="118"/>
      <c r="Z162" s="118"/>
      <c r="AA162" s="118"/>
    </row>
    <row r="163" spans="1:27" ht="22.5" customHeight="1" x14ac:dyDescent="0.2">
      <c r="A163" s="118"/>
      <c r="B163" s="119"/>
      <c r="C163" s="118"/>
      <c r="D163" s="118"/>
      <c r="E163" s="118"/>
      <c r="F163" s="120"/>
      <c r="G163" s="119"/>
      <c r="H163" s="118"/>
      <c r="I163" s="118"/>
      <c r="J163" s="118"/>
      <c r="K163" s="118"/>
      <c r="L163" s="118"/>
      <c r="M163" s="121"/>
      <c r="N163" s="122"/>
      <c r="O163" s="122"/>
      <c r="P163" s="123"/>
      <c r="Q163" s="118"/>
      <c r="R163" s="118"/>
      <c r="S163" s="118"/>
      <c r="T163" s="118"/>
      <c r="U163" s="118"/>
      <c r="V163" s="118"/>
      <c r="W163" s="118"/>
      <c r="X163" s="118"/>
      <c r="Y163" s="118"/>
      <c r="Z163" s="118"/>
      <c r="AA163" s="118"/>
    </row>
    <row r="164" spans="1:27" ht="22.5" customHeight="1" x14ac:dyDescent="0.2">
      <c r="A164" s="118"/>
      <c r="B164" s="119"/>
      <c r="C164" s="118"/>
      <c r="D164" s="118"/>
      <c r="E164" s="118"/>
      <c r="F164" s="120"/>
      <c r="G164" s="119"/>
      <c r="H164" s="118"/>
      <c r="I164" s="118"/>
      <c r="J164" s="118"/>
      <c r="K164" s="118"/>
      <c r="L164" s="118"/>
      <c r="M164" s="121"/>
      <c r="N164" s="122"/>
      <c r="O164" s="122"/>
      <c r="P164" s="123"/>
      <c r="Q164" s="118"/>
      <c r="R164" s="118"/>
      <c r="S164" s="118"/>
      <c r="T164" s="118"/>
      <c r="U164" s="118"/>
      <c r="V164" s="118"/>
      <c r="W164" s="118"/>
      <c r="X164" s="118"/>
      <c r="Y164" s="118"/>
      <c r="Z164" s="118"/>
      <c r="AA164" s="118"/>
    </row>
    <row r="165" spans="1:27" ht="22.5" customHeight="1" x14ac:dyDescent="0.2">
      <c r="A165" s="118"/>
      <c r="B165" s="119"/>
      <c r="C165" s="118"/>
      <c r="D165" s="118"/>
      <c r="E165" s="118"/>
      <c r="F165" s="120"/>
      <c r="G165" s="119"/>
      <c r="H165" s="118"/>
      <c r="I165" s="118"/>
      <c r="J165" s="118"/>
      <c r="K165" s="118"/>
      <c r="L165" s="118"/>
      <c r="M165" s="121"/>
      <c r="N165" s="122"/>
      <c r="O165" s="122"/>
      <c r="P165" s="123"/>
      <c r="Q165" s="118"/>
      <c r="R165" s="118"/>
      <c r="S165" s="118"/>
      <c r="T165" s="118"/>
      <c r="U165" s="118"/>
      <c r="V165" s="118"/>
      <c r="W165" s="118"/>
      <c r="X165" s="118"/>
      <c r="Y165" s="118"/>
      <c r="Z165" s="118"/>
      <c r="AA165" s="118"/>
    </row>
    <row r="166" spans="1:27" ht="22.5" customHeight="1" x14ac:dyDescent="0.2">
      <c r="A166" s="118"/>
      <c r="B166" s="119"/>
      <c r="C166" s="118"/>
      <c r="D166" s="118"/>
      <c r="E166" s="118"/>
      <c r="F166" s="120"/>
      <c r="G166" s="119"/>
      <c r="H166" s="118"/>
      <c r="I166" s="118"/>
      <c r="J166" s="118"/>
      <c r="K166" s="118"/>
      <c r="L166" s="118"/>
      <c r="M166" s="121"/>
      <c r="N166" s="122"/>
      <c r="O166" s="122"/>
      <c r="P166" s="123"/>
      <c r="Q166" s="118"/>
      <c r="R166" s="118"/>
      <c r="S166" s="118"/>
      <c r="T166" s="118"/>
      <c r="U166" s="118"/>
      <c r="V166" s="118"/>
      <c r="W166" s="118"/>
      <c r="X166" s="118"/>
      <c r="Y166" s="118"/>
      <c r="Z166" s="118"/>
      <c r="AA166" s="118"/>
    </row>
    <row r="167" spans="1:27" ht="22.5" customHeight="1" x14ac:dyDescent="0.2">
      <c r="A167" s="118"/>
      <c r="B167" s="119"/>
      <c r="C167" s="118"/>
      <c r="D167" s="118"/>
      <c r="E167" s="118"/>
      <c r="F167" s="120"/>
      <c r="G167" s="119"/>
      <c r="H167" s="118"/>
      <c r="I167" s="118"/>
      <c r="J167" s="118"/>
      <c r="K167" s="118"/>
      <c r="L167" s="118"/>
      <c r="M167" s="121"/>
      <c r="N167" s="122"/>
      <c r="O167" s="122"/>
      <c r="P167" s="123"/>
      <c r="Q167" s="118"/>
      <c r="R167" s="118"/>
      <c r="S167" s="118"/>
      <c r="T167" s="118"/>
      <c r="U167" s="118"/>
      <c r="V167" s="118"/>
      <c r="W167" s="118"/>
      <c r="X167" s="118"/>
      <c r="Y167" s="118"/>
      <c r="Z167" s="118"/>
      <c r="AA167" s="118"/>
    </row>
    <row r="168" spans="1:27" ht="22.5" customHeight="1" x14ac:dyDescent="0.2">
      <c r="A168" s="118"/>
      <c r="B168" s="119"/>
      <c r="C168" s="118"/>
      <c r="D168" s="118"/>
      <c r="E168" s="118"/>
      <c r="F168" s="120"/>
      <c r="G168" s="119"/>
      <c r="H168" s="118"/>
      <c r="I168" s="118"/>
      <c r="J168" s="118"/>
      <c r="K168" s="118"/>
      <c r="L168" s="118"/>
      <c r="M168" s="121"/>
      <c r="N168" s="122"/>
      <c r="O168" s="122"/>
      <c r="P168" s="123"/>
      <c r="Q168" s="118"/>
      <c r="R168" s="118"/>
      <c r="S168" s="118"/>
      <c r="T168" s="118"/>
      <c r="U168" s="118"/>
      <c r="V168" s="118"/>
      <c r="W168" s="118"/>
      <c r="X168" s="118"/>
      <c r="Y168" s="118"/>
      <c r="Z168" s="118"/>
      <c r="AA168" s="118"/>
    </row>
    <row r="169" spans="1:27" ht="22.5" customHeight="1" x14ac:dyDescent="0.2">
      <c r="A169" s="118"/>
      <c r="B169" s="119"/>
      <c r="C169" s="118"/>
      <c r="D169" s="118"/>
      <c r="E169" s="118"/>
      <c r="F169" s="120"/>
      <c r="G169" s="119"/>
      <c r="H169" s="118"/>
      <c r="I169" s="118"/>
      <c r="J169" s="118"/>
      <c r="K169" s="118"/>
      <c r="L169" s="118"/>
      <c r="M169" s="121"/>
      <c r="N169" s="122"/>
      <c r="O169" s="122"/>
      <c r="P169" s="123"/>
      <c r="Q169" s="118"/>
      <c r="R169" s="118"/>
      <c r="S169" s="118"/>
      <c r="T169" s="118"/>
      <c r="U169" s="118"/>
      <c r="V169" s="118"/>
      <c r="W169" s="118"/>
      <c r="X169" s="118"/>
      <c r="Y169" s="118"/>
      <c r="Z169" s="118"/>
      <c r="AA169" s="118"/>
    </row>
    <row r="170" spans="1:27" ht="22.5" customHeight="1" x14ac:dyDescent="0.2">
      <c r="A170" s="118"/>
      <c r="B170" s="119"/>
      <c r="C170" s="118"/>
      <c r="D170" s="118"/>
      <c r="E170" s="118"/>
      <c r="F170" s="120"/>
      <c r="G170" s="119"/>
      <c r="H170" s="118"/>
      <c r="I170" s="118"/>
      <c r="J170" s="118"/>
      <c r="K170" s="118"/>
      <c r="L170" s="118"/>
      <c r="M170" s="121"/>
      <c r="N170" s="122"/>
      <c r="O170" s="122"/>
      <c r="P170" s="123"/>
      <c r="Q170" s="118"/>
      <c r="R170" s="118"/>
      <c r="S170" s="118"/>
      <c r="T170" s="118"/>
      <c r="U170" s="118"/>
      <c r="V170" s="118"/>
      <c r="W170" s="118"/>
      <c r="X170" s="118"/>
      <c r="Y170" s="118"/>
      <c r="Z170" s="118"/>
      <c r="AA170" s="118"/>
    </row>
    <row r="171" spans="1:27" ht="22.5" customHeight="1" x14ac:dyDescent="0.2">
      <c r="A171" s="118"/>
      <c r="B171" s="119"/>
      <c r="C171" s="118"/>
      <c r="D171" s="118"/>
      <c r="E171" s="118"/>
      <c r="F171" s="120"/>
      <c r="G171" s="119"/>
      <c r="H171" s="118"/>
      <c r="I171" s="118"/>
      <c r="J171" s="118"/>
      <c r="K171" s="118"/>
      <c r="L171" s="118"/>
      <c r="M171" s="121"/>
      <c r="N171" s="122"/>
      <c r="O171" s="122"/>
      <c r="P171" s="123"/>
      <c r="Q171" s="118"/>
      <c r="R171" s="118"/>
      <c r="S171" s="118"/>
      <c r="T171" s="118"/>
      <c r="U171" s="118"/>
      <c r="V171" s="118"/>
      <c r="W171" s="118"/>
      <c r="X171" s="118"/>
      <c r="Y171" s="118"/>
      <c r="Z171" s="118"/>
      <c r="AA171" s="118"/>
    </row>
    <row r="172" spans="1:27" ht="22.5" customHeight="1" x14ac:dyDescent="0.2">
      <c r="A172" s="118"/>
      <c r="B172" s="119"/>
      <c r="C172" s="118"/>
      <c r="D172" s="118"/>
      <c r="E172" s="118"/>
      <c r="F172" s="120"/>
      <c r="G172" s="119"/>
      <c r="H172" s="118"/>
      <c r="I172" s="118"/>
      <c r="J172" s="118"/>
      <c r="K172" s="118"/>
      <c r="L172" s="118"/>
      <c r="M172" s="121"/>
      <c r="N172" s="122"/>
      <c r="O172" s="122"/>
      <c r="P172" s="123"/>
      <c r="Q172" s="118"/>
      <c r="R172" s="118"/>
      <c r="S172" s="118"/>
      <c r="T172" s="118"/>
      <c r="U172" s="118"/>
      <c r="V172" s="118"/>
      <c r="W172" s="118"/>
      <c r="X172" s="118"/>
      <c r="Y172" s="118"/>
      <c r="Z172" s="118"/>
      <c r="AA172" s="118"/>
    </row>
    <row r="173" spans="1:27" ht="22.5" customHeight="1" x14ac:dyDescent="0.2">
      <c r="A173" s="118"/>
      <c r="B173" s="119"/>
      <c r="C173" s="118"/>
      <c r="D173" s="118"/>
      <c r="E173" s="118"/>
      <c r="F173" s="120"/>
      <c r="G173" s="119"/>
      <c r="H173" s="118"/>
      <c r="I173" s="118"/>
      <c r="J173" s="118"/>
      <c r="K173" s="118"/>
      <c r="L173" s="118"/>
      <c r="M173" s="121"/>
      <c r="N173" s="122"/>
      <c r="O173" s="122"/>
      <c r="P173" s="123"/>
      <c r="Q173" s="118"/>
      <c r="R173" s="118"/>
      <c r="S173" s="118"/>
      <c r="T173" s="118"/>
      <c r="U173" s="118"/>
      <c r="V173" s="118"/>
      <c r="W173" s="118"/>
      <c r="X173" s="118"/>
      <c r="Y173" s="118"/>
      <c r="Z173" s="118"/>
      <c r="AA173" s="118"/>
    </row>
    <row r="174" spans="1:27" ht="22.5" customHeight="1" x14ac:dyDescent="0.2">
      <c r="A174" s="118"/>
      <c r="B174" s="119"/>
      <c r="C174" s="118"/>
      <c r="D174" s="118"/>
      <c r="E174" s="118"/>
      <c r="F174" s="120"/>
      <c r="G174" s="119"/>
      <c r="H174" s="118"/>
      <c r="I174" s="118"/>
      <c r="J174" s="118"/>
      <c r="K174" s="118"/>
      <c r="L174" s="118"/>
      <c r="M174" s="121"/>
      <c r="N174" s="122"/>
      <c r="O174" s="122"/>
      <c r="P174" s="123"/>
      <c r="Q174" s="118"/>
      <c r="R174" s="118"/>
      <c r="S174" s="118"/>
      <c r="T174" s="118"/>
      <c r="U174" s="118"/>
      <c r="V174" s="118"/>
      <c r="W174" s="118"/>
      <c r="X174" s="118"/>
      <c r="Y174" s="118"/>
      <c r="Z174" s="118"/>
      <c r="AA174" s="118"/>
    </row>
    <row r="175" spans="1:27" ht="22.5" customHeight="1" x14ac:dyDescent="0.2">
      <c r="A175" s="118"/>
      <c r="B175" s="119"/>
      <c r="C175" s="118"/>
      <c r="D175" s="118"/>
      <c r="E175" s="118"/>
      <c r="F175" s="120"/>
      <c r="G175" s="119"/>
      <c r="H175" s="118"/>
      <c r="I175" s="118"/>
      <c r="J175" s="118"/>
      <c r="K175" s="118"/>
      <c r="L175" s="118"/>
      <c r="M175" s="121"/>
      <c r="N175" s="122"/>
      <c r="O175" s="122"/>
      <c r="P175" s="123"/>
      <c r="Q175" s="118"/>
      <c r="R175" s="118"/>
      <c r="S175" s="118"/>
      <c r="T175" s="118"/>
      <c r="U175" s="118"/>
      <c r="V175" s="118"/>
      <c r="W175" s="118"/>
      <c r="X175" s="118"/>
      <c r="Y175" s="118"/>
      <c r="Z175" s="118"/>
      <c r="AA175" s="118"/>
    </row>
    <row r="176" spans="1:27" ht="22.5" customHeight="1" x14ac:dyDescent="0.2">
      <c r="A176" s="118"/>
      <c r="B176" s="119"/>
      <c r="C176" s="118"/>
      <c r="D176" s="118"/>
      <c r="E176" s="118"/>
      <c r="F176" s="120"/>
      <c r="G176" s="119"/>
      <c r="H176" s="118"/>
      <c r="I176" s="118"/>
      <c r="J176" s="118"/>
      <c r="K176" s="118"/>
      <c r="L176" s="118"/>
      <c r="M176" s="121"/>
      <c r="N176" s="122"/>
      <c r="O176" s="122"/>
      <c r="P176" s="123"/>
      <c r="Q176" s="118"/>
      <c r="R176" s="118"/>
      <c r="S176" s="118"/>
      <c r="T176" s="118"/>
      <c r="U176" s="118"/>
      <c r="V176" s="118"/>
      <c r="W176" s="118"/>
      <c r="X176" s="118"/>
      <c r="Y176" s="118"/>
      <c r="Z176" s="118"/>
      <c r="AA176" s="118"/>
    </row>
    <row r="177" spans="1:27" ht="22.5" customHeight="1" x14ac:dyDescent="0.2">
      <c r="A177" s="118"/>
      <c r="B177" s="119"/>
      <c r="C177" s="118"/>
      <c r="D177" s="118"/>
      <c r="E177" s="118"/>
      <c r="F177" s="120"/>
      <c r="G177" s="119"/>
      <c r="H177" s="118"/>
      <c r="I177" s="118"/>
      <c r="J177" s="118"/>
      <c r="K177" s="118"/>
      <c r="L177" s="118"/>
      <c r="M177" s="121"/>
      <c r="N177" s="122"/>
      <c r="O177" s="122"/>
      <c r="P177" s="123"/>
      <c r="Q177" s="118"/>
      <c r="R177" s="118"/>
      <c r="S177" s="118"/>
      <c r="T177" s="118"/>
      <c r="U177" s="118"/>
      <c r="V177" s="118"/>
      <c r="W177" s="118"/>
      <c r="X177" s="118"/>
      <c r="Y177" s="118"/>
      <c r="Z177" s="118"/>
      <c r="AA177" s="118"/>
    </row>
    <row r="178" spans="1:27" ht="22.5" customHeight="1" x14ac:dyDescent="0.2">
      <c r="A178" s="118"/>
      <c r="B178" s="119"/>
      <c r="C178" s="118"/>
      <c r="D178" s="118"/>
      <c r="E178" s="118"/>
      <c r="F178" s="120"/>
      <c r="G178" s="119"/>
      <c r="H178" s="118"/>
      <c r="I178" s="118"/>
      <c r="J178" s="118"/>
      <c r="K178" s="118"/>
      <c r="L178" s="118"/>
      <c r="M178" s="121"/>
      <c r="N178" s="122"/>
      <c r="O178" s="122"/>
      <c r="P178" s="123"/>
      <c r="Q178" s="118"/>
      <c r="R178" s="118"/>
      <c r="S178" s="118"/>
      <c r="T178" s="118"/>
      <c r="U178" s="118"/>
      <c r="V178" s="118"/>
      <c r="W178" s="118"/>
      <c r="X178" s="118"/>
      <c r="Y178" s="118"/>
      <c r="Z178" s="118"/>
      <c r="AA178" s="118"/>
    </row>
    <row r="179" spans="1:27" ht="22.5" customHeight="1" x14ac:dyDescent="0.2">
      <c r="A179" s="118"/>
      <c r="B179" s="119"/>
      <c r="C179" s="118"/>
      <c r="D179" s="118"/>
      <c r="E179" s="118"/>
      <c r="F179" s="120"/>
      <c r="G179" s="119"/>
      <c r="H179" s="118"/>
      <c r="I179" s="118"/>
      <c r="J179" s="118"/>
      <c r="K179" s="118"/>
      <c r="L179" s="118"/>
      <c r="M179" s="121"/>
      <c r="N179" s="122"/>
      <c r="O179" s="122"/>
      <c r="P179" s="123"/>
      <c r="Q179" s="118"/>
      <c r="R179" s="118"/>
      <c r="S179" s="118"/>
      <c r="T179" s="118"/>
      <c r="U179" s="118"/>
      <c r="V179" s="118"/>
      <c r="W179" s="118"/>
      <c r="X179" s="118"/>
      <c r="Y179" s="118"/>
      <c r="Z179" s="118"/>
      <c r="AA179" s="118"/>
    </row>
    <row r="180" spans="1:27" ht="22.5" customHeight="1" x14ac:dyDescent="0.2">
      <c r="A180" s="118"/>
      <c r="B180" s="119"/>
      <c r="C180" s="118"/>
      <c r="D180" s="118"/>
      <c r="E180" s="118"/>
      <c r="F180" s="120"/>
      <c r="G180" s="119"/>
      <c r="H180" s="118"/>
      <c r="I180" s="118"/>
      <c r="J180" s="118"/>
      <c r="K180" s="118"/>
      <c r="L180" s="118"/>
      <c r="M180" s="121"/>
      <c r="N180" s="122"/>
      <c r="O180" s="122"/>
      <c r="P180" s="123"/>
      <c r="Q180" s="118"/>
      <c r="R180" s="118"/>
      <c r="S180" s="118"/>
      <c r="T180" s="118"/>
      <c r="U180" s="118"/>
      <c r="V180" s="118"/>
      <c r="W180" s="118"/>
      <c r="X180" s="118"/>
      <c r="Y180" s="118"/>
      <c r="Z180" s="118"/>
      <c r="AA180" s="118"/>
    </row>
    <row r="181" spans="1:27" ht="22.5" customHeight="1" x14ac:dyDescent="0.2">
      <c r="A181" s="118"/>
      <c r="B181" s="119"/>
      <c r="C181" s="118"/>
      <c r="D181" s="118"/>
      <c r="E181" s="118"/>
      <c r="F181" s="120"/>
      <c r="G181" s="119"/>
      <c r="H181" s="118"/>
      <c r="I181" s="118"/>
      <c r="J181" s="118"/>
      <c r="K181" s="118"/>
      <c r="L181" s="118"/>
      <c r="M181" s="121"/>
      <c r="N181" s="122"/>
      <c r="O181" s="122"/>
      <c r="P181" s="123"/>
      <c r="Q181" s="118"/>
      <c r="R181" s="118"/>
      <c r="S181" s="118"/>
      <c r="T181" s="118"/>
      <c r="U181" s="118"/>
      <c r="V181" s="118"/>
      <c r="W181" s="118"/>
      <c r="X181" s="118"/>
      <c r="Y181" s="118"/>
      <c r="Z181" s="118"/>
      <c r="AA181" s="118"/>
    </row>
    <row r="182" spans="1:27" ht="22.5" customHeight="1" x14ac:dyDescent="0.2">
      <c r="A182" s="118"/>
      <c r="B182" s="119"/>
      <c r="C182" s="118"/>
      <c r="D182" s="118"/>
      <c r="E182" s="118"/>
      <c r="F182" s="120"/>
      <c r="G182" s="119"/>
      <c r="H182" s="118"/>
      <c r="I182" s="118"/>
      <c r="J182" s="118"/>
      <c r="K182" s="118"/>
      <c r="L182" s="118"/>
      <c r="M182" s="121"/>
      <c r="N182" s="122"/>
      <c r="O182" s="122"/>
      <c r="P182" s="123"/>
      <c r="Q182" s="118"/>
      <c r="R182" s="118"/>
      <c r="S182" s="118"/>
      <c r="T182" s="118"/>
      <c r="U182" s="118"/>
      <c r="V182" s="118"/>
      <c r="W182" s="118"/>
      <c r="X182" s="118"/>
      <c r="Y182" s="118"/>
      <c r="Z182" s="118"/>
      <c r="AA182" s="118"/>
    </row>
    <row r="183" spans="1:27" ht="22.5" customHeight="1" x14ac:dyDescent="0.2">
      <c r="A183" s="118"/>
      <c r="B183" s="119"/>
      <c r="C183" s="118"/>
      <c r="D183" s="118"/>
      <c r="E183" s="118"/>
      <c r="F183" s="120"/>
      <c r="G183" s="119"/>
      <c r="H183" s="118"/>
      <c r="I183" s="118"/>
      <c r="J183" s="118"/>
      <c r="K183" s="118"/>
      <c r="L183" s="118"/>
      <c r="M183" s="121"/>
      <c r="N183" s="122"/>
      <c r="O183" s="122"/>
      <c r="P183" s="123"/>
      <c r="Q183" s="118"/>
      <c r="R183" s="118"/>
      <c r="S183" s="118"/>
      <c r="T183" s="118"/>
      <c r="U183" s="118"/>
      <c r="V183" s="118"/>
      <c r="W183" s="118"/>
      <c r="X183" s="118"/>
      <c r="Y183" s="118"/>
      <c r="Z183" s="118"/>
      <c r="AA183" s="118"/>
    </row>
    <row r="184" spans="1:27" ht="22.5" customHeight="1" x14ac:dyDescent="0.2">
      <c r="A184" s="118"/>
      <c r="B184" s="119"/>
      <c r="C184" s="118"/>
      <c r="D184" s="118"/>
      <c r="E184" s="118"/>
      <c r="F184" s="120"/>
      <c r="G184" s="119"/>
      <c r="H184" s="118"/>
      <c r="I184" s="118"/>
      <c r="J184" s="118"/>
      <c r="K184" s="118"/>
      <c r="L184" s="118"/>
      <c r="M184" s="121"/>
      <c r="N184" s="122"/>
      <c r="O184" s="122"/>
      <c r="P184" s="123"/>
      <c r="Q184" s="118"/>
      <c r="R184" s="118"/>
      <c r="S184" s="118"/>
      <c r="T184" s="118"/>
      <c r="U184" s="118"/>
      <c r="V184" s="118"/>
      <c r="W184" s="118"/>
      <c r="X184" s="118"/>
      <c r="Y184" s="118"/>
      <c r="Z184" s="118"/>
      <c r="AA184" s="118"/>
    </row>
    <row r="185" spans="1:27" ht="22.5" customHeight="1" x14ac:dyDescent="0.2">
      <c r="A185" s="118"/>
      <c r="B185" s="119"/>
      <c r="C185" s="118"/>
      <c r="D185" s="118"/>
      <c r="E185" s="118"/>
      <c r="F185" s="120"/>
      <c r="G185" s="119"/>
      <c r="H185" s="118"/>
      <c r="I185" s="118"/>
      <c r="J185" s="118"/>
      <c r="K185" s="118"/>
      <c r="L185" s="118"/>
      <c r="M185" s="121"/>
      <c r="N185" s="122"/>
      <c r="O185" s="122"/>
      <c r="P185" s="123"/>
      <c r="Q185" s="118"/>
      <c r="R185" s="118"/>
      <c r="S185" s="118"/>
      <c r="T185" s="118"/>
      <c r="U185" s="118"/>
      <c r="V185" s="118"/>
      <c r="W185" s="118"/>
      <c r="X185" s="118"/>
      <c r="Y185" s="118"/>
      <c r="Z185" s="118"/>
      <c r="AA185" s="118"/>
    </row>
    <row r="186" spans="1:27" ht="22.5" customHeight="1" x14ac:dyDescent="0.2">
      <c r="A186" s="118"/>
      <c r="B186" s="119"/>
      <c r="C186" s="118"/>
      <c r="D186" s="118"/>
      <c r="E186" s="118"/>
      <c r="F186" s="120"/>
      <c r="G186" s="119"/>
      <c r="H186" s="118"/>
      <c r="I186" s="118"/>
      <c r="J186" s="118"/>
      <c r="K186" s="118"/>
      <c r="L186" s="118"/>
      <c r="M186" s="121"/>
      <c r="N186" s="122"/>
      <c r="O186" s="122"/>
      <c r="P186" s="123"/>
      <c r="Q186" s="118"/>
      <c r="R186" s="118"/>
      <c r="S186" s="118"/>
      <c r="T186" s="118"/>
      <c r="U186" s="118"/>
      <c r="V186" s="118"/>
      <c r="W186" s="118"/>
      <c r="X186" s="118"/>
      <c r="Y186" s="118"/>
      <c r="Z186" s="118"/>
      <c r="AA186" s="118"/>
    </row>
    <row r="187" spans="1:27" ht="22.5" customHeight="1" x14ac:dyDescent="0.2">
      <c r="A187" s="118"/>
      <c r="B187" s="119"/>
      <c r="C187" s="118"/>
      <c r="D187" s="118"/>
      <c r="E187" s="118"/>
      <c r="F187" s="120"/>
      <c r="G187" s="119"/>
      <c r="H187" s="118"/>
      <c r="I187" s="118"/>
      <c r="J187" s="118"/>
      <c r="K187" s="118"/>
      <c r="L187" s="118"/>
      <c r="M187" s="121"/>
      <c r="N187" s="122"/>
      <c r="O187" s="122"/>
      <c r="P187" s="123"/>
      <c r="Q187" s="118"/>
      <c r="R187" s="118"/>
      <c r="S187" s="118"/>
      <c r="T187" s="118"/>
      <c r="U187" s="118"/>
      <c r="V187" s="118"/>
      <c r="W187" s="118"/>
      <c r="X187" s="118"/>
      <c r="Y187" s="118"/>
      <c r="Z187" s="118"/>
      <c r="AA187" s="118"/>
    </row>
    <row r="188" spans="1:27" ht="22.5" customHeight="1" x14ac:dyDescent="0.2">
      <c r="A188" s="118"/>
      <c r="B188" s="119"/>
      <c r="C188" s="118"/>
      <c r="D188" s="118"/>
      <c r="E188" s="118"/>
      <c r="F188" s="120"/>
      <c r="G188" s="119"/>
      <c r="H188" s="118"/>
      <c r="I188" s="118"/>
      <c r="J188" s="118"/>
      <c r="K188" s="118"/>
      <c r="L188" s="118"/>
      <c r="M188" s="121"/>
      <c r="N188" s="122"/>
      <c r="O188" s="122"/>
      <c r="P188" s="123"/>
      <c r="Q188" s="118"/>
      <c r="R188" s="118"/>
      <c r="S188" s="118"/>
      <c r="T188" s="118"/>
      <c r="U188" s="118"/>
      <c r="V188" s="118"/>
      <c r="W188" s="118"/>
      <c r="X188" s="118"/>
      <c r="Y188" s="118"/>
      <c r="Z188" s="118"/>
      <c r="AA188" s="118"/>
    </row>
    <row r="189" spans="1:27" ht="22.5" customHeight="1" x14ac:dyDescent="0.2">
      <c r="A189" s="118"/>
      <c r="B189" s="119"/>
      <c r="C189" s="118"/>
      <c r="D189" s="118"/>
      <c r="E189" s="118"/>
      <c r="F189" s="120"/>
      <c r="G189" s="119"/>
      <c r="H189" s="118"/>
      <c r="I189" s="118"/>
      <c r="J189" s="118"/>
      <c r="K189" s="118"/>
      <c r="L189" s="118"/>
      <c r="M189" s="121"/>
      <c r="N189" s="122"/>
      <c r="O189" s="122"/>
      <c r="P189" s="123"/>
      <c r="Q189" s="118"/>
      <c r="R189" s="118"/>
      <c r="S189" s="118"/>
      <c r="T189" s="118"/>
      <c r="U189" s="118"/>
      <c r="V189" s="118"/>
      <c r="W189" s="118"/>
      <c r="X189" s="118"/>
      <c r="Y189" s="118"/>
      <c r="Z189" s="118"/>
      <c r="AA189" s="118"/>
    </row>
    <row r="190" spans="1:27" ht="22.5" customHeight="1" x14ac:dyDescent="0.2">
      <c r="A190" s="118"/>
      <c r="B190" s="119"/>
      <c r="C190" s="118"/>
      <c r="D190" s="118"/>
      <c r="E190" s="118"/>
      <c r="F190" s="120"/>
      <c r="G190" s="119"/>
      <c r="H190" s="118"/>
      <c r="I190" s="118"/>
      <c r="J190" s="118"/>
      <c r="K190" s="118"/>
      <c r="L190" s="118"/>
      <c r="M190" s="121"/>
      <c r="N190" s="122"/>
      <c r="O190" s="122"/>
      <c r="P190" s="123"/>
      <c r="Q190" s="118"/>
      <c r="R190" s="118"/>
      <c r="S190" s="118"/>
      <c r="T190" s="118"/>
      <c r="U190" s="118"/>
      <c r="V190" s="118"/>
      <c r="W190" s="118"/>
      <c r="X190" s="118"/>
      <c r="Y190" s="118"/>
      <c r="Z190" s="118"/>
      <c r="AA190" s="118"/>
    </row>
    <row r="191" spans="1:27" ht="22.5" customHeight="1" x14ac:dyDescent="0.2">
      <c r="A191" s="118"/>
      <c r="B191" s="119"/>
      <c r="C191" s="118"/>
      <c r="D191" s="118"/>
      <c r="E191" s="118"/>
      <c r="F191" s="120"/>
      <c r="G191" s="119"/>
      <c r="H191" s="118"/>
      <c r="I191" s="118"/>
      <c r="J191" s="118"/>
      <c r="K191" s="118"/>
      <c r="L191" s="118"/>
      <c r="M191" s="121"/>
      <c r="N191" s="122"/>
      <c r="O191" s="122"/>
      <c r="P191" s="123"/>
      <c r="Q191" s="118"/>
      <c r="R191" s="118"/>
      <c r="S191" s="118"/>
      <c r="T191" s="118"/>
      <c r="U191" s="118"/>
      <c r="V191" s="118"/>
      <c r="W191" s="118"/>
      <c r="X191" s="118"/>
      <c r="Y191" s="118"/>
      <c r="Z191" s="118"/>
      <c r="AA191" s="118"/>
    </row>
    <row r="192" spans="1:27" ht="22.5" customHeight="1" x14ac:dyDescent="0.2">
      <c r="A192" s="118"/>
      <c r="B192" s="119"/>
      <c r="C192" s="118"/>
      <c r="D192" s="118"/>
      <c r="E192" s="118"/>
      <c r="F192" s="120"/>
      <c r="G192" s="119"/>
      <c r="H192" s="118"/>
      <c r="I192" s="118"/>
      <c r="J192" s="118"/>
      <c r="K192" s="118"/>
      <c r="L192" s="118"/>
      <c r="M192" s="121"/>
      <c r="N192" s="122"/>
      <c r="O192" s="122"/>
      <c r="P192" s="123"/>
      <c r="Q192" s="118"/>
      <c r="R192" s="118"/>
      <c r="S192" s="118"/>
      <c r="T192" s="118"/>
      <c r="U192" s="118"/>
      <c r="V192" s="118"/>
      <c r="W192" s="118"/>
      <c r="X192" s="118"/>
      <c r="Y192" s="118"/>
      <c r="Z192" s="118"/>
      <c r="AA192" s="118"/>
    </row>
    <row r="193" spans="1:27" ht="22.5" customHeight="1" x14ac:dyDescent="0.2">
      <c r="A193" s="118"/>
      <c r="B193" s="119"/>
      <c r="C193" s="118"/>
      <c r="D193" s="118"/>
      <c r="E193" s="118"/>
      <c r="F193" s="120"/>
      <c r="G193" s="119"/>
      <c r="H193" s="118"/>
      <c r="I193" s="118"/>
      <c r="J193" s="118"/>
      <c r="K193" s="118"/>
      <c r="L193" s="118"/>
      <c r="M193" s="121"/>
      <c r="N193" s="122"/>
      <c r="O193" s="122"/>
      <c r="P193" s="123"/>
      <c r="Q193" s="118"/>
      <c r="R193" s="118"/>
      <c r="S193" s="118"/>
      <c r="T193" s="118"/>
      <c r="U193" s="118"/>
      <c r="V193" s="118"/>
      <c r="W193" s="118"/>
      <c r="X193" s="118"/>
      <c r="Y193" s="118"/>
      <c r="Z193" s="118"/>
      <c r="AA193" s="118"/>
    </row>
    <row r="194" spans="1:27" ht="22.5" customHeight="1" x14ac:dyDescent="0.2">
      <c r="A194" s="118"/>
      <c r="B194" s="119"/>
      <c r="C194" s="118"/>
      <c r="D194" s="118"/>
      <c r="E194" s="118"/>
      <c r="F194" s="120"/>
      <c r="G194" s="119"/>
      <c r="H194" s="118"/>
      <c r="I194" s="118"/>
      <c r="J194" s="118"/>
      <c r="K194" s="118"/>
      <c r="L194" s="118"/>
      <c r="M194" s="121"/>
      <c r="N194" s="122"/>
      <c r="O194" s="122"/>
      <c r="P194" s="123"/>
      <c r="Q194" s="118"/>
      <c r="R194" s="118"/>
      <c r="S194" s="118"/>
      <c r="T194" s="118"/>
      <c r="U194" s="118"/>
      <c r="V194" s="118"/>
      <c r="W194" s="118"/>
      <c r="X194" s="118"/>
      <c r="Y194" s="118"/>
      <c r="Z194" s="118"/>
      <c r="AA194" s="118"/>
    </row>
    <row r="195" spans="1:27" ht="22.5" customHeight="1" x14ac:dyDescent="0.2">
      <c r="A195" s="118"/>
      <c r="B195" s="119"/>
      <c r="C195" s="118"/>
      <c r="D195" s="118"/>
      <c r="E195" s="118"/>
      <c r="F195" s="120"/>
      <c r="G195" s="119"/>
      <c r="H195" s="118"/>
      <c r="I195" s="118"/>
      <c r="J195" s="118"/>
      <c r="K195" s="118"/>
      <c r="L195" s="118"/>
      <c r="M195" s="121"/>
      <c r="N195" s="122"/>
      <c r="O195" s="122"/>
      <c r="P195" s="123"/>
      <c r="Q195" s="118"/>
      <c r="R195" s="118"/>
      <c r="S195" s="118"/>
      <c r="T195" s="118"/>
      <c r="U195" s="118"/>
      <c r="V195" s="118"/>
      <c r="W195" s="118"/>
      <c r="X195" s="118"/>
      <c r="Y195" s="118"/>
      <c r="Z195" s="118"/>
      <c r="AA195" s="118"/>
    </row>
    <row r="196" spans="1:27" ht="22.5" customHeight="1" x14ac:dyDescent="0.2">
      <c r="A196" s="118"/>
      <c r="B196" s="119"/>
      <c r="C196" s="118"/>
      <c r="D196" s="118"/>
      <c r="E196" s="118"/>
      <c r="F196" s="120"/>
      <c r="G196" s="119"/>
      <c r="H196" s="118"/>
      <c r="I196" s="118"/>
      <c r="J196" s="118"/>
      <c r="K196" s="118"/>
      <c r="L196" s="118"/>
      <c r="M196" s="121"/>
      <c r="N196" s="122"/>
      <c r="O196" s="122"/>
      <c r="P196" s="123"/>
      <c r="Q196" s="118"/>
      <c r="R196" s="118"/>
      <c r="S196" s="118"/>
      <c r="T196" s="118"/>
      <c r="U196" s="118"/>
      <c r="V196" s="118"/>
      <c r="W196" s="118"/>
      <c r="X196" s="118"/>
      <c r="Y196" s="118"/>
      <c r="Z196" s="118"/>
      <c r="AA196" s="118"/>
    </row>
    <row r="197" spans="1:27" ht="22.5" customHeight="1" x14ac:dyDescent="0.2">
      <c r="A197" s="118"/>
      <c r="B197" s="119"/>
      <c r="C197" s="118"/>
      <c r="D197" s="118"/>
      <c r="E197" s="118"/>
      <c r="F197" s="120"/>
      <c r="G197" s="119"/>
      <c r="H197" s="118"/>
      <c r="I197" s="118"/>
      <c r="J197" s="118"/>
      <c r="K197" s="118"/>
      <c r="L197" s="118"/>
      <c r="M197" s="121"/>
      <c r="N197" s="122"/>
      <c r="O197" s="122"/>
      <c r="P197" s="123"/>
      <c r="Q197" s="118"/>
      <c r="R197" s="118"/>
      <c r="S197" s="118"/>
      <c r="T197" s="118"/>
      <c r="U197" s="118"/>
      <c r="V197" s="118"/>
      <c r="W197" s="118"/>
      <c r="X197" s="118"/>
      <c r="Y197" s="118"/>
      <c r="Z197" s="118"/>
      <c r="AA197" s="118"/>
    </row>
    <row r="198" spans="1:27" ht="22.5" customHeight="1" x14ac:dyDescent="0.2">
      <c r="A198" s="118"/>
      <c r="B198" s="119"/>
      <c r="C198" s="118"/>
      <c r="D198" s="118"/>
      <c r="E198" s="118"/>
      <c r="F198" s="120"/>
      <c r="G198" s="119"/>
      <c r="H198" s="118"/>
      <c r="I198" s="118"/>
      <c r="J198" s="118"/>
      <c r="K198" s="118"/>
      <c r="L198" s="118"/>
      <c r="M198" s="121"/>
      <c r="N198" s="122"/>
      <c r="O198" s="122"/>
      <c r="P198" s="123"/>
      <c r="Q198" s="118"/>
      <c r="R198" s="118"/>
      <c r="S198" s="118"/>
      <c r="T198" s="118"/>
      <c r="U198" s="118"/>
      <c r="V198" s="118"/>
      <c r="W198" s="118"/>
      <c r="X198" s="118"/>
      <c r="Y198" s="118"/>
      <c r="Z198" s="118"/>
      <c r="AA198" s="118"/>
    </row>
    <row r="199" spans="1:27" ht="22.5" customHeight="1" x14ac:dyDescent="0.2">
      <c r="A199" s="118"/>
      <c r="B199" s="119"/>
      <c r="C199" s="118"/>
      <c r="D199" s="118"/>
      <c r="E199" s="118"/>
      <c r="F199" s="120"/>
      <c r="G199" s="119"/>
      <c r="H199" s="118"/>
      <c r="I199" s="118"/>
      <c r="J199" s="118"/>
      <c r="K199" s="118"/>
      <c r="L199" s="118"/>
      <c r="M199" s="121"/>
      <c r="N199" s="122"/>
      <c r="O199" s="122"/>
      <c r="P199" s="123"/>
      <c r="Q199" s="118"/>
      <c r="R199" s="118"/>
      <c r="S199" s="118"/>
      <c r="T199" s="118"/>
      <c r="U199" s="118"/>
      <c r="V199" s="118"/>
      <c r="W199" s="118"/>
      <c r="X199" s="118"/>
      <c r="Y199" s="118"/>
      <c r="Z199" s="118"/>
      <c r="AA199" s="118"/>
    </row>
    <row r="200" spans="1:27" ht="22.5" customHeight="1" x14ac:dyDescent="0.2">
      <c r="A200" s="118"/>
      <c r="B200" s="119"/>
      <c r="C200" s="118"/>
      <c r="D200" s="118"/>
      <c r="E200" s="118"/>
      <c r="F200" s="120"/>
      <c r="G200" s="119"/>
      <c r="H200" s="118"/>
      <c r="I200" s="118"/>
      <c r="J200" s="118"/>
      <c r="K200" s="118"/>
      <c r="L200" s="118"/>
      <c r="M200" s="121"/>
      <c r="N200" s="122"/>
      <c r="O200" s="122"/>
      <c r="P200" s="123"/>
      <c r="Q200" s="118"/>
      <c r="R200" s="118"/>
      <c r="S200" s="118"/>
      <c r="T200" s="118"/>
      <c r="U200" s="118"/>
      <c r="V200" s="118"/>
      <c r="W200" s="118"/>
      <c r="X200" s="118"/>
      <c r="Y200" s="118"/>
      <c r="Z200" s="118"/>
      <c r="AA200" s="118"/>
    </row>
    <row r="201" spans="1:27" ht="22.5" customHeight="1" x14ac:dyDescent="0.2">
      <c r="A201" s="118"/>
      <c r="B201" s="119"/>
      <c r="C201" s="118"/>
      <c r="D201" s="118"/>
      <c r="E201" s="118"/>
      <c r="F201" s="120"/>
      <c r="G201" s="119"/>
      <c r="H201" s="118"/>
      <c r="I201" s="118"/>
      <c r="J201" s="118"/>
      <c r="K201" s="118"/>
      <c r="L201" s="118"/>
      <c r="M201" s="121"/>
      <c r="N201" s="122"/>
      <c r="O201" s="122"/>
      <c r="P201" s="123"/>
      <c r="Q201" s="118"/>
      <c r="R201" s="118"/>
      <c r="S201" s="118"/>
      <c r="T201" s="118"/>
      <c r="U201" s="118"/>
      <c r="V201" s="118"/>
      <c r="W201" s="118"/>
      <c r="X201" s="118"/>
      <c r="Y201" s="118"/>
      <c r="Z201" s="118"/>
      <c r="AA201" s="118"/>
    </row>
    <row r="202" spans="1:27" ht="22.5" customHeight="1" x14ac:dyDescent="0.2">
      <c r="A202" s="118"/>
      <c r="B202" s="119"/>
      <c r="C202" s="118"/>
      <c r="D202" s="118"/>
      <c r="E202" s="118"/>
      <c r="F202" s="120"/>
      <c r="G202" s="119"/>
      <c r="H202" s="118"/>
      <c r="I202" s="118"/>
      <c r="J202" s="118"/>
      <c r="K202" s="118"/>
      <c r="L202" s="118"/>
      <c r="M202" s="121"/>
      <c r="N202" s="122"/>
      <c r="O202" s="122"/>
      <c r="P202" s="123"/>
      <c r="Q202" s="118"/>
      <c r="R202" s="118"/>
      <c r="S202" s="118"/>
      <c r="T202" s="118"/>
      <c r="U202" s="118"/>
      <c r="V202" s="118"/>
      <c r="W202" s="118"/>
      <c r="X202" s="118"/>
      <c r="Y202" s="118"/>
      <c r="Z202" s="118"/>
      <c r="AA202" s="118"/>
    </row>
    <row r="203" spans="1:27" ht="22.5" customHeight="1" x14ac:dyDescent="0.2">
      <c r="A203" s="118"/>
      <c r="B203" s="119"/>
      <c r="C203" s="118"/>
      <c r="D203" s="118"/>
      <c r="E203" s="118"/>
      <c r="F203" s="120"/>
      <c r="G203" s="119"/>
      <c r="H203" s="118"/>
      <c r="I203" s="118"/>
      <c r="J203" s="118"/>
      <c r="K203" s="118"/>
      <c r="L203" s="118"/>
      <c r="M203" s="121"/>
      <c r="N203" s="122"/>
      <c r="O203" s="122"/>
      <c r="P203" s="123"/>
      <c r="Q203" s="118"/>
      <c r="R203" s="118"/>
      <c r="S203" s="118"/>
      <c r="T203" s="118"/>
      <c r="U203" s="118"/>
      <c r="V203" s="118"/>
      <c r="W203" s="118"/>
      <c r="X203" s="118"/>
      <c r="Y203" s="118"/>
      <c r="Z203" s="118"/>
      <c r="AA203" s="118"/>
    </row>
    <row r="204" spans="1:27" ht="22.5" customHeight="1" x14ac:dyDescent="0.2">
      <c r="A204" s="118"/>
      <c r="B204" s="119"/>
      <c r="C204" s="118"/>
      <c r="D204" s="118"/>
      <c r="E204" s="118"/>
      <c r="F204" s="120"/>
      <c r="G204" s="119"/>
      <c r="H204" s="118"/>
      <c r="I204" s="118"/>
      <c r="J204" s="118"/>
      <c r="K204" s="118"/>
      <c r="L204" s="118"/>
      <c r="M204" s="121"/>
      <c r="N204" s="122"/>
      <c r="O204" s="122"/>
      <c r="P204" s="123"/>
      <c r="Q204" s="118"/>
      <c r="R204" s="118"/>
      <c r="S204" s="118"/>
      <c r="T204" s="118"/>
      <c r="U204" s="118"/>
      <c r="V204" s="118"/>
      <c r="W204" s="118"/>
      <c r="X204" s="118"/>
      <c r="Y204" s="118"/>
      <c r="Z204" s="118"/>
      <c r="AA204" s="118"/>
    </row>
    <row r="205" spans="1:27" ht="22.5" customHeight="1" x14ac:dyDescent="0.2">
      <c r="A205" s="118"/>
      <c r="B205" s="119"/>
      <c r="C205" s="118"/>
      <c r="D205" s="118"/>
      <c r="E205" s="118"/>
      <c r="F205" s="120"/>
      <c r="G205" s="119"/>
      <c r="H205" s="118"/>
      <c r="I205" s="118"/>
      <c r="J205" s="118"/>
      <c r="K205" s="118"/>
      <c r="L205" s="118"/>
      <c r="M205" s="121"/>
      <c r="N205" s="122"/>
      <c r="O205" s="122"/>
      <c r="P205" s="123"/>
      <c r="Q205" s="118"/>
      <c r="R205" s="118"/>
      <c r="S205" s="118"/>
      <c r="T205" s="118"/>
      <c r="U205" s="118"/>
      <c r="V205" s="118"/>
      <c r="W205" s="118"/>
      <c r="X205" s="118"/>
      <c r="Y205" s="118"/>
      <c r="Z205" s="118"/>
      <c r="AA205" s="118"/>
    </row>
    <row r="206" spans="1:27" ht="22.5" customHeight="1" x14ac:dyDescent="0.2">
      <c r="A206" s="118"/>
      <c r="B206" s="119"/>
      <c r="C206" s="118"/>
      <c r="D206" s="118"/>
      <c r="E206" s="118"/>
      <c r="F206" s="120"/>
      <c r="G206" s="119"/>
      <c r="H206" s="118"/>
      <c r="I206" s="118"/>
      <c r="J206" s="118"/>
      <c r="K206" s="118"/>
      <c r="L206" s="118"/>
      <c r="M206" s="121"/>
      <c r="N206" s="122"/>
      <c r="O206" s="122"/>
      <c r="P206" s="123"/>
      <c r="Q206" s="118"/>
      <c r="R206" s="118"/>
      <c r="S206" s="118"/>
      <c r="T206" s="118"/>
      <c r="U206" s="118"/>
      <c r="V206" s="118"/>
      <c r="W206" s="118"/>
      <c r="X206" s="118"/>
      <c r="Y206" s="118"/>
      <c r="Z206" s="118"/>
      <c r="AA206" s="118"/>
    </row>
    <row r="207" spans="1:27" ht="22.5" customHeight="1" x14ac:dyDescent="0.2">
      <c r="A207" s="118"/>
      <c r="B207" s="119"/>
      <c r="C207" s="118"/>
      <c r="D207" s="118"/>
      <c r="E207" s="118"/>
      <c r="F207" s="120"/>
      <c r="G207" s="119"/>
      <c r="H207" s="118"/>
      <c r="I207" s="118"/>
      <c r="J207" s="118"/>
      <c r="K207" s="118"/>
      <c r="L207" s="118"/>
      <c r="M207" s="121"/>
      <c r="N207" s="122"/>
      <c r="O207" s="122"/>
      <c r="P207" s="123"/>
      <c r="Q207" s="118"/>
      <c r="R207" s="118"/>
      <c r="S207" s="118"/>
      <c r="T207" s="118"/>
      <c r="U207" s="118"/>
      <c r="V207" s="118"/>
      <c r="W207" s="118"/>
      <c r="X207" s="118"/>
      <c r="Y207" s="118"/>
      <c r="Z207" s="118"/>
      <c r="AA207" s="118"/>
    </row>
    <row r="208" spans="1:27" ht="22.5" customHeight="1" x14ac:dyDescent="0.2">
      <c r="A208" s="118"/>
      <c r="B208" s="119"/>
      <c r="C208" s="118"/>
      <c r="D208" s="118"/>
      <c r="E208" s="118"/>
      <c r="F208" s="120"/>
      <c r="G208" s="119"/>
      <c r="H208" s="118"/>
      <c r="I208" s="118"/>
      <c r="J208" s="118"/>
      <c r="K208" s="118"/>
      <c r="L208" s="118"/>
      <c r="M208" s="121"/>
      <c r="N208" s="122"/>
      <c r="O208" s="122"/>
      <c r="P208" s="123"/>
      <c r="Q208" s="118"/>
      <c r="R208" s="118"/>
      <c r="S208" s="118"/>
      <c r="T208" s="118"/>
      <c r="U208" s="118"/>
      <c r="V208" s="118"/>
      <c r="W208" s="118"/>
      <c r="X208" s="118"/>
      <c r="Y208" s="118"/>
      <c r="Z208" s="118"/>
      <c r="AA208" s="118"/>
    </row>
    <row r="209" spans="1:27" ht="22.5" customHeight="1" x14ac:dyDescent="0.2">
      <c r="A209" s="118"/>
      <c r="B209" s="119"/>
      <c r="C209" s="118"/>
      <c r="D209" s="118"/>
      <c r="E209" s="118"/>
      <c r="F209" s="120"/>
      <c r="G209" s="119"/>
      <c r="H209" s="118"/>
      <c r="I209" s="118"/>
      <c r="J209" s="118"/>
      <c r="K209" s="118"/>
      <c r="L209" s="118"/>
      <c r="M209" s="121"/>
      <c r="N209" s="122"/>
      <c r="O209" s="122"/>
      <c r="P209" s="123"/>
      <c r="Q209" s="118"/>
      <c r="R209" s="118"/>
      <c r="S209" s="118"/>
      <c r="T209" s="118"/>
      <c r="U209" s="118"/>
      <c r="V209" s="118"/>
      <c r="W209" s="118"/>
      <c r="X209" s="118"/>
      <c r="Y209" s="118"/>
      <c r="Z209" s="118"/>
      <c r="AA209" s="118"/>
    </row>
    <row r="210" spans="1:27" ht="22.5" customHeight="1" x14ac:dyDescent="0.2">
      <c r="A210" s="118"/>
      <c r="B210" s="119"/>
      <c r="C210" s="118"/>
      <c r="D210" s="118"/>
      <c r="E210" s="118"/>
      <c r="F210" s="120"/>
      <c r="G210" s="119"/>
      <c r="H210" s="118"/>
      <c r="I210" s="118"/>
      <c r="J210" s="118"/>
      <c r="K210" s="118"/>
      <c r="L210" s="118"/>
      <c r="M210" s="121"/>
      <c r="N210" s="122"/>
      <c r="O210" s="122"/>
      <c r="P210" s="123"/>
      <c r="Q210" s="118"/>
      <c r="R210" s="118"/>
      <c r="S210" s="118"/>
      <c r="T210" s="118"/>
      <c r="U210" s="118"/>
      <c r="V210" s="118"/>
      <c r="W210" s="118"/>
      <c r="X210" s="118"/>
      <c r="Y210" s="118"/>
      <c r="Z210" s="118"/>
      <c r="AA210" s="118"/>
    </row>
    <row r="211" spans="1:27" ht="22.5" customHeight="1" x14ac:dyDescent="0.2">
      <c r="A211" s="118"/>
      <c r="B211" s="119"/>
      <c r="C211" s="118"/>
      <c r="D211" s="118"/>
      <c r="E211" s="118"/>
      <c r="F211" s="120"/>
      <c r="G211" s="119"/>
      <c r="H211" s="118"/>
      <c r="I211" s="118"/>
      <c r="J211" s="118"/>
      <c r="K211" s="118"/>
      <c r="L211" s="118"/>
      <c r="M211" s="121"/>
      <c r="N211" s="122"/>
      <c r="O211" s="122"/>
      <c r="P211" s="123"/>
      <c r="Q211" s="118"/>
      <c r="R211" s="118"/>
      <c r="S211" s="118"/>
      <c r="T211" s="118"/>
      <c r="U211" s="118"/>
      <c r="V211" s="118"/>
      <c r="W211" s="118"/>
      <c r="X211" s="118"/>
      <c r="Y211" s="118"/>
      <c r="Z211" s="118"/>
      <c r="AA211" s="118"/>
    </row>
    <row r="212" spans="1:27" ht="22.5" customHeight="1" x14ac:dyDescent="0.2">
      <c r="A212" s="118"/>
      <c r="B212" s="119"/>
      <c r="C212" s="118"/>
      <c r="D212" s="118"/>
      <c r="E212" s="118"/>
      <c r="F212" s="120"/>
      <c r="G212" s="119"/>
      <c r="H212" s="118"/>
      <c r="I212" s="118"/>
      <c r="J212" s="118"/>
      <c r="K212" s="118"/>
      <c r="L212" s="118"/>
      <c r="M212" s="121"/>
      <c r="N212" s="122"/>
      <c r="O212" s="122"/>
      <c r="P212" s="123"/>
      <c r="Q212" s="118"/>
      <c r="R212" s="118"/>
      <c r="S212" s="118"/>
      <c r="T212" s="118"/>
      <c r="U212" s="118"/>
      <c r="V212" s="118"/>
      <c r="W212" s="118"/>
      <c r="X212" s="118"/>
      <c r="Y212" s="118"/>
      <c r="Z212" s="118"/>
      <c r="AA212" s="118"/>
    </row>
    <row r="213" spans="1:27" ht="22.5" customHeight="1" x14ac:dyDescent="0.2">
      <c r="A213" s="118"/>
      <c r="B213" s="119"/>
      <c r="C213" s="118"/>
      <c r="D213" s="118"/>
      <c r="E213" s="118"/>
      <c r="F213" s="120"/>
      <c r="G213" s="119"/>
      <c r="H213" s="118"/>
      <c r="I213" s="118"/>
      <c r="J213" s="118"/>
      <c r="K213" s="118"/>
      <c r="L213" s="118"/>
      <c r="M213" s="121"/>
      <c r="N213" s="122"/>
      <c r="O213" s="122"/>
      <c r="P213" s="123"/>
      <c r="Q213" s="118"/>
      <c r="R213" s="118"/>
      <c r="S213" s="118"/>
      <c r="T213" s="118"/>
      <c r="U213" s="118"/>
      <c r="V213" s="118"/>
      <c r="W213" s="118"/>
      <c r="X213" s="118"/>
      <c r="Y213" s="118"/>
      <c r="Z213" s="118"/>
      <c r="AA213" s="118"/>
    </row>
    <row r="214" spans="1:27" ht="22.5" customHeight="1" x14ac:dyDescent="0.2">
      <c r="A214" s="118"/>
      <c r="B214" s="119"/>
      <c r="C214" s="118"/>
      <c r="D214" s="118"/>
      <c r="E214" s="118"/>
      <c r="F214" s="120"/>
      <c r="G214" s="119"/>
      <c r="H214" s="118"/>
      <c r="I214" s="118"/>
      <c r="J214" s="118"/>
      <c r="K214" s="118"/>
      <c r="L214" s="118"/>
      <c r="M214" s="121"/>
      <c r="N214" s="122"/>
      <c r="O214" s="122"/>
      <c r="P214" s="123"/>
      <c r="Q214" s="118"/>
      <c r="R214" s="118"/>
      <c r="S214" s="118"/>
      <c r="T214" s="118"/>
      <c r="U214" s="118"/>
      <c r="V214" s="118"/>
      <c r="W214" s="118"/>
      <c r="X214" s="118"/>
      <c r="Y214" s="118"/>
      <c r="Z214" s="118"/>
      <c r="AA214" s="118"/>
    </row>
    <row r="215" spans="1:27" ht="22.5" customHeight="1" x14ac:dyDescent="0.2">
      <c r="A215" s="118"/>
      <c r="B215" s="119"/>
      <c r="C215" s="118"/>
      <c r="D215" s="118"/>
      <c r="E215" s="118"/>
      <c r="F215" s="120"/>
      <c r="G215" s="119"/>
      <c r="H215" s="118"/>
      <c r="I215" s="118"/>
      <c r="J215" s="118"/>
      <c r="K215" s="118"/>
      <c r="L215" s="118"/>
      <c r="M215" s="121"/>
      <c r="N215" s="122"/>
      <c r="O215" s="122"/>
      <c r="P215" s="123"/>
      <c r="Q215" s="118"/>
      <c r="R215" s="118"/>
      <c r="S215" s="118"/>
      <c r="T215" s="118"/>
      <c r="U215" s="118"/>
      <c r="V215" s="118"/>
      <c r="W215" s="118"/>
      <c r="X215" s="118"/>
      <c r="Y215" s="118"/>
      <c r="Z215" s="118"/>
      <c r="AA215" s="118"/>
    </row>
    <row r="216" spans="1:27" ht="22.5" customHeight="1" x14ac:dyDescent="0.2">
      <c r="A216" s="118"/>
      <c r="B216" s="119"/>
      <c r="C216" s="118"/>
      <c r="D216" s="118"/>
      <c r="E216" s="118"/>
      <c r="F216" s="120"/>
      <c r="G216" s="119"/>
      <c r="H216" s="118"/>
      <c r="I216" s="118"/>
      <c r="J216" s="118"/>
      <c r="K216" s="118"/>
      <c r="L216" s="118"/>
      <c r="M216" s="121"/>
      <c r="N216" s="122"/>
      <c r="O216" s="122"/>
      <c r="P216" s="123"/>
      <c r="Q216" s="118"/>
      <c r="R216" s="118"/>
      <c r="S216" s="118"/>
      <c r="T216" s="118"/>
      <c r="U216" s="118"/>
      <c r="V216" s="118"/>
      <c r="W216" s="118"/>
      <c r="X216" s="118"/>
      <c r="Y216" s="118"/>
      <c r="Z216" s="118"/>
      <c r="AA216" s="118"/>
    </row>
    <row r="217" spans="1:27" ht="22.5" customHeight="1" x14ac:dyDescent="0.2">
      <c r="A217" s="118"/>
      <c r="B217" s="119"/>
      <c r="C217" s="118"/>
      <c r="D217" s="118"/>
      <c r="E217" s="118"/>
      <c r="F217" s="120"/>
      <c r="G217" s="119"/>
      <c r="H217" s="118"/>
      <c r="I217" s="118"/>
      <c r="J217" s="118"/>
      <c r="K217" s="118"/>
      <c r="L217" s="118"/>
      <c r="M217" s="121"/>
      <c r="N217" s="122"/>
      <c r="O217" s="122"/>
      <c r="P217" s="123"/>
      <c r="Q217" s="118"/>
      <c r="R217" s="118"/>
      <c r="S217" s="118"/>
      <c r="T217" s="118"/>
      <c r="U217" s="118"/>
      <c r="V217" s="118"/>
      <c r="W217" s="118"/>
      <c r="X217" s="118"/>
      <c r="Y217" s="118"/>
      <c r="Z217" s="118"/>
      <c r="AA217" s="118"/>
    </row>
    <row r="218" spans="1:27" ht="22.5" customHeight="1" x14ac:dyDescent="0.2">
      <c r="A218" s="118"/>
      <c r="B218" s="119"/>
      <c r="C218" s="118"/>
      <c r="D218" s="118"/>
      <c r="E218" s="118"/>
      <c r="F218" s="120"/>
      <c r="G218" s="119"/>
      <c r="H218" s="118"/>
      <c r="I218" s="118"/>
      <c r="J218" s="118"/>
      <c r="K218" s="118"/>
      <c r="L218" s="118"/>
      <c r="M218" s="121"/>
      <c r="N218" s="122"/>
      <c r="O218" s="122"/>
      <c r="P218" s="123"/>
      <c r="Q218" s="118"/>
      <c r="R218" s="118"/>
      <c r="S218" s="118"/>
      <c r="T218" s="118"/>
      <c r="U218" s="118"/>
      <c r="V218" s="118"/>
      <c r="W218" s="118"/>
      <c r="X218" s="118"/>
      <c r="Y218" s="118"/>
      <c r="Z218" s="118"/>
      <c r="AA218" s="118"/>
    </row>
    <row r="219" spans="1:27" ht="22.5" customHeight="1" x14ac:dyDescent="0.2">
      <c r="A219" s="118"/>
      <c r="B219" s="119"/>
      <c r="C219" s="118"/>
      <c r="D219" s="118"/>
      <c r="E219" s="118"/>
      <c r="F219" s="120"/>
      <c r="G219" s="119"/>
      <c r="H219" s="118"/>
      <c r="I219" s="118"/>
      <c r="J219" s="118"/>
      <c r="K219" s="118"/>
      <c r="L219" s="118"/>
      <c r="M219" s="121"/>
      <c r="N219" s="122"/>
      <c r="O219" s="122"/>
      <c r="P219" s="123"/>
      <c r="Q219" s="118"/>
      <c r="R219" s="118"/>
      <c r="S219" s="118"/>
      <c r="T219" s="118"/>
      <c r="U219" s="118"/>
      <c r="V219" s="118"/>
      <c r="W219" s="118"/>
      <c r="X219" s="118"/>
      <c r="Y219" s="118"/>
      <c r="Z219" s="118"/>
      <c r="AA219" s="118"/>
    </row>
    <row r="220" spans="1:27" ht="22.5" customHeight="1" x14ac:dyDescent="0.2">
      <c r="A220" s="118"/>
      <c r="B220" s="119"/>
      <c r="C220" s="118"/>
      <c r="D220" s="118"/>
      <c r="E220" s="118"/>
      <c r="F220" s="120"/>
      <c r="G220" s="119"/>
      <c r="H220" s="118"/>
      <c r="I220" s="118"/>
      <c r="J220" s="118"/>
      <c r="K220" s="118"/>
      <c r="L220" s="118"/>
      <c r="M220" s="121"/>
      <c r="N220" s="122"/>
      <c r="O220" s="122"/>
      <c r="P220" s="123"/>
      <c r="Q220" s="118"/>
      <c r="R220" s="118"/>
      <c r="S220" s="118"/>
      <c r="T220" s="118"/>
      <c r="U220" s="118"/>
      <c r="V220" s="118"/>
      <c r="W220" s="118"/>
      <c r="X220" s="118"/>
      <c r="Y220" s="118"/>
      <c r="Z220" s="118"/>
      <c r="AA220" s="118"/>
    </row>
    <row r="221" spans="1:27" ht="22.5" customHeight="1" x14ac:dyDescent="0.2">
      <c r="A221" s="118"/>
      <c r="B221" s="119"/>
      <c r="C221" s="118"/>
      <c r="D221" s="118"/>
      <c r="E221" s="118"/>
      <c r="F221" s="120"/>
      <c r="G221" s="119"/>
      <c r="H221" s="118"/>
      <c r="I221" s="118"/>
      <c r="J221" s="118"/>
      <c r="K221" s="118"/>
      <c r="L221" s="118"/>
      <c r="M221" s="121"/>
      <c r="N221" s="122"/>
      <c r="O221" s="122"/>
      <c r="P221" s="123"/>
      <c r="Q221" s="118"/>
      <c r="R221" s="118"/>
      <c r="S221" s="118"/>
      <c r="T221" s="118"/>
      <c r="U221" s="118"/>
      <c r="V221" s="118"/>
      <c r="W221" s="118"/>
      <c r="X221" s="118"/>
      <c r="Y221" s="118"/>
      <c r="Z221" s="118"/>
      <c r="AA221" s="118"/>
    </row>
    <row r="222" spans="1:27" ht="22.5" customHeight="1" x14ac:dyDescent="0.2">
      <c r="A222" s="118"/>
      <c r="B222" s="119"/>
      <c r="C222" s="118"/>
      <c r="D222" s="118"/>
      <c r="E222" s="118"/>
      <c r="F222" s="120"/>
      <c r="G222" s="119"/>
      <c r="H222" s="118"/>
      <c r="I222" s="118"/>
      <c r="J222" s="118"/>
      <c r="K222" s="118"/>
      <c r="L222" s="118"/>
      <c r="M222" s="121"/>
      <c r="N222" s="122"/>
      <c r="O222" s="122"/>
      <c r="P222" s="123"/>
      <c r="Q222" s="118"/>
      <c r="R222" s="118"/>
      <c r="S222" s="118"/>
      <c r="T222" s="118"/>
      <c r="U222" s="118"/>
      <c r="V222" s="118"/>
      <c r="W222" s="118"/>
      <c r="X222" s="118"/>
      <c r="Y222" s="118"/>
      <c r="Z222" s="118"/>
      <c r="AA222" s="118"/>
    </row>
    <row r="223" spans="1:27" ht="22.5" customHeight="1" x14ac:dyDescent="0.2">
      <c r="A223" s="118"/>
      <c r="B223" s="119"/>
      <c r="C223" s="118"/>
      <c r="D223" s="118"/>
      <c r="E223" s="118"/>
      <c r="F223" s="120"/>
      <c r="G223" s="119"/>
      <c r="H223" s="118"/>
      <c r="I223" s="118"/>
      <c r="J223" s="118"/>
      <c r="K223" s="118"/>
      <c r="L223" s="118"/>
      <c r="M223" s="121"/>
      <c r="N223" s="122"/>
      <c r="O223" s="122"/>
      <c r="P223" s="123"/>
      <c r="Q223" s="118"/>
      <c r="R223" s="118"/>
      <c r="S223" s="118"/>
      <c r="T223" s="118"/>
      <c r="U223" s="118"/>
      <c r="V223" s="118"/>
      <c r="W223" s="118"/>
      <c r="X223" s="118"/>
      <c r="Y223" s="118"/>
      <c r="Z223" s="118"/>
      <c r="AA223" s="118"/>
    </row>
    <row r="224" spans="1:27" ht="22.5" customHeight="1" x14ac:dyDescent="0.2">
      <c r="A224" s="118"/>
      <c r="B224" s="119"/>
      <c r="C224" s="118"/>
      <c r="D224" s="118"/>
      <c r="E224" s="118"/>
      <c r="F224" s="120"/>
      <c r="G224" s="119"/>
      <c r="H224" s="118"/>
      <c r="I224" s="118"/>
      <c r="J224" s="118"/>
      <c r="K224" s="118"/>
      <c r="L224" s="118"/>
      <c r="M224" s="121"/>
      <c r="N224" s="122"/>
      <c r="O224" s="122"/>
      <c r="P224" s="123"/>
      <c r="Q224" s="118"/>
      <c r="R224" s="118"/>
      <c r="S224" s="118"/>
      <c r="T224" s="118"/>
      <c r="U224" s="118"/>
      <c r="V224" s="118"/>
      <c r="W224" s="118"/>
      <c r="X224" s="118"/>
      <c r="Y224" s="118"/>
      <c r="Z224" s="118"/>
      <c r="AA224" s="118"/>
    </row>
    <row r="225" spans="1:27" ht="22.5" customHeight="1" x14ac:dyDescent="0.2">
      <c r="A225" s="118"/>
      <c r="B225" s="119"/>
      <c r="C225" s="118"/>
      <c r="D225" s="118"/>
      <c r="E225" s="118"/>
      <c r="F225" s="120"/>
      <c r="G225" s="119"/>
      <c r="H225" s="118"/>
      <c r="I225" s="118"/>
      <c r="J225" s="118"/>
      <c r="K225" s="118"/>
      <c r="L225" s="118"/>
      <c r="M225" s="121"/>
      <c r="N225" s="122"/>
      <c r="O225" s="122"/>
      <c r="P225" s="123"/>
      <c r="Q225" s="118"/>
      <c r="R225" s="118"/>
      <c r="S225" s="118"/>
      <c r="T225" s="118"/>
      <c r="U225" s="118"/>
      <c r="V225" s="118"/>
      <c r="W225" s="118"/>
      <c r="X225" s="118"/>
      <c r="Y225" s="118"/>
      <c r="Z225" s="118"/>
      <c r="AA225" s="118"/>
    </row>
    <row r="226" spans="1:27" ht="22.5" customHeight="1" x14ac:dyDescent="0.2">
      <c r="A226" s="118"/>
      <c r="B226" s="119"/>
      <c r="C226" s="118"/>
      <c r="D226" s="118"/>
      <c r="E226" s="118"/>
      <c r="F226" s="120"/>
      <c r="G226" s="119"/>
      <c r="H226" s="118"/>
      <c r="I226" s="118"/>
      <c r="J226" s="118"/>
      <c r="K226" s="118"/>
      <c r="L226" s="118"/>
      <c r="M226" s="121"/>
      <c r="N226" s="122"/>
      <c r="O226" s="122"/>
      <c r="P226" s="123"/>
      <c r="Q226" s="118"/>
      <c r="R226" s="118"/>
      <c r="S226" s="118"/>
      <c r="T226" s="118"/>
      <c r="U226" s="118"/>
      <c r="V226" s="118"/>
      <c r="W226" s="118"/>
      <c r="X226" s="118"/>
      <c r="Y226" s="118"/>
      <c r="Z226" s="118"/>
      <c r="AA226" s="118"/>
    </row>
    <row r="227" spans="1:27" ht="22.5" customHeight="1" x14ac:dyDescent="0.2">
      <c r="A227" s="118"/>
      <c r="B227" s="119"/>
      <c r="C227" s="118"/>
      <c r="D227" s="118"/>
      <c r="E227" s="118"/>
      <c r="F227" s="120"/>
      <c r="G227" s="119"/>
      <c r="H227" s="118"/>
      <c r="I227" s="118"/>
      <c r="J227" s="118"/>
      <c r="K227" s="118"/>
      <c r="L227" s="118"/>
      <c r="M227" s="121"/>
      <c r="N227" s="122"/>
      <c r="O227" s="122"/>
      <c r="P227" s="123"/>
      <c r="Q227" s="118"/>
      <c r="R227" s="118"/>
      <c r="S227" s="118"/>
      <c r="T227" s="118"/>
      <c r="U227" s="118"/>
      <c r="V227" s="118"/>
      <c r="W227" s="118"/>
      <c r="X227" s="118"/>
      <c r="Y227" s="118"/>
      <c r="Z227" s="118"/>
      <c r="AA227" s="118"/>
    </row>
    <row r="228" spans="1:27" ht="22.5" customHeight="1" x14ac:dyDescent="0.2">
      <c r="A228" s="118"/>
      <c r="B228" s="119"/>
      <c r="C228" s="118"/>
      <c r="D228" s="118"/>
      <c r="E228" s="118"/>
      <c r="F228" s="120"/>
      <c r="G228" s="119"/>
      <c r="H228" s="118"/>
      <c r="I228" s="118"/>
      <c r="J228" s="118"/>
      <c r="K228" s="118"/>
      <c r="L228" s="118"/>
      <c r="M228" s="121"/>
      <c r="N228" s="122"/>
      <c r="O228" s="122"/>
      <c r="P228" s="123"/>
      <c r="Q228" s="118"/>
      <c r="R228" s="118"/>
      <c r="S228" s="118"/>
      <c r="T228" s="118"/>
      <c r="U228" s="118"/>
      <c r="V228" s="118"/>
      <c r="W228" s="118"/>
      <c r="X228" s="118"/>
      <c r="Y228" s="118"/>
      <c r="Z228" s="118"/>
      <c r="AA228" s="118"/>
    </row>
    <row r="229" spans="1:27" ht="22.5" customHeight="1" x14ac:dyDescent="0.2">
      <c r="A229" s="118"/>
      <c r="B229" s="119"/>
      <c r="C229" s="118"/>
      <c r="D229" s="118"/>
      <c r="E229" s="118"/>
      <c r="F229" s="120"/>
      <c r="G229" s="119"/>
      <c r="H229" s="118"/>
      <c r="I229" s="118"/>
      <c r="J229" s="118"/>
      <c r="K229" s="118"/>
      <c r="L229" s="118"/>
      <c r="M229" s="121"/>
      <c r="N229" s="122"/>
      <c r="O229" s="122"/>
      <c r="P229" s="123"/>
      <c r="Q229" s="118"/>
      <c r="R229" s="118"/>
      <c r="S229" s="118"/>
      <c r="T229" s="118"/>
      <c r="U229" s="118"/>
      <c r="V229" s="118"/>
      <c r="W229" s="118"/>
      <c r="X229" s="118"/>
      <c r="Y229" s="118"/>
      <c r="Z229" s="118"/>
      <c r="AA229" s="118"/>
    </row>
    <row r="230" spans="1:27" ht="22.5" customHeight="1" x14ac:dyDescent="0.2">
      <c r="A230" s="118"/>
      <c r="B230" s="119"/>
      <c r="C230" s="118"/>
      <c r="D230" s="118"/>
      <c r="E230" s="118"/>
      <c r="F230" s="120"/>
      <c r="G230" s="119"/>
      <c r="H230" s="118"/>
      <c r="I230" s="118"/>
      <c r="J230" s="118"/>
      <c r="K230" s="118"/>
      <c r="L230" s="118"/>
      <c r="M230" s="121"/>
      <c r="N230" s="122"/>
      <c r="O230" s="122"/>
      <c r="P230" s="123"/>
      <c r="Q230" s="118"/>
      <c r="R230" s="118"/>
      <c r="S230" s="118"/>
      <c r="T230" s="118"/>
      <c r="U230" s="118"/>
      <c r="V230" s="118"/>
      <c r="W230" s="118"/>
      <c r="X230" s="118"/>
      <c r="Y230" s="118"/>
      <c r="Z230" s="118"/>
      <c r="AA230" s="118"/>
    </row>
    <row r="231" spans="1:27" ht="22.5" customHeight="1" x14ac:dyDescent="0.2">
      <c r="A231" s="118"/>
      <c r="B231" s="119"/>
      <c r="C231" s="118"/>
      <c r="D231" s="118"/>
      <c r="E231" s="118"/>
      <c r="F231" s="120"/>
      <c r="G231" s="119"/>
      <c r="H231" s="118"/>
      <c r="I231" s="118"/>
      <c r="J231" s="118"/>
      <c r="K231" s="118"/>
      <c r="L231" s="118"/>
      <c r="M231" s="121"/>
      <c r="N231" s="122"/>
      <c r="O231" s="122"/>
      <c r="P231" s="123"/>
      <c r="Q231" s="118"/>
      <c r="R231" s="118"/>
      <c r="S231" s="118"/>
      <c r="T231" s="118"/>
      <c r="U231" s="118"/>
      <c r="V231" s="118"/>
      <c r="W231" s="118"/>
      <c r="X231" s="118"/>
      <c r="Y231" s="118"/>
      <c r="Z231" s="118"/>
      <c r="AA231" s="118"/>
    </row>
    <row r="232" spans="1:27" ht="22.5" customHeight="1" x14ac:dyDescent="0.2">
      <c r="A232" s="118"/>
      <c r="B232" s="119"/>
      <c r="C232" s="118"/>
      <c r="D232" s="118"/>
      <c r="E232" s="118"/>
      <c r="F232" s="120"/>
      <c r="G232" s="119"/>
      <c r="H232" s="118"/>
      <c r="I232" s="118"/>
      <c r="J232" s="118"/>
      <c r="K232" s="118"/>
      <c r="L232" s="118"/>
      <c r="M232" s="121"/>
      <c r="N232" s="122"/>
      <c r="O232" s="122"/>
      <c r="P232" s="123"/>
      <c r="Q232" s="118"/>
      <c r="R232" s="118"/>
      <c r="S232" s="118"/>
      <c r="T232" s="118"/>
      <c r="U232" s="118"/>
      <c r="V232" s="118"/>
      <c r="W232" s="118"/>
      <c r="X232" s="118"/>
      <c r="Y232" s="118"/>
      <c r="Z232" s="118"/>
      <c r="AA232" s="118"/>
    </row>
    <row r="233" spans="1:27" ht="22.5" customHeight="1" x14ac:dyDescent="0.2">
      <c r="A233" s="118"/>
      <c r="B233" s="119"/>
      <c r="C233" s="118"/>
      <c r="D233" s="118"/>
      <c r="E233" s="118"/>
      <c r="F233" s="120"/>
      <c r="G233" s="119"/>
      <c r="H233" s="118"/>
      <c r="I233" s="118"/>
      <c r="J233" s="118"/>
      <c r="K233" s="118"/>
      <c r="L233" s="118"/>
      <c r="M233" s="121"/>
      <c r="N233" s="122"/>
      <c r="O233" s="122"/>
      <c r="P233" s="123"/>
      <c r="Q233" s="118"/>
      <c r="R233" s="118"/>
      <c r="S233" s="118"/>
      <c r="T233" s="118"/>
      <c r="U233" s="118"/>
      <c r="V233" s="118"/>
      <c r="W233" s="118"/>
      <c r="X233" s="118"/>
      <c r="Y233" s="118"/>
      <c r="Z233" s="118"/>
      <c r="AA233" s="118"/>
    </row>
    <row r="234" spans="1:27" ht="22.5" customHeight="1" x14ac:dyDescent="0.2">
      <c r="A234" s="118"/>
      <c r="B234" s="119"/>
      <c r="C234" s="118"/>
      <c r="D234" s="118"/>
      <c r="E234" s="118"/>
      <c r="F234" s="120"/>
      <c r="G234" s="119"/>
      <c r="H234" s="118"/>
      <c r="I234" s="118"/>
      <c r="J234" s="118"/>
      <c r="K234" s="118"/>
      <c r="L234" s="118"/>
      <c r="M234" s="121"/>
      <c r="N234" s="122"/>
      <c r="O234" s="122"/>
      <c r="P234" s="123"/>
      <c r="Q234" s="118"/>
      <c r="R234" s="118"/>
      <c r="S234" s="118"/>
      <c r="T234" s="118"/>
      <c r="U234" s="118"/>
      <c r="V234" s="118"/>
      <c r="W234" s="118"/>
      <c r="X234" s="118"/>
      <c r="Y234" s="118"/>
      <c r="Z234" s="118"/>
      <c r="AA234" s="118"/>
    </row>
    <row r="235" spans="1:27" ht="22.5" customHeight="1" x14ac:dyDescent="0.2">
      <c r="A235" s="118"/>
      <c r="B235" s="119"/>
      <c r="C235" s="118"/>
      <c r="D235" s="118"/>
      <c r="E235" s="118"/>
      <c r="F235" s="120"/>
      <c r="G235" s="119"/>
      <c r="H235" s="118"/>
      <c r="I235" s="118"/>
      <c r="J235" s="118"/>
      <c r="K235" s="118"/>
      <c r="L235" s="118"/>
      <c r="M235" s="121"/>
      <c r="N235" s="122"/>
      <c r="O235" s="122"/>
      <c r="P235" s="123"/>
      <c r="Q235" s="118"/>
      <c r="R235" s="118"/>
      <c r="S235" s="118"/>
      <c r="T235" s="118"/>
      <c r="U235" s="118"/>
      <c r="V235" s="118"/>
      <c r="W235" s="118"/>
      <c r="X235" s="118"/>
      <c r="Y235" s="118"/>
      <c r="Z235" s="118"/>
      <c r="AA235" s="118"/>
    </row>
    <row r="236" spans="1:27" ht="22.5" customHeight="1" x14ac:dyDescent="0.2">
      <c r="A236" s="118"/>
      <c r="B236" s="119"/>
      <c r="C236" s="118"/>
      <c r="D236" s="118"/>
      <c r="E236" s="118"/>
      <c r="F236" s="120"/>
      <c r="G236" s="119"/>
      <c r="H236" s="118"/>
      <c r="I236" s="118"/>
      <c r="J236" s="118"/>
      <c r="K236" s="118"/>
      <c r="L236" s="118"/>
      <c r="M236" s="121"/>
      <c r="N236" s="122"/>
      <c r="O236" s="122"/>
      <c r="P236" s="123"/>
      <c r="Q236" s="118"/>
      <c r="R236" s="118"/>
      <c r="S236" s="118"/>
      <c r="T236" s="118"/>
      <c r="U236" s="118"/>
      <c r="V236" s="118"/>
      <c r="W236" s="118"/>
      <c r="X236" s="118"/>
      <c r="Y236" s="118"/>
      <c r="Z236" s="118"/>
      <c r="AA236" s="118"/>
    </row>
    <row r="237" spans="1:27" ht="22.5" customHeight="1" x14ac:dyDescent="0.2">
      <c r="A237" s="118"/>
      <c r="B237" s="119"/>
      <c r="C237" s="118"/>
      <c r="D237" s="118"/>
      <c r="E237" s="118"/>
      <c r="F237" s="120"/>
      <c r="G237" s="119"/>
      <c r="H237" s="118"/>
      <c r="I237" s="118"/>
      <c r="J237" s="118"/>
      <c r="K237" s="118"/>
      <c r="L237" s="118"/>
      <c r="M237" s="121"/>
      <c r="N237" s="122"/>
      <c r="O237" s="122"/>
      <c r="P237" s="123"/>
      <c r="Q237" s="118"/>
      <c r="R237" s="118"/>
      <c r="S237" s="118"/>
      <c r="T237" s="118"/>
      <c r="U237" s="118"/>
      <c r="V237" s="118"/>
      <c r="W237" s="118"/>
      <c r="X237" s="118"/>
      <c r="Y237" s="118"/>
      <c r="Z237" s="118"/>
      <c r="AA237" s="118"/>
    </row>
    <row r="238" spans="1:27" ht="22.5" customHeight="1" x14ac:dyDescent="0.2">
      <c r="A238" s="118"/>
      <c r="B238" s="119"/>
      <c r="C238" s="118"/>
      <c r="D238" s="118"/>
      <c r="E238" s="118"/>
      <c r="F238" s="120"/>
      <c r="G238" s="119"/>
      <c r="H238" s="118"/>
      <c r="I238" s="118"/>
      <c r="J238" s="118"/>
      <c r="K238" s="118"/>
      <c r="L238" s="118"/>
      <c r="M238" s="121"/>
      <c r="N238" s="122"/>
      <c r="O238" s="122"/>
      <c r="P238" s="123"/>
      <c r="Q238" s="118"/>
      <c r="R238" s="118"/>
      <c r="S238" s="118"/>
      <c r="T238" s="118"/>
      <c r="U238" s="118"/>
      <c r="V238" s="118"/>
      <c r="W238" s="118"/>
      <c r="X238" s="118"/>
      <c r="Y238" s="118"/>
      <c r="Z238" s="118"/>
      <c r="AA238" s="118"/>
    </row>
    <row r="239" spans="1:27" ht="22.5" customHeight="1" x14ac:dyDescent="0.2">
      <c r="A239" s="118"/>
      <c r="B239" s="119"/>
      <c r="C239" s="118"/>
      <c r="D239" s="118"/>
      <c r="E239" s="118"/>
      <c r="F239" s="120"/>
      <c r="G239" s="119"/>
      <c r="H239" s="118"/>
      <c r="I239" s="118"/>
      <c r="J239" s="118"/>
      <c r="K239" s="118"/>
      <c r="L239" s="118"/>
      <c r="M239" s="121"/>
      <c r="N239" s="122"/>
      <c r="O239" s="122"/>
      <c r="P239" s="123"/>
      <c r="Q239" s="118"/>
      <c r="R239" s="118"/>
      <c r="S239" s="118"/>
      <c r="T239" s="118"/>
      <c r="U239" s="118"/>
      <c r="V239" s="118"/>
      <c r="W239" s="118"/>
      <c r="X239" s="118"/>
      <c r="Y239" s="118"/>
      <c r="Z239" s="118"/>
      <c r="AA239" s="118"/>
    </row>
    <row r="240" spans="1:27" ht="22.5" customHeight="1" x14ac:dyDescent="0.2">
      <c r="A240" s="118"/>
      <c r="B240" s="119"/>
      <c r="C240" s="118"/>
      <c r="D240" s="118"/>
      <c r="E240" s="118"/>
      <c r="F240" s="120"/>
      <c r="G240" s="119"/>
      <c r="H240" s="118"/>
      <c r="I240" s="118"/>
      <c r="J240" s="118"/>
      <c r="K240" s="118"/>
      <c r="L240" s="118"/>
      <c r="M240" s="121"/>
      <c r="N240" s="122"/>
      <c r="O240" s="122"/>
      <c r="P240" s="123"/>
      <c r="Q240" s="118"/>
      <c r="R240" s="118"/>
      <c r="S240" s="118"/>
      <c r="T240" s="118"/>
      <c r="U240" s="118"/>
      <c r="V240" s="118"/>
      <c r="W240" s="118"/>
      <c r="X240" s="118"/>
      <c r="Y240" s="118"/>
      <c r="Z240" s="118"/>
      <c r="AA240" s="118"/>
    </row>
    <row r="241" spans="1:27" ht="22.5" customHeight="1" x14ac:dyDescent="0.2">
      <c r="A241" s="118"/>
      <c r="B241" s="119"/>
      <c r="C241" s="118"/>
      <c r="D241" s="118"/>
      <c r="E241" s="118"/>
      <c r="F241" s="120"/>
      <c r="G241" s="119"/>
      <c r="H241" s="118"/>
      <c r="I241" s="118"/>
      <c r="J241" s="118"/>
      <c r="K241" s="118"/>
      <c r="L241" s="118"/>
      <c r="M241" s="121"/>
      <c r="N241" s="122"/>
      <c r="O241" s="122"/>
      <c r="P241" s="123"/>
      <c r="Q241" s="118"/>
      <c r="R241" s="118"/>
      <c r="S241" s="118"/>
      <c r="T241" s="118"/>
      <c r="U241" s="118"/>
      <c r="V241" s="118"/>
      <c r="W241" s="118"/>
      <c r="X241" s="118"/>
      <c r="Y241" s="118"/>
      <c r="Z241" s="118"/>
      <c r="AA241" s="118"/>
    </row>
    <row r="242" spans="1:27" ht="22.5" customHeight="1" x14ac:dyDescent="0.2">
      <c r="A242" s="118"/>
      <c r="B242" s="119"/>
      <c r="C242" s="118"/>
      <c r="D242" s="118"/>
      <c r="E242" s="118"/>
      <c r="F242" s="120"/>
      <c r="G242" s="119"/>
      <c r="H242" s="118"/>
      <c r="I242" s="118"/>
      <c r="J242" s="118"/>
      <c r="K242" s="118"/>
      <c r="L242" s="118"/>
      <c r="M242" s="121"/>
      <c r="N242" s="122"/>
      <c r="O242" s="122"/>
      <c r="P242" s="123"/>
      <c r="Q242" s="118"/>
      <c r="R242" s="118"/>
      <c r="S242" s="118"/>
      <c r="T242" s="118"/>
      <c r="U242" s="118"/>
      <c r="V242" s="118"/>
      <c r="W242" s="118"/>
      <c r="X242" s="118"/>
      <c r="Y242" s="118"/>
      <c r="Z242" s="118"/>
      <c r="AA242" s="118"/>
    </row>
    <row r="243" spans="1:27" ht="22.5" customHeight="1" x14ac:dyDescent="0.2">
      <c r="A243" s="118"/>
      <c r="B243" s="119"/>
      <c r="C243" s="118"/>
      <c r="D243" s="118"/>
      <c r="E243" s="118"/>
      <c r="F243" s="120"/>
      <c r="G243" s="119"/>
      <c r="H243" s="118"/>
      <c r="I243" s="118"/>
      <c r="J243" s="118"/>
      <c r="K243" s="118"/>
      <c r="L243" s="118"/>
      <c r="M243" s="121"/>
      <c r="N243" s="122"/>
      <c r="O243" s="122"/>
      <c r="P243" s="123"/>
      <c r="Q243" s="118"/>
      <c r="R243" s="118"/>
      <c r="S243" s="118"/>
      <c r="T243" s="118"/>
      <c r="U243" s="118"/>
      <c r="V243" s="118"/>
      <c r="W243" s="118"/>
      <c r="X243" s="118"/>
      <c r="Y243" s="118"/>
      <c r="Z243" s="118"/>
      <c r="AA243" s="118"/>
    </row>
    <row r="244" spans="1:27" ht="22.5" customHeight="1" x14ac:dyDescent="0.2">
      <c r="A244" s="118"/>
      <c r="B244" s="119"/>
      <c r="C244" s="118"/>
      <c r="D244" s="118"/>
      <c r="E244" s="118"/>
      <c r="F244" s="120"/>
      <c r="G244" s="119"/>
      <c r="H244" s="118"/>
      <c r="I244" s="118"/>
      <c r="J244" s="118"/>
      <c r="K244" s="118"/>
      <c r="L244" s="118"/>
      <c r="M244" s="121"/>
      <c r="N244" s="122"/>
      <c r="O244" s="122"/>
      <c r="P244" s="123"/>
      <c r="Q244" s="118"/>
      <c r="R244" s="118"/>
      <c r="S244" s="118"/>
      <c r="T244" s="118"/>
      <c r="U244" s="118"/>
      <c r="V244" s="118"/>
      <c r="W244" s="118"/>
      <c r="X244" s="118"/>
      <c r="Y244" s="118"/>
      <c r="Z244" s="118"/>
      <c r="AA244" s="118"/>
    </row>
    <row r="245" spans="1:27" ht="22.5" customHeight="1" x14ac:dyDescent="0.2">
      <c r="A245" s="118"/>
      <c r="B245" s="119"/>
      <c r="C245" s="118"/>
      <c r="D245" s="118"/>
      <c r="E245" s="118"/>
      <c r="F245" s="120"/>
      <c r="G245" s="119"/>
      <c r="H245" s="118"/>
      <c r="I245" s="118"/>
      <c r="J245" s="118"/>
      <c r="K245" s="118"/>
      <c r="L245" s="118"/>
      <c r="M245" s="121"/>
      <c r="N245" s="122"/>
      <c r="O245" s="122"/>
      <c r="P245" s="123"/>
      <c r="Q245" s="118"/>
      <c r="R245" s="118"/>
      <c r="S245" s="118"/>
      <c r="T245" s="118"/>
      <c r="U245" s="118"/>
      <c r="V245" s="118"/>
      <c r="W245" s="118"/>
      <c r="X245" s="118"/>
      <c r="Y245" s="118"/>
      <c r="Z245" s="118"/>
      <c r="AA245" s="118"/>
    </row>
    <row r="246" spans="1:27" ht="22.5" customHeight="1" x14ac:dyDescent="0.2">
      <c r="A246" s="118"/>
      <c r="B246" s="119"/>
      <c r="C246" s="118"/>
      <c r="D246" s="118"/>
      <c r="E246" s="118"/>
      <c r="F246" s="120"/>
      <c r="G246" s="119"/>
      <c r="H246" s="118"/>
      <c r="I246" s="118"/>
      <c r="J246" s="118"/>
      <c r="K246" s="118"/>
      <c r="L246" s="118"/>
      <c r="M246" s="121"/>
      <c r="N246" s="122"/>
      <c r="O246" s="122"/>
      <c r="P246" s="123"/>
      <c r="Q246" s="118"/>
      <c r="R246" s="118"/>
      <c r="S246" s="118"/>
      <c r="T246" s="118"/>
      <c r="U246" s="118"/>
      <c r="V246" s="118"/>
      <c r="W246" s="118"/>
      <c r="X246" s="118"/>
      <c r="Y246" s="118"/>
      <c r="Z246" s="118"/>
      <c r="AA246" s="118"/>
    </row>
    <row r="247" spans="1:27" ht="22.5" customHeight="1" x14ac:dyDescent="0.2">
      <c r="A247" s="118"/>
      <c r="B247" s="119"/>
      <c r="C247" s="118"/>
      <c r="D247" s="118"/>
      <c r="E247" s="118"/>
      <c r="F247" s="120"/>
      <c r="G247" s="119"/>
      <c r="H247" s="118"/>
      <c r="I247" s="118"/>
      <c r="J247" s="118"/>
      <c r="K247" s="118"/>
      <c r="L247" s="118"/>
      <c r="M247" s="121"/>
      <c r="N247" s="122"/>
      <c r="O247" s="122"/>
      <c r="P247" s="123"/>
      <c r="Q247" s="118"/>
      <c r="R247" s="118"/>
      <c r="S247" s="118"/>
      <c r="T247" s="118"/>
      <c r="U247" s="118"/>
      <c r="V247" s="118"/>
      <c r="W247" s="118"/>
      <c r="X247" s="118"/>
      <c r="Y247" s="118"/>
      <c r="Z247" s="118"/>
      <c r="AA247" s="118"/>
    </row>
    <row r="248" spans="1:27" ht="22.5" customHeight="1" x14ac:dyDescent="0.2">
      <c r="A248" s="118"/>
      <c r="B248" s="119"/>
      <c r="C248" s="118"/>
      <c r="D248" s="118"/>
      <c r="E248" s="118"/>
      <c r="F248" s="120"/>
      <c r="G248" s="119"/>
      <c r="H248" s="118"/>
      <c r="I248" s="118"/>
      <c r="J248" s="118"/>
      <c r="K248" s="118"/>
      <c r="L248" s="118"/>
      <c r="M248" s="121"/>
      <c r="N248" s="122"/>
      <c r="O248" s="122"/>
      <c r="P248" s="123"/>
      <c r="Q248" s="118"/>
      <c r="R248" s="118"/>
      <c r="S248" s="118"/>
      <c r="T248" s="118"/>
      <c r="U248" s="118"/>
      <c r="V248" s="118"/>
      <c r="W248" s="118"/>
      <c r="X248" s="118"/>
      <c r="Y248" s="118"/>
      <c r="Z248" s="118"/>
      <c r="AA248" s="118"/>
    </row>
    <row r="249" spans="1:27" ht="22.5" customHeight="1" x14ac:dyDescent="0.2">
      <c r="A249" s="118"/>
      <c r="B249" s="119"/>
      <c r="C249" s="118"/>
      <c r="D249" s="118"/>
      <c r="E249" s="118"/>
      <c r="F249" s="120"/>
      <c r="G249" s="119"/>
      <c r="H249" s="118"/>
      <c r="I249" s="118"/>
      <c r="J249" s="118"/>
      <c r="K249" s="118"/>
      <c r="L249" s="118"/>
      <c r="M249" s="121"/>
      <c r="N249" s="122"/>
      <c r="O249" s="122"/>
      <c r="P249" s="123"/>
      <c r="Q249" s="118"/>
      <c r="R249" s="118"/>
      <c r="S249" s="118"/>
      <c r="T249" s="118"/>
      <c r="U249" s="118"/>
      <c r="V249" s="118"/>
      <c r="W249" s="118"/>
      <c r="X249" s="118"/>
      <c r="Y249" s="118"/>
      <c r="Z249" s="118"/>
      <c r="AA249" s="118"/>
    </row>
    <row r="250" spans="1:27" ht="22.5" customHeight="1" x14ac:dyDescent="0.2">
      <c r="A250" s="118"/>
      <c r="B250" s="119"/>
      <c r="C250" s="118"/>
      <c r="D250" s="118"/>
      <c r="E250" s="118"/>
      <c r="F250" s="120"/>
      <c r="G250" s="119"/>
      <c r="H250" s="118"/>
      <c r="I250" s="118"/>
      <c r="J250" s="118"/>
      <c r="K250" s="118"/>
      <c r="L250" s="118"/>
      <c r="M250" s="121"/>
      <c r="N250" s="122"/>
      <c r="O250" s="122"/>
      <c r="P250" s="123"/>
      <c r="Q250" s="118"/>
      <c r="R250" s="118"/>
      <c r="S250" s="118"/>
      <c r="T250" s="118"/>
      <c r="U250" s="118"/>
      <c r="V250" s="118"/>
      <c r="W250" s="118"/>
      <c r="X250" s="118"/>
      <c r="Y250" s="118"/>
      <c r="Z250" s="118"/>
      <c r="AA250" s="118"/>
    </row>
    <row r="251" spans="1:27" ht="22.5" customHeight="1" x14ac:dyDescent="0.2">
      <c r="A251" s="118"/>
      <c r="B251" s="119"/>
      <c r="C251" s="118"/>
      <c r="D251" s="118"/>
      <c r="E251" s="118"/>
      <c r="F251" s="120"/>
      <c r="G251" s="119"/>
      <c r="H251" s="118"/>
      <c r="I251" s="118"/>
      <c r="J251" s="118"/>
      <c r="K251" s="118"/>
      <c r="L251" s="118"/>
      <c r="M251" s="121"/>
      <c r="N251" s="122"/>
      <c r="O251" s="122"/>
      <c r="P251" s="123"/>
      <c r="Q251" s="118"/>
      <c r="R251" s="118"/>
      <c r="S251" s="118"/>
      <c r="T251" s="118"/>
      <c r="U251" s="118"/>
      <c r="V251" s="118"/>
      <c r="W251" s="118"/>
      <c r="X251" s="118"/>
      <c r="Y251" s="118"/>
      <c r="Z251" s="118"/>
      <c r="AA251" s="118"/>
    </row>
    <row r="252" spans="1:27" ht="22.5" customHeight="1" x14ac:dyDescent="0.2">
      <c r="A252" s="118"/>
      <c r="B252" s="119"/>
      <c r="C252" s="118"/>
      <c r="D252" s="118"/>
      <c r="E252" s="118"/>
      <c r="F252" s="120"/>
      <c r="G252" s="119"/>
      <c r="H252" s="118"/>
      <c r="I252" s="118"/>
      <c r="J252" s="118"/>
      <c r="K252" s="118"/>
      <c r="L252" s="118"/>
      <c r="M252" s="121"/>
      <c r="N252" s="122"/>
      <c r="O252" s="122"/>
      <c r="P252" s="123"/>
      <c r="Q252" s="118"/>
      <c r="R252" s="118"/>
      <c r="S252" s="118"/>
      <c r="T252" s="118"/>
      <c r="U252" s="118"/>
      <c r="V252" s="118"/>
      <c r="W252" s="118"/>
      <c r="X252" s="118"/>
      <c r="Y252" s="118"/>
      <c r="Z252" s="118"/>
      <c r="AA252" s="118"/>
    </row>
    <row r="253" spans="1:27" ht="22.5" customHeight="1" x14ac:dyDescent="0.2">
      <c r="A253" s="118"/>
      <c r="B253" s="119"/>
      <c r="C253" s="118"/>
      <c r="D253" s="118"/>
      <c r="E253" s="118"/>
      <c r="F253" s="120"/>
      <c r="G253" s="119"/>
      <c r="H253" s="118"/>
      <c r="I253" s="118"/>
      <c r="J253" s="118"/>
      <c r="K253" s="118"/>
      <c r="L253" s="118"/>
      <c r="M253" s="121"/>
      <c r="N253" s="122"/>
      <c r="O253" s="122"/>
      <c r="P253" s="123"/>
      <c r="Q253" s="118"/>
      <c r="R253" s="118"/>
      <c r="S253" s="118"/>
      <c r="T253" s="118"/>
      <c r="U253" s="118"/>
      <c r="V253" s="118"/>
      <c r="W253" s="118"/>
      <c r="X253" s="118"/>
      <c r="Y253" s="118"/>
      <c r="Z253" s="118"/>
      <c r="AA253" s="118"/>
    </row>
    <row r="254" spans="1:27" ht="22.5" customHeight="1" x14ac:dyDescent="0.2">
      <c r="A254" s="118"/>
      <c r="B254" s="119"/>
      <c r="C254" s="118"/>
      <c r="D254" s="118"/>
      <c r="E254" s="118"/>
      <c r="F254" s="120"/>
      <c r="G254" s="119"/>
      <c r="H254" s="118"/>
      <c r="I254" s="118"/>
      <c r="J254" s="118"/>
      <c r="K254" s="118"/>
      <c r="L254" s="118"/>
      <c r="M254" s="121"/>
      <c r="N254" s="122"/>
      <c r="O254" s="122"/>
      <c r="P254" s="123"/>
      <c r="Q254" s="118"/>
      <c r="R254" s="118"/>
      <c r="S254" s="118"/>
      <c r="T254" s="118"/>
      <c r="U254" s="118"/>
      <c r="V254" s="118"/>
      <c r="W254" s="118"/>
      <c r="X254" s="118"/>
      <c r="Y254" s="118"/>
      <c r="Z254" s="118"/>
      <c r="AA254" s="118"/>
    </row>
    <row r="255" spans="1:27" ht="22.5" customHeight="1" x14ac:dyDescent="0.2">
      <c r="A255" s="118"/>
      <c r="B255" s="119"/>
      <c r="C255" s="118"/>
      <c r="D255" s="118"/>
      <c r="E255" s="118"/>
      <c r="F255" s="120"/>
      <c r="G255" s="119"/>
      <c r="H255" s="118"/>
      <c r="I255" s="118"/>
      <c r="J255" s="118"/>
      <c r="K255" s="118"/>
      <c r="L255" s="118"/>
      <c r="M255" s="121"/>
      <c r="N255" s="122"/>
      <c r="O255" s="122"/>
      <c r="P255" s="123"/>
      <c r="Q255" s="118"/>
      <c r="R255" s="118"/>
      <c r="S255" s="118"/>
      <c r="T255" s="118"/>
      <c r="U255" s="118"/>
      <c r="V255" s="118"/>
      <c r="W255" s="118"/>
      <c r="X255" s="118"/>
      <c r="Y255" s="118"/>
      <c r="Z255" s="118"/>
      <c r="AA255" s="118"/>
    </row>
    <row r="256" spans="1:27" ht="22.5" customHeight="1" x14ac:dyDescent="0.2">
      <c r="A256" s="118"/>
      <c r="B256" s="119"/>
      <c r="C256" s="118"/>
      <c r="D256" s="118"/>
      <c r="E256" s="118"/>
      <c r="F256" s="120"/>
      <c r="G256" s="119"/>
      <c r="H256" s="118"/>
      <c r="I256" s="118"/>
      <c r="J256" s="118"/>
      <c r="K256" s="118"/>
      <c r="L256" s="118"/>
      <c r="M256" s="121"/>
      <c r="N256" s="122"/>
      <c r="O256" s="122"/>
      <c r="P256" s="123"/>
      <c r="Q256" s="118"/>
      <c r="R256" s="118"/>
      <c r="S256" s="118"/>
      <c r="T256" s="118"/>
      <c r="U256" s="118"/>
      <c r="V256" s="118"/>
      <c r="W256" s="118"/>
      <c r="X256" s="118"/>
      <c r="Y256" s="118"/>
      <c r="Z256" s="118"/>
      <c r="AA256" s="118"/>
    </row>
    <row r="257" spans="1:27" ht="22.5" customHeight="1" x14ac:dyDescent="0.2">
      <c r="A257" s="118"/>
      <c r="B257" s="119"/>
      <c r="C257" s="118"/>
      <c r="D257" s="118"/>
      <c r="E257" s="118"/>
      <c r="F257" s="120"/>
      <c r="G257" s="119"/>
      <c r="H257" s="118"/>
      <c r="I257" s="118"/>
      <c r="J257" s="118"/>
      <c r="K257" s="118"/>
      <c r="L257" s="118"/>
      <c r="M257" s="121"/>
      <c r="N257" s="122"/>
      <c r="O257" s="122"/>
      <c r="P257" s="123"/>
      <c r="Q257" s="118"/>
      <c r="R257" s="118"/>
      <c r="S257" s="118"/>
      <c r="T257" s="118"/>
      <c r="U257" s="118"/>
      <c r="V257" s="118"/>
      <c r="W257" s="118"/>
      <c r="X257" s="118"/>
      <c r="Y257" s="118"/>
      <c r="Z257" s="118"/>
      <c r="AA257" s="118"/>
    </row>
    <row r="258" spans="1:27" ht="22.5" customHeight="1" x14ac:dyDescent="0.2">
      <c r="A258" s="118"/>
      <c r="B258" s="119"/>
      <c r="C258" s="118"/>
      <c r="D258" s="118"/>
      <c r="E258" s="118"/>
      <c r="F258" s="120"/>
      <c r="G258" s="119"/>
      <c r="H258" s="118"/>
      <c r="I258" s="118"/>
      <c r="J258" s="118"/>
      <c r="K258" s="118"/>
      <c r="L258" s="118"/>
      <c r="M258" s="121"/>
      <c r="N258" s="122"/>
      <c r="O258" s="122"/>
      <c r="P258" s="123"/>
      <c r="Q258" s="118"/>
      <c r="R258" s="118"/>
      <c r="S258" s="118"/>
      <c r="T258" s="118"/>
      <c r="U258" s="118"/>
      <c r="V258" s="118"/>
      <c r="W258" s="118"/>
      <c r="X258" s="118"/>
      <c r="Y258" s="118"/>
      <c r="Z258" s="118"/>
      <c r="AA258" s="118"/>
    </row>
    <row r="259" spans="1:27" ht="22.5" customHeight="1" x14ac:dyDescent="0.2">
      <c r="A259" s="118"/>
      <c r="B259" s="119"/>
      <c r="C259" s="118"/>
      <c r="D259" s="118"/>
      <c r="E259" s="118"/>
      <c r="F259" s="120"/>
      <c r="G259" s="119"/>
      <c r="H259" s="118"/>
      <c r="I259" s="118"/>
      <c r="J259" s="118"/>
      <c r="K259" s="118"/>
      <c r="L259" s="118"/>
      <c r="M259" s="121"/>
      <c r="N259" s="122"/>
      <c r="O259" s="122"/>
      <c r="P259" s="123"/>
      <c r="Q259" s="118"/>
      <c r="R259" s="118"/>
      <c r="S259" s="118"/>
      <c r="T259" s="118"/>
      <c r="U259" s="118"/>
      <c r="V259" s="118"/>
      <c r="W259" s="118"/>
      <c r="X259" s="118"/>
      <c r="Y259" s="118"/>
      <c r="Z259" s="118"/>
      <c r="AA259" s="118"/>
    </row>
    <row r="260" spans="1:27" ht="22.5" customHeight="1" x14ac:dyDescent="0.2">
      <c r="A260" s="118"/>
      <c r="B260" s="119"/>
      <c r="C260" s="118"/>
      <c r="D260" s="118"/>
      <c r="E260" s="118"/>
      <c r="F260" s="120"/>
      <c r="G260" s="119"/>
      <c r="H260" s="118"/>
      <c r="I260" s="118"/>
      <c r="J260" s="118"/>
      <c r="K260" s="118"/>
      <c r="L260" s="118"/>
      <c r="M260" s="121"/>
      <c r="N260" s="122"/>
      <c r="O260" s="122"/>
      <c r="P260" s="123"/>
      <c r="Q260" s="118"/>
      <c r="R260" s="118"/>
      <c r="S260" s="118"/>
      <c r="T260" s="118"/>
      <c r="U260" s="118"/>
      <c r="V260" s="118"/>
      <c r="W260" s="118"/>
      <c r="X260" s="118"/>
      <c r="Y260" s="118"/>
      <c r="Z260" s="118"/>
      <c r="AA260" s="118"/>
    </row>
    <row r="261" spans="1:27" ht="22.5" customHeight="1" x14ac:dyDescent="0.2">
      <c r="A261" s="118"/>
      <c r="B261" s="119"/>
      <c r="C261" s="118"/>
      <c r="D261" s="118"/>
      <c r="E261" s="118"/>
      <c r="F261" s="120"/>
      <c r="G261" s="119"/>
      <c r="H261" s="118"/>
      <c r="I261" s="118"/>
      <c r="J261" s="118"/>
      <c r="K261" s="118"/>
      <c r="L261" s="118"/>
      <c r="M261" s="121"/>
      <c r="N261" s="122"/>
      <c r="O261" s="122"/>
      <c r="P261" s="123"/>
      <c r="Q261" s="118"/>
      <c r="R261" s="118"/>
      <c r="S261" s="118"/>
      <c r="T261" s="118"/>
      <c r="U261" s="118"/>
      <c r="V261" s="118"/>
      <c r="W261" s="118"/>
      <c r="X261" s="118"/>
      <c r="Y261" s="118"/>
      <c r="Z261" s="118"/>
      <c r="AA261" s="118"/>
    </row>
    <row r="262" spans="1:27" ht="22.5" customHeight="1" x14ac:dyDescent="0.2">
      <c r="A262" s="118"/>
      <c r="B262" s="119"/>
      <c r="C262" s="118"/>
      <c r="D262" s="118"/>
      <c r="E262" s="118"/>
      <c r="F262" s="120"/>
      <c r="G262" s="119"/>
      <c r="H262" s="118"/>
      <c r="I262" s="118"/>
      <c r="J262" s="118"/>
      <c r="K262" s="118"/>
      <c r="L262" s="118"/>
      <c r="M262" s="121"/>
      <c r="N262" s="122"/>
      <c r="O262" s="122"/>
      <c r="P262" s="123"/>
      <c r="Q262" s="118"/>
      <c r="R262" s="118"/>
      <c r="S262" s="118"/>
      <c r="T262" s="118"/>
      <c r="U262" s="118"/>
      <c r="V262" s="118"/>
      <c r="W262" s="118"/>
      <c r="X262" s="118"/>
      <c r="Y262" s="118"/>
      <c r="Z262" s="118"/>
      <c r="AA262" s="118"/>
    </row>
    <row r="263" spans="1:27" ht="22.5" customHeight="1" x14ac:dyDescent="0.2">
      <c r="A263" s="118"/>
      <c r="B263" s="119"/>
      <c r="C263" s="118"/>
      <c r="D263" s="118"/>
      <c r="E263" s="118"/>
      <c r="F263" s="120"/>
      <c r="G263" s="119"/>
      <c r="H263" s="118"/>
      <c r="I263" s="118"/>
      <c r="J263" s="118"/>
      <c r="K263" s="118"/>
      <c r="L263" s="118"/>
      <c r="M263" s="121"/>
      <c r="N263" s="122"/>
      <c r="O263" s="122"/>
      <c r="P263" s="123"/>
      <c r="Q263" s="118"/>
      <c r="R263" s="118"/>
      <c r="S263" s="118"/>
      <c r="T263" s="118"/>
      <c r="U263" s="118"/>
      <c r="V263" s="118"/>
      <c r="W263" s="118"/>
      <c r="X263" s="118"/>
      <c r="Y263" s="118"/>
      <c r="Z263" s="118"/>
      <c r="AA263" s="118"/>
    </row>
    <row r="264" spans="1:27" ht="22.5" customHeight="1" x14ac:dyDescent="0.2">
      <c r="A264" s="118"/>
      <c r="B264" s="119"/>
      <c r="C264" s="118"/>
      <c r="D264" s="118"/>
      <c r="E264" s="118"/>
      <c r="F264" s="120"/>
      <c r="G264" s="119"/>
      <c r="H264" s="118"/>
      <c r="I264" s="118"/>
      <c r="J264" s="118"/>
      <c r="K264" s="118"/>
      <c r="L264" s="118"/>
      <c r="M264" s="121"/>
      <c r="N264" s="122"/>
      <c r="O264" s="122"/>
      <c r="P264" s="123"/>
      <c r="Q264" s="118"/>
      <c r="R264" s="118"/>
      <c r="S264" s="118"/>
      <c r="T264" s="118"/>
      <c r="U264" s="118"/>
      <c r="V264" s="118"/>
      <c r="W264" s="118"/>
      <c r="X264" s="118"/>
      <c r="Y264" s="118"/>
      <c r="Z264" s="118"/>
      <c r="AA264" s="118"/>
    </row>
    <row r="265" spans="1:27" ht="22.5" customHeight="1" x14ac:dyDescent="0.2">
      <c r="A265" s="118"/>
      <c r="B265" s="119"/>
      <c r="C265" s="118"/>
      <c r="D265" s="118"/>
      <c r="E265" s="118"/>
      <c r="F265" s="120"/>
      <c r="G265" s="119"/>
      <c r="H265" s="118"/>
      <c r="I265" s="118"/>
      <c r="J265" s="118"/>
      <c r="K265" s="118"/>
      <c r="L265" s="118"/>
      <c r="M265" s="121"/>
      <c r="N265" s="122"/>
      <c r="O265" s="122"/>
      <c r="P265" s="123"/>
      <c r="Q265" s="118"/>
      <c r="R265" s="118"/>
      <c r="S265" s="118"/>
      <c r="T265" s="118"/>
      <c r="U265" s="118"/>
      <c r="V265" s="118"/>
      <c r="W265" s="118"/>
      <c r="X265" s="118"/>
      <c r="Y265" s="118"/>
      <c r="Z265" s="118"/>
      <c r="AA265" s="118"/>
    </row>
    <row r="266" spans="1:27" ht="22.5" customHeight="1" x14ac:dyDescent="0.2">
      <c r="A266" s="118"/>
      <c r="B266" s="119"/>
      <c r="C266" s="118"/>
      <c r="D266" s="118"/>
      <c r="E266" s="118"/>
      <c r="F266" s="120"/>
      <c r="G266" s="119"/>
      <c r="H266" s="118"/>
      <c r="I266" s="118"/>
      <c r="J266" s="118"/>
      <c r="K266" s="118"/>
      <c r="L266" s="118"/>
      <c r="M266" s="121"/>
      <c r="N266" s="122"/>
      <c r="O266" s="122"/>
      <c r="P266" s="123"/>
      <c r="Q266" s="118"/>
      <c r="R266" s="118"/>
      <c r="S266" s="118"/>
      <c r="T266" s="118"/>
      <c r="U266" s="118"/>
      <c r="V266" s="118"/>
      <c r="W266" s="118"/>
      <c r="X266" s="118"/>
      <c r="Y266" s="118"/>
      <c r="Z266" s="118"/>
      <c r="AA266" s="118"/>
    </row>
    <row r="267" spans="1:27" ht="22.5" customHeight="1" x14ac:dyDescent="0.2">
      <c r="A267" s="118"/>
      <c r="B267" s="119"/>
      <c r="C267" s="118"/>
      <c r="D267" s="118"/>
      <c r="E267" s="118"/>
      <c r="F267" s="120"/>
      <c r="G267" s="119"/>
      <c r="H267" s="118"/>
      <c r="I267" s="118"/>
      <c r="J267" s="118"/>
      <c r="K267" s="118"/>
      <c r="L267" s="118"/>
      <c r="M267" s="121"/>
      <c r="N267" s="122"/>
      <c r="O267" s="122"/>
      <c r="P267" s="123"/>
      <c r="Q267" s="118"/>
      <c r="R267" s="118"/>
      <c r="S267" s="118"/>
      <c r="T267" s="118"/>
      <c r="U267" s="118"/>
      <c r="V267" s="118"/>
      <c r="W267" s="118"/>
      <c r="X267" s="118"/>
      <c r="Y267" s="118"/>
      <c r="Z267" s="118"/>
      <c r="AA267" s="118"/>
    </row>
    <row r="268" spans="1:27" ht="22.5" customHeight="1" x14ac:dyDescent="0.2">
      <c r="A268" s="118"/>
      <c r="B268" s="119"/>
      <c r="C268" s="118"/>
      <c r="D268" s="118"/>
      <c r="E268" s="118"/>
      <c r="F268" s="120"/>
      <c r="G268" s="119"/>
      <c r="H268" s="118"/>
      <c r="I268" s="118"/>
      <c r="J268" s="118"/>
      <c r="K268" s="118"/>
      <c r="L268" s="118"/>
      <c r="M268" s="121"/>
      <c r="N268" s="122"/>
      <c r="O268" s="122"/>
      <c r="P268" s="123"/>
      <c r="Q268" s="118"/>
      <c r="R268" s="118"/>
      <c r="S268" s="118"/>
      <c r="T268" s="118"/>
      <c r="U268" s="118"/>
      <c r="V268" s="118"/>
      <c r="W268" s="118"/>
      <c r="X268" s="118"/>
      <c r="Y268" s="118"/>
      <c r="Z268" s="118"/>
      <c r="AA268" s="118"/>
    </row>
    <row r="269" spans="1:27" ht="15.75" customHeight="1" x14ac:dyDescent="0.2">
      <c r="B269" s="116"/>
      <c r="F269" s="117"/>
      <c r="G269" s="116"/>
    </row>
    <row r="270" spans="1:27" ht="15.75" customHeight="1" x14ac:dyDescent="0.2">
      <c r="B270" s="116"/>
      <c r="F270" s="117"/>
      <c r="G270" s="116"/>
    </row>
    <row r="271" spans="1:27" ht="15.75" customHeight="1" x14ac:dyDescent="0.2">
      <c r="B271" s="116"/>
      <c r="F271" s="117"/>
      <c r="G271" s="116"/>
    </row>
    <row r="272" spans="1:27" ht="15.75" customHeight="1" x14ac:dyDescent="0.2">
      <c r="B272" s="116"/>
      <c r="F272" s="117"/>
      <c r="G272" s="116"/>
    </row>
    <row r="273" spans="2:7" ht="15.75" customHeight="1" x14ac:dyDescent="0.2">
      <c r="B273" s="116"/>
      <c r="F273" s="117"/>
      <c r="G273" s="116"/>
    </row>
    <row r="274" spans="2:7" ht="15.75" customHeight="1" x14ac:dyDescent="0.2">
      <c r="B274" s="116"/>
      <c r="F274" s="117"/>
      <c r="G274" s="116"/>
    </row>
    <row r="275" spans="2:7" ht="15.75" customHeight="1" x14ac:dyDescent="0.2">
      <c r="B275" s="116"/>
      <c r="F275" s="117"/>
      <c r="G275" s="116"/>
    </row>
    <row r="276" spans="2:7" ht="15.75" customHeight="1" x14ac:dyDescent="0.2">
      <c r="B276" s="116"/>
      <c r="F276" s="117"/>
      <c r="G276" s="116"/>
    </row>
    <row r="277" spans="2:7" ht="15.75" customHeight="1" x14ac:dyDescent="0.2">
      <c r="B277" s="116"/>
      <c r="F277" s="117"/>
      <c r="G277" s="116"/>
    </row>
    <row r="278" spans="2:7" ht="15.75" customHeight="1" x14ac:dyDescent="0.2">
      <c r="B278" s="116"/>
      <c r="F278" s="117"/>
      <c r="G278" s="116"/>
    </row>
    <row r="279" spans="2:7" ht="15.75" customHeight="1" x14ac:dyDescent="0.2">
      <c r="B279" s="116"/>
      <c r="F279" s="117"/>
      <c r="G279" s="116"/>
    </row>
    <row r="280" spans="2:7" ht="15.75" customHeight="1" x14ac:dyDescent="0.2">
      <c r="B280" s="116"/>
      <c r="F280" s="117"/>
      <c r="G280" s="116"/>
    </row>
    <row r="281" spans="2:7" ht="15.75" customHeight="1" x14ac:dyDescent="0.2">
      <c r="B281" s="116"/>
      <c r="F281" s="117"/>
      <c r="G281" s="116"/>
    </row>
    <row r="282" spans="2:7" ht="15.75" customHeight="1" x14ac:dyDescent="0.2">
      <c r="B282" s="116"/>
      <c r="F282" s="117"/>
      <c r="G282" s="116"/>
    </row>
    <row r="283" spans="2:7" ht="15.75" customHeight="1" x14ac:dyDescent="0.2">
      <c r="B283" s="116"/>
      <c r="F283" s="117"/>
      <c r="G283" s="116"/>
    </row>
    <row r="284" spans="2:7" ht="15.75" customHeight="1" x14ac:dyDescent="0.2">
      <c r="B284" s="116"/>
      <c r="F284" s="117"/>
      <c r="G284" s="116"/>
    </row>
    <row r="285" spans="2:7" ht="15.75" customHeight="1" x14ac:dyDescent="0.2">
      <c r="B285" s="116"/>
      <c r="F285" s="117"/>
      <c r="G285" s="116"/>
    </row>
    <row r="286" spans="2:7" ht="15.75" customHeight="1" x14ac:dyDescent="0.2">
      <c r="B286" s="116"/>
      <c r="F286" s="117"/>
      <c r="G286" s="116"/>
    </row>
    <row r="287" spans="2:7" ht="15.75" customHeight="1" x14ac:dyDescent="0.2">
      <c r="B287" s="116"/>
      <c r="F287" s="117"/>
      <c r="G287" s="116"/>
    </row>
    <row r="288" spans="2:7" ht="15.75" customHeight="1" x14ac:dyDescent="0.2">
      <c r="B288" s="116"/>
      <c r="F288" s="117"/>
      <c r="G288" s="116"/>
    </row>
    <row r="289" spans="2:7" ht="15.75" customHeight="1" x14ac:dyDescent="0.2">
      <c r="B289" s="116"/>
      <c r="F289" s="117"/>
      <c r="G289" s="116"/>
    </row>
    <row r="290" spans="2:7" ht="15.75" customHeight="1" x14ac:dyDescent="0.2">
      <c r="B290" s="116"/>
      <c r="F290" s="117"/>
      <c r="G290" s="116"/>
    </row>
    <row r="291" spans="2:7" ht="15.75" customHeight="1" x14ac:dyDescent="0.2">
      <c r="B291" s="116"/>
      <c r="F291" s="117"/>
      <c r="G291" s="116"/>
    </row>
    <row r="292" spans="2:7" ht="15.75" customHeight="1" x14ac:dyDescent="0.2">
      <c r="B292" s="116"/>
      <c r="F292" s="117"/>
      <c r="G292" s="116"/>
    </row>
    <row r="293" spans="2:7" ht="15.75" customHeight="1" x14ac:dyDescent="0.2">
      <c r="B293" s="116"/>
      <c r="F293" s="117"/>
      <c r="G293" s="116"/>
    </row>
    <row r="294" spans="2:7" ht="15.75" customHeight="1" x14ac:dyDescent="0.2">
      <c r="B294" s="116"/>
      <c r="F294" s="117"/>
      <c r="G294" s="116"/>
    </row>
    <row r="295" spans="2:7" ht="15.75" customHeight="1" x14ac:dyDescent="0.2">
      <c r="B295" s="116"/>
      <c r="F295" s="117"/>
      <c r="G295" s="116"/>
    </row>
    <row r="296" spans="2:7" ht="15.75" customHeight="1" x14ac:dyDescent="0.2">
      <c r="B296" s="116"/>
      <c r="F296" s="117"/>
      <c r="G296" s="116"/>
    </row>
    <row r="297" spans="2:7" ht="15.75" customHeight="1" x14ac:dyDescent="0.2">
      <c r="B297" s="116"/>
      <c r="F297" s="117"/>
      <c r="G297" s="116"/>
    </row>
    <row r="298" spans="2:7" ht="15.75" customHeight="1" x14ac:dyDescent="0.2">
      <c r="B298" s="116"/>
      <c r="F298" s="117"/>
      <c r="G298" s="116"/>
    </row>
    <row r="299" spans="2:7" ht="15.75" customHeight="1" x14ac:dyDescent="0.2">
      <c r="B299" s="116"/>
      <c r="F299" s="117"/>
      <c r="G299" s="116"/>
    </row>
    <row r="300" spans="2:7" ht="15.75" customHeight="1" x14ac:dyDescent="0.2">
      <c r="B300" s="116"/>
      <c r="F300" s="117"/>
      <c r="G300" s="116"/>
    </row>
    <row r="301" spans="2:7" ht="15.75" customHeight="1" x14ac:dyDescent="0.2">
      <c r="B301" s="116"/>
      <c r="F301" s="117"/>
      <c r="G301" s="116"/>
    </row>
    <row r="302" spans="2:7" ht="15.75" customHeight="1" x14ac:dyDescent="0.2">
      <c r="B302" s="116"/>
      <c r="F302" s="117"/>
      <c r="G302" s="116"/>
    </row>
    <row r="303" spans="2:7" ht="15.75" customHeight="1" x14ac:dyDescent="0.2">
      <c r="B303" s="116"/>
      <c r="F303" s="117"/>
      <c r="G303" s="116"/>
    </row>
    <row r="304" spans="2:7" ht="15.75" customHeight="1" x14ac:dyDescent="0.2">
      <c r="B304" s="116"/>
      <c r="F304" s="117"/>
      <c r="G304" s="116"/>
    </row>
    <row r="305" spans="2:7" ht="15.75" customHeight="1" x14ac:dyDescent="0.2">
      <c r="B305" s="116"/>
      <c r="F305" s="117"/>
      <c r="G305" s="116"/>
    </row>
    <row r="306" spans="2:7" ht="15.75" customHeight="1" x14ac:dyDescent="0.2">
      <c r="B306" s="116"/>
      <c r="F306" s="117"/>
      <c r="G306" s="116"/>
    </row>
    <row r="307" spans="2:7" ht="15.75" customHeight="1" x14ac:dyDescent="0.2">
      <c r="B307" s="116"/>
      <c r="F307" s="117"/>
      <c r="G307" s="116"/>
    </row>
    <row r="308" spans="2:7" ht="15.75" customHeight="1" x14ac:dyDescent="0.2">
      <c r="B308" s="116"/>
      <c r="F308" s="117"/>
      <c r="G308" s="116"/>
    </row>
    <row r="309" spans="2:7" ht="15.75" customHeight="1" x14ac:dyDescent="0.2">
      <c r="B309" s="116"/>
      <c r="F309" s="117"/>
      <c r="G309" s="116"/>
    </row>
    <row r="310" spans="2:7" ht="15.75" customHeight="1" x14ac:dyDescent="0.2">
      <c r="B310" s="116"/>
      <c r="F310" s="117"/>
      <c r="G310" s="116"/>
    </row>
    <row r="311" spans="2:7" ht="15.75" customHeight="1" x14ac:dyDescent="0.2">
      <c r="B311" s="116"/>
      <c r="F311" s="117"/>
      <c r="G311" s="116"/>
    </row>
    <row r="312" spans="2:7" ht="15.75" customHeight="1" x14ac:dyDescent="0.2">
      <c r="B312" s="116"/>
      <c r="F312" s="117"/>
      <c r="G312" s="116"/>
    </row>
    <row r="313" spans="2:7" ht="15.75" customHeight="1" x14ac:dyDescent="0.2">
      <c r="B313" s="116"/>
      <c r="F313" s="117"/>
      <c r="G313" s="116"/>
    </row>
    <row r="314" spans="2:7" ht="15.75" customHeight="1" x14ac:dyDescent="0.2">
      <c r="B314" s="116"/>
      <c r="F314" s="117"/>
      <c r="G314" s="116"/>
    </row>
    <row r="315" spans="2:7" ht="15.75" customHeight="1" x14ac:dyDescent="0.2">
      <c r="B315" s="116"/>
      <c r="F315" s="117"/>
      <c r="G315" s="116"/>
    </row>
    <row r="316" spans="2:7" ht="15.75" customHeight="1" x14ac:dyDescent="0.2">
      <c r="B316" s="116"/>
      <c r="F316" s="117"/>
      <c r="G316" s="116"/>
    </row>
    <row r="317" spans="2:7" ht="15.75" customHeight="1" x14ac:dyDescent="0.2">
      <c r="B317" s="116"/>
      <c r="F317" s="117"/>
      <c r="G317" s="116"/>
    </row>
    <row r="318" spans="2:7" ht="15.75" customHeight="1" x14ac:dyDescent="0.2">
      <c r="B318" s="116"/>
      <c r="F318" s="117"/>
      <c r="G318" s="116"/>
    </row>
    <row r="319" spans="2:7" ht="15.75" customHeight="1" x14ac:dyDescent="0.2">
      <c r="B319" s="116"/>
      <c r="F319" s="117"/>
      <c r="G319" s="116"/>
    </row>
    <row r="320" spans="2:7" ht="15.75" customHeight="1" x14ac:dyDescent="0.2">
      <c r="B320" s="116"/>
      <c r="F320" s="117"/>
      <c r="G320" s="116"/>
    </row>
    <row r="321" spans="2:7" ht="15.75" customHeight="1" x14ac:dyDescent="0.2">
      <c r="B321" s="116"/>
      <c r="F321" s="117"/>
      <c r="G321" s="116"/>
    </row>
    <row r="322" spans="2:7" ht="15.75" customHeight="1" x14ac:dyDescent="0.2">
      <c r="B322" s="116"/>
      <c r="F322" s="117"/>
      <c r="G322" s="116"/>
    </row>
    <row r="323" spans="2:7" ht="15.75" customHeight="1" x14ac:dyDescent="0.2">
      <c r="B323" s="116"/>
      <c r="F323" s="117"/>
      <c r="G323" s="116"/>
    </row>
    <row r="324" spans="2:7" ht="15.75" customHeight="1" x14ac:dyDescent="0.2">
      <c r="B324" s="116"/>
      <c r="F324" s="117"/>
      <c r="G324" s="116"/>
    </row>
    <row r="325" spans="2:7" ht="15.75" customHeight="1" x14ac:dyDescent="0.2">
      <c r="B325" s="116"/>
      <c r="F325" s="117"/>
      <c r="G325" s="116"/>
    </row>
    <row r="326" spans="2:7" ht="15.75" customHeight="1" x14ac:dyDescent="0.2">
      <c r="B326" s="116"/>
      <c r="F326" s="117"/>
      <c r="G326" s="116"/>
    </row>
    <row r="327" spans="2:7" ht="15.75" customHeight="1" x14ac:dyDescent="0.2">
      <c r="B327" s="116"/>
      <c r="F327" s="117"/>
      <c r="G327" s="116"/>
    </row>
    <row r="328" spans="2:7" ht="15.75" customHeight="1" x14ac:dyDescent="0.2">
      <c r="B328" s="116"/>
      <c r="F328" s="117"/>
      <c r="G328" s="116"/>
    </row>
    <row r="329" spans="2:7" ht="15.75" customHeight="1" x14ac:dyDescent="0.2">
      <c r="B329" s="116"/>
      <c r="F329" s="117"/>
      <c r="G329" s="116"/>
    </row>
    <row r="330" spans="2:7" ht="15.75" customHeight="1" x14ac:dyDescent="0.2">
      <c r="B330" s="116"/>
      <c r="F330" s="117"/>
      <c r="G330" s="116"/>
    </row>
    <row r="331" spans="2:7" ht="15.75" customHeight="1" x14ac:dyDescent="0.2">
      <c r="B331" s="116"/>
      <c r="F331" s="117"/>
      <c r="G331" s="116"/>
    </row>
    <row r="332" spans="2:7" ht="15.75" customHeight="1" x14ac:dyDescent="0.2">
      <c r="B332" s="116"/>
      <c r="F332" s="117"/>
      <c r="G332" s="116"/>
    </row>
    <row r="333" spans="2:7" ht="15.75" customHeight="1" x14ac:dyDescent="0.2">
      <c r="B333" s="116"/>
      <c r="F333" s="117"/>
      <c r="G333" s="116"/>
    </row>
    <row r="334" spans="2:7" ht="15.75" customHeight="1" x14ac:dyDescent="0.2">
      <c r="B334" s="116"/>
      <c r="F334" s="117"/>
      <c r="G334" s="116"/>
    </row>
    <row r="335" spans="2:7" ht="15.75" customHeight="1" x14ac:dyDescent="0.2">
      <c r="B335" s="116"/>
      <c r="F335" s="117"/>
      <c r="G335" s="116"/>
    </row>
    <row r="336" spans="2:7" ht="15.75" customHeight="1" x14ac:dyDescent="0.2">
      <c r="B336" s="116"/>
      <c r="F336" s="117"/>
      <c r="G336" s="116"/>
    </row>
    <row r="337" spans="2:7" ht="15.75" customHeight="1" x14ac:dyDescent="0.2">
      <c r="B337" s="116"/>
      <c r="F337" s="117"/>
      <c r="G337" s="116"/>
    </row>
    <row r="338" spans="2:7" ht="15.75" customHeight="1" x14ac:dyDescent="0.2">
      <c r="B338" s="116"/>
      <c r="F338" s="117"/>
      <c r="G338" s="116"/>
    </row>
    <row r="339" spans="2:7" ht="15.75" customHeight="1" x14ac:dyDescent="0.2">
      <c r="B339" s="116"/>
      <c r="F339" s="117"/>
      <c r="G339" s="116"/>
    </row>
    <row r="340" spans="2:7" ht="15.75" customHeight="1" x14ac:dyDescent="0.2">
      <c r="B340" s="116"/>
      <c r="F340" s="117"/>
      <c r="G340" s="116"/>
    </row>
    <row r="341" spans="2:7" ht="15.75" customHeight="1" x14ac:dyDescent="0.2">
      <c r="B341" s="116"/>
      <c r="F341" s="117"/>
      <c r="G341" s="116"/>
    </row>
    <row r="342" spans="2:7" ht="15.75" customHeight="1" x14ac:dyDescent="0.2">
      <c r="B342" s="116"/>
      <c r="F342" s="117"/>
      <c r="G342" s="116"/>
    </row>
    <row r="343" spans="2:7" ht="15.75" customHeight="1" x14ac:dyDescent="0.2">
      <c r="B343" s="116"/>
      <c r="F343" s="117"/>
      <c r="G343" s="116"/>
    </row>
    <row r="344" spans="2:7" ht="15.75" customHeight="1" x14ac:dyDescent="0.2">
      <c r="B344" s="116"/>
      <c r="F344" s="117"/>
      <c r="G344" s="116"/>
    </row>
    <row r="345" spans="2:7" ht="15.75" customHeight="1" x14ac:dyDescent="0.2">
      <c r="B345" s="116"/>
      <c r="F345" s="117"/>
      <c r="G345" s="116"/>
    </row>
    <row r="346" spans="2:7" ht="15.75" customHeight="1" x14ac:dyDescent="0.2">
      <c r="B346" s="116"/>
      <c r="F346" s="117"/>
      <c r="G346" s="116"/>
    </row>
    <row r="347" spans="2:7" ht="15.75" customHeight="1" x14ac:dyDescent="0.2">
      <c r="B347" s="116"/>
      <c r="F347" s="117"/>
      <c r="G347" s="116"/>
    </row>
    <row r="348" spans="2:7" ht="15.75" customHeight="1" x14ac:dyDescent="0.2">
      <c r="B348" s="116"/>
      <c r="F348" s="117"/>
      <c r="G348" s="116"/>
    </row>
    <row r="349" spans="2:7" ht="15.75" customHeight="1" x14ac:dyDescent="0.2">
      <c r="B349" s="116"/>
      <c r="F349" s="117"/>
      <c r="G349" s="116"/>
    </row>
    <row r="350" spans="2:7" ht="15.75" customHeight="1" x14ac:dyDescent="0.2">
      <c r="B350" s="116"/>
      <c r="F350" s="117"/>
      <c r="G350" s="116"/>
    </row>
    <row r="351" spans="2:7" ht="15.75" customHeight="1" x14ac:dyDescent="0.2">
      <c r="B351" s="116"/>
      <c r="F351" s="117"/>
      <c r="G351" s="116"/>
    </row>
    <row r="352" spans="2:7" ht="15.75" customHeight="1" x14ac:dyDescent="0.2">
      <c r="B352" s="116"/>
      <c r="F352" s="117"/>
      <c r="G352" s="116"/>
    </row>
    <row r="353" spans="2:7" ht="15.75" customHeight="1" x14ac:dyDescent="0.2">
      <c r="B353" s="116"/>
      <c r="F353" s="117"/>
      <c r="G353" s="116"/>
    </row>
    <row r="354" spans="2:7" ht="15.75" customHeight="1" x14ac:dyDescent="0.2">
      <c r="B354" s="116"/>
      <c r="F354" s="117"/>
      <c r="G354" s="116"/>
    </row>
    <row r="355" spans="2:7" ht="15.75" customHeight="1" x14ac:dyDescent="0.2">
      <c r="B355" s="116"/>
      <c r="F355" s="117"/>
      <c r="G355" s="116"/>
    </row>
    <row r="356" spans="2:7" ht="15.75" customHeight="1" x14ac:dyDescent="0.2">
      <c r="B356" s="116"/>
      <c r="F356" s="117"/>
      <c r="G356" s="116"/>
    </row>
    <row r="357" spans="2:7" ht="15.75" customHeight="1" x14ac:dyDescent="0.2">
      <c r="B357" s="116"/>
      <c r="F357" s="117"/>
      <c r="G357" s="116"/>
    </row>
    <row r="358" spans="2:7" ht="15.75" customHeight="1" x14ac:dyDescent="0.2">
      <c r="B358" s="116"/>
      <c r="F358" s="117"/>
      <c r="G358" s="116"/>
    </row>
    <row r="359" spans="2:7" ht="15.75" customHeight="1" x14ac:dyDescent="0.2">
      <c r="B359" s="116"/>
      <c r="F359" s="117"/>
      <c r="G359" s="116"/>
    </row>
    <row r="360" spans="2:7" ht="15.75" customHeight="1" x14ac:dyDescent="0.2">
      <c r="B360" s="116"/>
      <c r="F360" s="117"/>
      <c r="G360" s="116"/>
    </row>
    <row r="361" spans="2:7" ht="15.75" customHeight="1" x14ac:dyDescent="0.2">
      <c r="B361" s="116"/>
      <c r="F361" s="117"/>
      <c r="G361" s="116"/>
    </row>
    <row r="362" spans="2:7" ht="15.75" customHeight="1" x14ac:dyDescent="0.2">
      <c r="B362" s="116"/>
      <c r="F362" s="117"/>
      <c r="G362" s="116"/>
    </row>
    <row r="363" spans="2:7" ht="15.75" customHeight="1" x14ac:dyDescent="0.2">
      <c r="B363" s="116"/>
      <c r="F363" s="117"/>
      <c r="G363" s="116"/>
    </row>
    <row r="364" spans="2:7" ht="15.75" customHeight="1" x14ac:dyDescent="0.2">
      <c r="B364" s="116"/>
      <c r="F364" s="117"/>
      <c r="G364" s="116"/>
    </row>
    <row r="365" spans="2:7" ht="15.75" customHeight="1" x14ac:dyDescent="0.2">
      <c r="B365" s="116"/>
      <c r="F365" s="117"/>
      <c r="G365" s="116"/>
    </row>
    <row r="366" spans="2:7" ht="15.75" customHeight="1" x14ac:dyDescent="0.2">
      <c r="B366" s="116"/>
      <c r="F366" s="117"/>
      <c r="G366" s="116"/>
    </row>
    <row r="367" spans="2:7" ht="15.75" customHeight="1" x14ac:dyDescent="0.2">
      <c r="B367" s="116"/>
      <c r="F367" s="117"/>
      <c r="G367" s="116"/>
    </row>
    <row r="368" spans="2:7" ht="15.75" customHeight="1" x14ac:dyDescent="0.2">
      <c r="B368" s="116"/>
      <c r="F368" s="117"/>
      <c r="G368" s="116"/>
    </row>
    <row r="369" spans="2:7" ht="15.75" customHeight="1" x14ac:dyDescent="0.2">
      <c r="B369" s="116"/>
      <c r="F369" s="117"/>
      <c r="G369" s="116"/>
    </row>
    <row r="370" spans="2:7" ht="15.75" customHeight="1" x14ac:dyDescent="0.2">
      <c r="B370" s="116"/>
      <c r="F370" s="117"/>
      <c r="G370" s="116"/>
    </row>
    <row r="371" spans="2:7" ht="15.75" customHeight="1" x14ac:dyDescent="0.2">
      <c r="B371" s="116"/>
      <c r="F371" s="117"/>
      <c r="G371" s="116"/>
    </row>
    <row r="372" spans="2:7" ht="15.75" customHeight="1" x14ac:dyDescent="0.2">
      <c r="B372" s="116"/>
      <c r="F372" s="117"/>
      <c r="G372" s="116"/>
    </row>
    <row r="373" spans="2:7" ht="15.75" customHeight="1" x14ac:dyDescent="0.2">
      <c r="B373" s="116"/>
      <c r="F373" s="117"/>
      <c r="G373" s="116"/>
    </row>
    <row r="374" spans="2:7" ht="15.75" customHeight="1" x14ac:dyDescent="0.2">
      <c r="B374" s="116"/>
      <c r="F374" s="117"/>
      <c r="G374" s="116"/>
    </row>
    <row r="375" spans="2:7" ht="15.75" customHeight="1" x14ac:dyDescent="0.2">
      <c r="B375" s="116"/>
      <c r="F375" s="117"/>
      <c r="G375" s="116"/>
    </row>
    <row r="376" spans="2:7" ht="15.75" customHeight="1" x14ac:dyDescent="0.2">
      <c r="B376" s="116"/>
      <c r="F376" s="117"/>
      <c r="G376" s="116"/>
    </row>
    <row r="377" spans="2:7" ht="15.75" customHeight="1" x14ac:dyDescent="0.2">
      <c r="B377" s="116"/>
      <c r="F377" s="117"/>
      <c r="G377" s="116"/>
    </row>
    <row r="378" spans="2:7" ht="15.75" customHeight="1" x14ac:dyDescent="0.2">
      <c r="B378" s="116"/>
      <c r="F378" s="117"/>
      <c r="G378" s="116"/>
    </row>
    <row r="379" spans="2:7" ht="15.75" customHeight="1" x14ac:dyDescent="0.2">
      <c r="B379" s="116"/>
      <c r="F379" s="117"/>
      <c r="G379" s="116"/>
    </row>
    <row r="380" spans="2:7" ht="15.75" customHeight="1" x14ac:dyDescent="0.2">
      <c r="B380" s="116"/>
      <c r="F380" s="117"/>
      <c r="G380" s="116"/>
    </row>
    <row r="381" spans="2:7" ht="15.75" customHeight="1" x14ac:dyDescent="0.2">
      <c r="B381" s="116"/>
      <c r="F381" s="117"/>
      <c r="G381" s="116"/>
    </row>
    <row r="382" spans="2:7" ht="15.75" customHeight="1" x14ac:dyDescent="0.2">
      <c r="B382" s="116"/>
      <c r="F382" s="117"/>
      <c r="G382" s="116"/>
    </row>
    <row r="383" spans="2:7" ht="15.75" customHeight="1" x14ac:dyDescent="0.2">
      <c r="B383" s="116"/>
      <c r="F383" s="117"/>
      <c r="G383" s="116"/>
    </row>
    <row r="384" spans="2:7" ht="15.75" customHeight="1" x14ac:dyDescent="0.2">
      <c r="B384" s="116"/>
      <c r="F384" s="117"/>
      <c r="G384" s="116"/>
    </row>
    <row r="385" spans="2:7" ht="15.75" customHeight="1" x14ac:dyDescent="0.2">
      <c r="B385" s="116"/>
      <c r="F385" s="117"/>
      <c r="G385" s="116"/>
    </row>
    <row r="386" spans="2:7" ht="15.75" customHeight="1" x14ac:dyDescent="0.2">
      <c r="B386" s="116"/>
      <c r="F386" s="117"/>
      <c r="G386" s="116"/>
    </row>
    <row r="387" spans="2:7" ht="15.75" customHeight="1" x14ac:dyDescent="0.2">
      <c r="B387" s="116"/>
      <c r="F387" s="117"/>
      <c r="G387" s="116"/>
    </row>
    <row r="388" spans="2:7" ht="15.75" customHeight="1" x14ac:dyDescent="0.2">
      <c r="B388" s="116"/>
      <c r="F388" s="117"/>
      <c r="G388" s="116"/>
    </row>
    <row r="389" spans="2:7" ht="15.75" customHeight="1" x14ac:dyDescent="0.2">
      <c r="B389" s="116"/>
      <c r="F389" s="117"/>
      <c r="G389" s="116"/>
    </row>
    <row r="390" spans="2:7" ht="15.75" customHeight="1" x14ac:dyDescent="0.2">
      <c r="B390" s="116"/>
      <c r="F390" s="117"/>
      <c r="G390" s="116"/>
    </row>
    <row r="391" spans="2:7" ht="15.75" customHeight="1" x14ac:dyDescent="0.2">
      <c r="B391" s="116"/>
      <c r="F391" s="117"/>
      <c r="G391" s="116"/>
    </row>
    <row r="392" spans="2:7" ht="15.75" customHeight="1" x14ac:dyDescent="0.2">
      <c r="B392" s="116"/>
      <c r="F392" s="117"/>
      <c r="G392" s="116"/>
    </row>
    <row r="393" spans="2:7" ht="15.75" customHeight="1" x14ac:dyDescent="0.2">
      <c r="B393" s="116"/>
      <c r="F393" s="117"/>
      <c r="G393" s="116"/>
    </row>
    <row r="394" spans="2:7" ht="15.75" customHeight="1" x14ac:dyDescent="0.2">
      <c r="B394" s="116"/>
      <c r="F394" s="117"/>
      <c r="G394" s="116"/>
    </row>
    <row r="395" spans="2:7" ht="15.75" customHeight="1" x14ac:dyDescent="0.2">
      <c r="B395" s="116"/>
      <c r="F395" s="117"/>
      <c r="G395" s="116"/>
    </row>
    <row r="396" spans="2:7" ht="15.75" customHeight="1" x14ac:dyDescent="0.2">
      <c r="B396" s="116"/>
      <c r="F396" s="117"/>
      <c r="G396" s="116"/>
    </row>
    <row r="397" spans="2:7" ht="15.75" customHeight="1" x14ac:dyDescent="0.2">
      <c r="B397" s="116"/>
      <c r="F397" s="117"/>
      <c r="G397" s="116"/>
    </row>
    <row r="398" spans="2:7" ht="15.75" customHeight="1" x14ac:dyDescent="0.2">
      <c r="B398" s="116"/>
      <c r="F398" s="117"/>
      <c r="G398" s="116"/>
    </row>
    <row r="399" spans="2:7" ht="15.75" customHeight="1" x14ac:dyDescent="0.2">
      <c r="B399" s="116"/>
      <c r="F399" s="117"/>
      <c r="G399" s="116"/>
    </row>
    <row r="400" spans="2:7" ht="15.75" customHeight="1" x14ac:dyDescent="0.2">
      <c r="B400" s="116"/>
      <c r="F400" s="117"/>
      <c r="G400" s="116"/>
    </row>
    <row r="401" spans="2:7" ht="15.75" customHeight="1" x14ac:dyDescent="0.2">
      <c r="B401" s="116"/>
      <c r="F401" s="117"/>
      <c r="G401" s="116"/>
    </row>
    <row r="402" spans="2:7" ht="15.75" customHeight="1" x14ac:dyDescent="0.2">
      <c r="B402" s="116"/>
      <c r="F402" s="117"/>
      <c r="G402" s="116"/>
    </row>
    <row r="403" spans="2:7" ht="15.75" customHeight="1" x14ac:dyDescent="0.2">
      <c r="B403" s="116"/>
      <c r="F403" s="117"/>
      <c r="G403" s="116"/>
    </row>
    <row r="404" spans="2:7" ht="15.75" customHeight="1" x14ac:dyDescent="0.2">
      <c r="B404" s="116"/>
      <c r="F404" s="117"/>
      <c r="G404" s="116"/>
    </row>
    <row r="405" spans="2:7" ht="15.75" customHeight="1" x14ac:dyDescent="0.2">
      <c r="B405" s="116"/>
      <c r="F405" s="117"/>
      <c r="G405" s="116"/>
    </row>
    <row r="406" spans="2:7" ht="15.75" customHeight="1" x14ac:dyDescent="0.2">
      <c r="B406" s="116"/>
      <c r="F406" s="117"/>
      <c r="G406" s="116"/>
    </row>
    <row r="407" spans="2:7" ht="15.75" customHeight="1" x14ac:dyDescent="0.2">
      <c r="B407" s="116"/>
      <c r="F407" s="117"/>
      <c r="G407" s="116"/>
    </row>
    <row r="408" spans="2:7" ht="15.75" customHeight="1" x14ac:dyDescent="0.2">
      <c r="B408" s="116"/>
      <c r="F408" s="117"/>
      <c r="G408" s="116"/>
    </row>
    <row r="409" spans="2:7" ht="15.75" customHeight="1" x14ac:dyDescent="0.2">
      <c r="B409" s="116"/>
      <c r="F409" s="117"/>
      <c r="G409" s="116"/>
    </row>
    <row r="410" spans="2:7" ht="15.75" customHeight="1" x14ac:dyDescent="0.2">
      <c r="B410" s="116"/>
      <c r="F410" s="117"/>
      <c r="G410" s="116"/>
    </row>
    <row r="411" spans="2:7" ht="15.75" customHeight="1" x14ac:dyDescent="0.2">
      <c r="B411" s="116"/>
      <c r="F411" s="117"/>
      <c r="G411" s="116"/>
    </row>
    <row r="412" spans="2:7" ht="15.75" customHeight="1" x14ac:dyDescent="0.2">
      <c r="B412" s="116"/>
      <c r="F412" s="117"/>
      <c r="G412" s="116"/>
    </row>
    <row r="413" spans="2:7" ht="15.75" customHeight="1" x14ac:dyDescent="0.2">
      <c r="B413" s="116"/>
      <c r="F413" s="117"/>
      <c r="G413" s="116"/>
    </row>
    <row r="414" spans="2:7" ht="15.75" customHeight="1" x14ac:dyDescent="0.2">
      <c r="B414" s="116"/>
      <c r="F414" s="117"/>
      <c r="G414" s="116"/>
    </row>
    <row r="415" spans="2:7" ht="15.75" customHeight="1" x14ac:dyDescent="0.2">
      <c r="B415" s="116"/>
      <c r="F415" s="117"/>
      <c r="G415" s="116"/>
    </row>
    <row r="416" spans="2:7" ht="15.75" customHeight="1" x14ac:dyDescent="0.2">
      <c r="B416" s="116"/>
      <c r="F416" s="117"/>
      <c r="G416" s="116"/>
    </row>
    <row r="417" spans="2:7" ht="15.75" customHeight="1" x14ac:dyDescent="0.2">
      <c r="B417" s="116"/>
      <c r="F417" s="117"/>
      <c r="G417" s="116"/>
    </row>
    <row r="418" spans="2:7" ht="15.75" customHeight="1" x14ac:dyDescent="0.2">
      <c r="B418" s="116"/>
      <c r="F418" s="117"/>
      <c r="G418" s="116"/>
    </row>
    <row r="419" spans="2:7" ht="15.75" customHeight="1" x14ac:dyDescent="0.2">
      <c r="B419" s="116"/>
      <c r="F419" s="117"/>
      <c r="G419" s="116"/>
    </row>
    <row r="420" spans="2:7" ht="15.75" customHeight="1" x14ac:dyDescent="0.2">
      <c r="B420" s="116"/>
      <c r="F420" s="117"/>
      <c r="G420" s="116"/>
    </row>
    <row r="421" spans="2:7" ht="15.75" customHeight="1" x14ac:dyDescent="0.2">
      <c r="B421" s="116"/>
      <c r="F421" s="117"/>
      <c r="G421" s="116"/>
    </row>
    <row r="422" spans="2:7" ht="15.75" customHeight="1" x14ac:dyDescent="0.2">
      <c r="B422" s="116"/>
      <c r="F422" s="117"/>
      <c r="G422" s="116"/>
    </row>
    <row r="423" spans="2:7" ht="15.75" customHeight="1" x14ac:dyDescent="0.2">
      <c r="B423" s="116"/>
      <c r="F423" s="117"/>
      <c r="G423" s="116"/>
    </row>
    <row r="424" spans="2:7" ht="15.75" customHeight="1" x14ac:dyDescent="0.2">
      <c r="B424" s="116"/>
      <c r="F424" s="117"/>
      <c r="G424" s="116"/>
    </row>
    <row r="425" spans="2:7" ht="15.75" customHeight="1" x14ac:dyDescent="0.2">
      <c r="B425" s="116"/>
      <c r="F425" s="117"/>
      <c r="G425" s="116"/>
    </row>
    <row r="426" spans="2:7" ht="15.75" customHeight="1" x14ac:dyDescent="0.2">
      <c r="B426" s="116"/>
      <c r="F426" s="117"/>
      <c r="G426" s="116"/>
    </row>
    <row r="427" spans="2:7" ht="15.75" customHeight="1" x14ac:dyDescent="0.2">
      <c r="B427" s="116"/>
      <c r="F427" s="117"/>
      <c r="G427" s="116"/>
    </row>
    <row r="428" spans="2:7" ht="15.75" customHeight="1" x14ac:dyDescent="0.2">
      <c r="B428" s="116"/>
      <c r="F428" s="117"/>
      <c r="G428" s="116"/>
    </row>
    <row r="429" spans="2:7" ht="15.75" customHeight="1" x14ac:dyDescent="0.2">
      <c r="B429" s="116"/>
      <c r="F429" s="117"/>
      <c r="G429" s="116"/>
    </row>
    <row r="430" spans="2:7" ht="15.75" customHeight="1" x14ac:dyDescent="0.2">
      <c r="B430" s="116"/>
      <c r="F430" s="117"/>
      <c r="G430" s="116"/>
    </row>
    <row r="431" spans="2:7" ht="15.75" customHeight="1" x14ac:dyDescent="0.2">
      <c r="B431" s="116"/>
      <c r="F431" s="117"/>
      <c r="G431" s="116"/>
    </row>
    <row r="432" spans="2:7" ht="15.75" customHeight="1" x14ac:dyDescent="0.2">
      <c r="B432" s="116"/>
      <c r="F432" s="117"/>
      <c r="G432" s="116"/>
    </row>
    <row r="433" spans="2:7" ht="15.75" customHeight="1" x14ac:dyDescent="0.2">
      <c r="B433" s="116"/>
      <c r="F433" s="117"/>
      <c r="G433" s="116"/>
    </row>
    <row r="434" spans="2:7" ht="15.75" customHeight="1" x14ac:dyDescent="0.2">
      <c r="B434" s="116"/>
      <c r="F434" s="117"/>
      <c r="G434" s="116"/>
    </row>
    <row r="435" spans="2:7" ht="15.75" customHeight="1" x14ac:dyDescent="0.2">
      <c r="B435" s="116"/>
      <c r="F435" s="117"/>
      <c r="G435" s="116"/>
    </row>
    <row r="436" spans="2:7" ht="15.75" customHeight="1" x14ac:dyDescent="0.2">
      <c r="B436" s="116"/>
      <c r="F436" s="117"/>
      <c r="G436" s="116"/>
    </row>
    <row r="437" spans="2:7" ht="15.75" customHeight="1" x14ac:dyDescent="0.2">
      <c r="B437" s="116"/>
      <c r="F437" s="117"/>
      <c r="G437" s="116"/>
    </row>
    <row r="438" spans="2:7" ht="15.75" customHeight="1" x14ac:dyDescent="0.2">
      <c r="B438" s="116"/>
      <c r="F438" s="117"/>
      <c r="G438" s="116"/>
    </row>
    <row r="439" spans="2:7" ht="15.75" customHeight="1" x14ac:dyDescent="0.2">
      <c r="B439" s="116"/>
      <c r="F439" s="117"/>
      <c r="G439" s="116"/>
    </row>
    <row r="440" spans="2:7" ht="15.75" customHeight="1" x14ac:dyDescent="0.2">
      <c r="B440" s="116"/>
      <c r="F440" s="117"/>
      <c r="G440" s="116"/>
    </row>
    <row r="441" spans="2:7" ht="15.75" customHeight="1" x14ac:dyDescent="0.2">
      <c r="B441" s="116"/>
      <c r="F441" s="117"/>
      <c r="G441" s="116"/>
    </row>
    <row r="442" spans="2:7" ht="15.75" customHeight="1" x14ac:dyDescent="0.2">
      <c r="B442" s="116"/>
      <c r="F442" s="117"/>
      <c r="G442" s="116"/>
    </row>
    <row r="443" spans="2:7" ht="15.75" customHeight="1" x14ac:dyDescent="0.2">
      <c r="B443" s="116"/>
      <c r="F443" s="117"/>
      <c r="G443" s="116"/>
    </row>
    <row r="444" spans="2:7" ht="15.75" customHeight="1" x14ac:dyDescent="0.2">
      <c r="B444" s="116"/>
      <c r="F444" s="117"/>
      <c r="G444" s="116"/>
    </row>
    <row r="445" spans="2:7" ht="15.75" customHeight="1" x14ac:dyDescent="0.2">
      <c r="B445" s="116"/>
      <c r="F445" s="117"/>
      <c r="G445" s="116"/>
    </row>
    <row r="446" spans="2:7" ht="15.75" customHeight="1" x14ac:dyDescent="0.2">
      <c r="B446" s="116"/>
      <c r="F446" s="117"/>
      <c r="G446" s="116"/>
    </row>
    <row r="447" spans="2:7" ht="15.75" customHeight="1" x14ac:dyDescent="0.2">
      <c r="B447" s="116"/>
      <c r="F447" s="117"/>
      <c r="G447" s="116"/>
    </row>
    <row r="448" spans="2:7" ht="15.75" customHeight="1" x14ac:dyDescent="0.2">
      <c r="B448" s="116"/>
      <c r="F448" s="117"/>
      <c r="G448" s="116"/>
    </row>
    <row r="449" spans="2:7" ht="15.75" customHeight="1" x14ac:dyDescent="0.2">
      <c r="B449" s="116"/>
      <c r="F449" s="117"/>
      <c r="G449" s="116"/>
    </row>
    <row r="450" spans="2:7" ht="15.75" customHeight="1" x14ac:dyDescent="0.2">
      <c r="B450" s="116"/>
      <c r="F450" s="117"/>
      <c r="G450" s="116"/>
    </row>
    <row r="451" spans="2:7" ht="15.75" customHeight="1" x14ac:dyDescent="0.2">
      <c r="B451" s="116"/>
      <c r="F451" s="117"/>
      <c r="G451" s="116"/>
    </row>
    <row r="452" spans="2:7" ht="15.75" customHeight="1" x14ac:dyDescent="0.2">
      <c r="B452" s="116"/>
      <c r="F452" s="117"/>
      <c r="G452" s="116"/>
    </row>
    <row r="453" spans="2:7" ht="15.75" customHeight="1" x14ac:dyDescent="0.2">
      <c r="B453" s="116"/>
      <c r="F453" s="117"/>
      <c r="G453" s="116"/>
    </row>
    <row r="454" spans="2:7" ht="15.75" customHeight="1" x14ac:dyDescent="0.2">
      <c r="B454" s="116"/>
      <c r="F454" s="117"/>
      <c r="G454" s="116"/>
    </row>
    <row r="455" spans="2:7" ht="15.75" customHeight="1" x14ac:dyDescent="0.2">
      <c r="B455" s="116"/>
      <c r="F455" s="117"/>
      <c r="G455" s="116"/>
    </row>
    <row r="456" spans="2:7" ht="15.75" customHeight="1" x14ac:dyDescent="0.2">
      <c r="B456" s="116"/>
      <c r="F456" s="117"/>
      <c r="G456" s="116"/>
    </row>
    <row r="457" spans="2:7" ht="15.75" customHeight="1" x14ac:dyDescent="0.2">
      <c r="B457" s="116"/>
      <c r="F457" s="117"/>
      <c r="G457" s="116"/>
    </row>
    <row r="458" spans="2:7" ht="15.75" customHeight="1" x14ac:dyDescent="0.2">
      <c r="B458" s="116"/>
      <c r="F458" s="117"/>
      <c r="G458" s="116"/>
    </row>
    <row r="459" spans="2:7" ht="15.75" customHeight="1" x14ac:dyDescent="0.2">
      <c r="B459" s="116"/>
      <c r="F459" s="117"/>
      <c r="G459" s="116"/>
    </row>
    <row r="460" spans="2:7" ht="15.75" customHeight="1" x14ac:dyDescent="0.2">
      <c r="B460" s="116"/>
      <c r="F460" s="117"/>
      <c r="G460" s="116"/>
    </row>
    <row r="461" spans="2:7" ht="15.75" customHeight="1" x14ac:dyDescent="0.2">
      <c r="B461" s="116"/>
      <c r="F461" s="117"/>
      <c r="G461" s="116"/>
    </row>
    <row r="462" spans="2:7" ht="15.75" customHeight="1" x14ac:dyDescent="0.2">
      <c r="B462" s="116"/>
      <c r="F462" s="117"/>
      <c r="G462" s="116"/>
    </row>
    <row r="463" spans="2:7" ht="15.75" customHeight="1" x14ac:dyDescent="0.2">
      <c r="B463" s="116"/>
      <c r="F463" s="117"/>
      <c r="G463" s="116"/>
    </row>
    <row r="464" spans="2:7" ht="15.75" customHeight="1" x14ac:dyDescent="0.2">
      <c r="B464" s="116"/>
      <c r="F464" s="117"/>
      <c r="G464" s="116"/>
    </row>
    <row r="465" spans="2:7" ht="15.75" customHeight="1" x14ac:dyDescent="0.2">
      <c r="B465" s="116"/>
      <c r="F465" s="117"/>
      <c r="G465" s="116"/>
    </row>
    <row r="466" spans="2:7" ht="15.75" customHeight="1" x14ac:dyDescent="0.2">
      <c r="B466" s="116"/>
      <c r="F466" s="117"/>
      <c r="G466" s="116"/>
    </row>
    <row r="467" spans="2:7" ht="15.75" customHeight="1" x14ac:dyDescent="0.2">
      <c r="B467" s="116"/>
      <c r="F467" s="117"/>
      <c r="G467" s="116"/>
    </row>
    <row r="468" spans="2:7" ht="15.75" customHeight="1" x14ac:dyDescent="0.2">
      <c r="B468" s="116"/>
      <c r="F468" s="117"/>
      <c r="G468" s="116"/>
    </row>
    <row r="469" spans="2:7" ht="15.75" customHeight="1" x14ac:dyDescent="0.2">
      <c r="B469" s="116"/>
      <c r="F469" s="117"/>
      <c r="G469" s="116"/>
    </row>
    <row r="470" spans="2:7" ht="15.75" customHeight="1" x14ac:dyDescent="0.2">
      <c r="B470" s="116"/>
      <c r="F470" s="117"/>
      <c r="G470" s="116"/>
    </row>
    <row r="471" spans="2:7" ht="15.75" customHeight="1" x14ac:dyDescent="0.2">
      <c r="B471" s="116"/>
      <c r="F471" s="117"/>
      <c r="G471" s="116"/>
    </row>
    <row r="472" spans="2:7" ht="15.75" customHeight="1" x14ac:dyDescent="0.2">
      <c r="B472" s="116"/>
      <c r="F472" s="117"/>
      <c r="G472" s="116"/>
    </row>
    <row r="473" spans="2:7" ht="15.75" customHeight="1" x14ac:dyDescent="0.2">
      <c r="B473" s="116"/>
      <c r="F473" s="117"/>
      <c r="G473" s="116"/>
    </row>
    <row r="474" spans="2:7" ht="15.75" customHeight="1" x14ac:dyDescent="0.2">
      <c r="B474" s="116"/>
      <c r="F474" s="117"/>
      <c r="G474" s="116"/>
    </row>
    <row r="475" spans="2:7" ht="15.75" customHeight="1" x14ac:dyDescent="0.2">
      <c r="B475" s="116"/>
      <c r="F475" s="117"/>
      <c r="G475" s="116"/>
    </row>
    <row r="476" spans="2:7" ht="15.75" customHeight="1" x14ac:dyDescent="0.2">
      <c r="B476" s="116"/>
      <c r="F476" s="117"/>
      <c r="G476" s="116"/>
    </row>
    <row r="477" spans="2:7" ht="15.75" customHeight="1" x14ac:dyDescent="0.2">
      <c r="B477" s="116"/>
      <c r="F477" s="117"/>
      <c r="G477" s="116"/>
    </row>
    <row r="478" spans="2:7" ht="15.75" customHeight="1" x14ac:dyDescent="0.2">
      <c r="B478" s="116"/>
      <c r="F478" s="117"/>
      <c r="G478" s="116"/>
    </row>
    <row r="479" spans="2:7" ht="15.75" customHeight="1" x14ac:dyDescent="0.2">
      <c r="B479" s="116"/>
      <c r="F479" s="117"/>
      <c r="G479" s="116"/>
    </row>
    <row r="480" spans="2:7" ht="15.75" customHeight="1" x14ac:dyDescent="0.2">
      <c r="B480" s="116"/>
      <c r="F480" s="117"/>
      <c r="G480" s="116"/>
    </row>
    <row r="481" spans="2:7" ht="15.75" customHeight="1" x14ac:dyDescent="0.2">
      <c r="B481" s="116"/>
      <c r="F481" s="117"/>
      <c r="G481" s="116"/>
    </row>
    <row r="482" spans="2:7" ht="15.75" customHeight="1" x14ac:dyDescent="0.2">
      <c r="B482" s="116"/>
      <c r="F482" s="117"/>
      <c r="G482" s="116"/>
    </row>
    <row r="483" spans="2:7" ht="15.75" customHeight="1" x14ac:dyDescent="0.2">
      <c r="B483" s="116"/>
      <c r="F483" s="117"/>
      <c r="G483" s="116"/>
    </row>
    <row r="484" spans="2:7" ht="15.75" customHeight="1" x14ac:dyDescent="0.2">
      <c r="B484" s="116"/>
      <c r="F484" s="117"/>
      <c r="G484" s="116"/>
    </row>
    <row r="485" spans="2:7" ht="15.75" customHeight="1" x14ac:dyDescent="0.2">
      <c r="B485" s="116"/>
      <c r="F485" s="117"/>
      <c r="G485" s="116"/>
    </row>
    <row r="486" spans="2:7" ht="15.75" customHeight="1" x14ac:dyDescent="0.2">
      <c r="B486" s="116"/>
      <c r="F486" s="117"/>
      <c r="G486" s="116"/>
    </row>
    <row r="487" spans="2:7" ht="15.75" customHeight="1" x14ac:dyDescent="0.2">
      <c r="B487" s="116"/>
      <c r="F487" s="117"/>
      <c r="G487" s="116"/>
    </row>
    <row r="488" spans="2:7" ht="15.75" customHeight="1" x14ac:dyDescent="0.2">
      <c r="B488" s="116"/>
      <c r="F488" s="117"/>
      <c r="G488" s="116"/>
    </row>
    <row r="489" spans="2:7" ht="15.75" customHeight="1" x14ac:dyDescent="0.2">
      <c r="B489" s="116"/>
      <c r="F489" s="117"/>
      <c r="G489" s="116"/>
    </row>
    <row r="490" spans="2:7" ht="15.75" customHeight="1" x14ac:dyDescent="0.2">
      <c r="B490" s="116"/>
      <c r="F490" s="117"/>
      <c r="G490" s="116"/>
    </row>
    <row r="491" spans="2:7" ht="15.75" customHeight="1" x14ac:dyDescent="0.2">
      <c r="B491" s="116"/>
      <c r="F491" s="117"/>
      <c r="G491" s="116"/>
    </row>
    <row r="492" spans="2:7" ht="15.75" customHeight="1" x14ac:dyDescent="0.2">
      <c r="B492" s="116"/>
      <c r="F492" s="117"/>
      <c r="G492" s="116"/>
    </row>
    <row r="493" spans="2:7" ht="15.75" customHeight="1" x14ac:dyDescent="0.2">
      <c r="B493" s="116"/>
      <c r="F493" s="117"/>
      <c r="G493" s="116"/>
    </row>
    <row r="494" spans="2:7" ht="15.75" customHeight="1" x14ac:dyDescent="0.2">
      <c r="B494" s="116"/>
      <c r="F494" s="117"/>
      <c r="G494" s="116"/>
    </row>
    <row r="495" spans="2:7" ht="15.75" customHeight="1" x14ac:dyDescent="0.2">
      <c r="B495" s="116"/>
      <c r="F495" s="117"/>
      <c r="G495" s="116"/>
    </row>
    <row r="496" spans="2:7" ht="15.75" customHeight="1" x14ac:dyDescent="0.2">
      <c r="B496" s="116"/>
      <c r="F496" s="117"/>
      <c r="G496" s="116"/>
    </row>
    <row r="497" spans="2:7" ht="15.75" customHeight="1" x14ac:dyDescent="0.2">
      <c r="B497" s="116"/>
      <c r="F497" s="117"/>
      <c r="G497" s="116"/>
    </row>
    <row r="498" spans="2:7" ht="15.75" customHeight="1" x14ac:dyDescent="0.2">
      <c r="B498" s="116"/>
      <c r="F498" s="117"/>
      <c r="G498" s="116"/>
    </row>
    <row r="499" spans="2:7" ht="15.75" customHeight="1" x14ac:dyDescent="0.2">
      <c r="B499" s="116"/>
      <c r="F499" s="117"/>
      <c r="G499" s="116"/>
    </row>
    <row r="500" spans="2:7" ht="15.75" customHeight="1" x14ac:dyDescent="0.2">
      <c r="B500" s="116"/>
      <c r="F500" s="117"/>
      <c r="G500" s="116"/>
    </row>
    <row r="501" spans="2:7" ht="15.75" customHeight="1" x14ac:dyDescent="0.2">
      <c r="B501" s="116"/>
      <c r="F501" s="117"/>
      <c r="G501" s="116"/>
    </row>
    <row r="502" spans="2:7" ht="15.75" customHeight="1" x14ac:dyDescent="0.2">
      <c r="B502" s="116"/>
      <c r="F502" s="117"/>
      <c r="G502" s="116"/>
    </row>
    <row r="503" spans="2:7" ht="15.75" customHeight="1" x14ac:dyDescent="0.2">
      <c r="B503" s="116"/>
      <c r="F503" s="117"/>
      <c r="G503" s="116"/>
    </row>
    <row r="504" spans="2:7" ht="15.75" customHeight="1" x14ac:dyDescent="0.2">
      <c r="B504" s="116"/>
      <c r="F504" s="117"/>
      <c r="G504" s="116"/>
    </row>
    <row r="505" spans="2:7" ht="15.75" customHeight="1" x14ac:dyDescent="0.2">
      <c r="B505" s="116"/>
      <c r="F505" s="117"/>
      <c r="G505" s="116"/>
    </row>
    <row r="506" spans="2:7" ht="15.75" customHeight="1" x14ac:dyDescent="0.2">
      <c r="B506" s="116"/>
      <c r="F506" s="117"/>
      <c r="G506" s="116"/>
    </row>
    <row r="507" spans="2:7" ht="15.75" customHeight="1" x14ac:dyDescent="0.2">
      <c r="B507" s="116"/>
      <c r="F507" s="117"/>
      <c r="G507" s="116"/>
    </row>
    <row r="508" spans="2:7" ht="15.75" customHeight="1" x14ac:dyDescent="0.2">
      <c r="B508" s="116"/>
      <c r="F508" s="117"/>
      <c r="G508" s="116"/>
    </row>
    <row r="509" spans="2:7" ht="15.75" customHeight="1" x14ac:dyDescent="0.2">
      <c r="B509" s="116"/>
      <c r="F509" s="117"/>
      <c r="G509" s="116"/>
    </row>
    <row r="510" spans="2:7" ht="15.75" customHeight="1" x14ac:dyDescent="0.2">
      <c r="B510" s="116"/>
      <c r="F510" s="117"/>
      <c r="G510" s="116"/>
    </row>
    <row r="511" spans="2:7" ht="15.75" customHeight="1" x14ac:dyDescent="0.2">
      <c r="B511" s="116"/>
      <c r="F511" s="117"/>
      <c r="G511" s="116"/>
    </row>
    <row r="512" spans="2:7" ht="15.75" customHeight="1" x14ac:dyDescent="0.2">
      <c r="B512" s="116"/>
      <c r="F512" s="117"/>
      <c r="G512" s="116"/>
    </row>
    <row r="513" spans="2:7" ht="15.75" customHeight="1" x14ac:dyDescent="0.2">
      <c r="B513" s="116"/>
      <c r="F513" s="117"/>
      <c r="G513" s="116"/>
    </row>
    <row r="514" spans="2:7" ht="15.75" customHeight="1" x14ac:dyDescent="0.2">
      <c r="B514" s="116"/>
      <c r="F514" s="117"/>
      <c r="G514" s="116"/>
    </row>
    <row r="515" spans="2:7" ht="15.75" customHeight="1" x14ac:dyDescent="0.2">
      <c r="B515" s="116"/>
      <c r="F515" s="117"/>
      <c r="G515" s="116"/>
    </row>
    <row r="516" spans="2:7" ht="15.75" customHeight="1" x14ac:dyDescent="0.2">
      <c r="B516" s="116"/>
      <c r="F516" s="117"/>
      <c r="G516" s="116"/>
    </row>
    <row r="517" spans="2:7" ht="15.75" customHeight="1" x14ac:dyDescent="0.2">
      <c r="B517" s="116"/>
      <c r="F517" s="117"/>
      <c r="G517" s="116"/>
    </row>
    <row r="518" spans="2:7" ht="15.75" customHeight="1" x14ac:dyDescent="0.2">
      <c r="B518" s="116"/>
      <c r="F518" s="117"/>
      <c r="G518" s="116"/>
    </row>
    <row r="519" spans="2:7" ht="15.75" customHeight="1" x14ac:dyDescent="0.2">
      <c r="B519" s="116"/>
      <c r="F519" s="117"/>
      <c r="G519" s="116"/>
    </row>
    <row r="520" spans="2:7" ht="15.75" customHeight="1" x14ac:dyDescent="0.2">
      <c r="B520" s="116"/>
      <c r="F520" s="117"/>
      <c r="G520" s="116"/>
    </row>
    <row r="521" spans="2:7" ht="15.75" customHeight="1" x14ac:dyDescent="0.2">
      <c r="B521" s="116"/>
      <c r="F521" s="117"/>
      <c r="G521" s="116"/>
    </row>
    <row r="522" spans="2:7" ht="15.75" customHeight="1" x14ac:dyDescent="0.2">
      <c r="B522" s="116"/>
      <c r="F522" s="117"/>
      <c r="G522" s="116"/>
    </row>
    <row r="523" spans="2:7" ht="15.75" customHeight="1" x14ac:dyDescent="0.2">
      <c r="B523" s="116"/>
      <c r="F523" s="117"/>
      <c r="G523" s="116"/>
    </row>
    <row r="524" spans="2:7" ht="15.75" customHeight="1" x14ac:dyDescent="0.2">
      <c r="B524" s="116"/>
      <c r="F524" s="117"/>
      <c r="G524" s="116"/>
    </row>
    <row r="525" spans="2:7" ht="15.75" customHeight="1" x14ac:dyDescent="0.2">
      <c r="B525" s="116"/>
      <c r="F525" s="117"/>
      <c r="G525" s="116"/>
    </row>
    <row r="526" spans="2:7" ht="15.75" customHeight="1" x14ac:dyDescent="0.2">
      <c r="B526" s="116"/>
      <c r="F526" s="117"/>
      <c r="G526" s="116"/>
    </row>
    <row r="527" spans="2:7" ht="15.75" customHeight="1" x14ac:dyDescent="0.2">
      <c r="B527" s="116"/>
      <c r="F527" s="117"/>
      <c r="G527" s="116"/>
    </row>
    <row r="528" spans="2:7" ht="15.75" customHeight="1" x14ac:dyDescent="0.2">
      <c r="B528" s="116"/>
      <c r="F528" s="117"/>
      <c r="G528" s="116"/>
    </row>
    <row r="529" spans="2:7" ht="15.75" customHeight="1" x14ac:dyDescent="0.2">
      <c r="B529" s="116"/>
      <c r="F529" s="117"/>
      <c r="G529" s="116"/>
    </row>
    <row r="530" spans="2:7" ht="15.75" customHeight="1" x14ac:dyDescent="0.2">
      <c r="B530" s="116"/>
      <c r="F530" s="117"/>
      <c r="G530" s="116"/>
    </row>
    <row r="531" spans="2:7" ht="15.75" customHeight="1" x14ac:dyDescent="0.2">
      <c r="B531" s="116"/>
      <c r="F531" s="117"/>
      <c r="G531" s="116"/>
    </row>
    <row r="532" spans="2:7" ht="15.75" customHeight="1" x14ac:dyDescent="0.2">
      <c r="B532" s="116"/>
      <c r="F532" s="117"/>
      <c r="G532" s="116"/>
    </row>
    <row r="533" spans="2:7" ht="15.75" customHeight="1" x14ac:dyDescent="0.2">
      <c r="B533" s="116"/>
      <c r="F533" s="117"/>
      <c r="G533" s="116"/>
    </row>
    <row r="534" spans="2:7" ht="15.75" customHeight="1" x14ac:dyDescent="0.2">
      <c r="B534" s="116"/>
      <c r="F534" s="117"/>
      <c r="G534" s="116"/>
    </row>
    <row r="535" spans="2:7" ht="15.75" customHeight="1" x14ac:dyDescent="0.2">
      <c r="B535" s="116"/>
      <c r="F535" s="117"/>
      <c r="G535" s="116"/>
    </row>
    <row r="536" spans="2:7" ht="15.75" customHeight="1" x14ac:dyDescent="0.2">
      <c r="B536" s="116"/>
      <c r="F536" s="117"/>
      <c r="G536" s="116"/>
    </row>
    <row r="537" spans="2:7" ht="15.75" customHeight="1" x14ac:dyDescent="0.2">
      <c r="B537" s="116"/>
      <c r="F537" s="117"/>
      <c r="G537" s="116"/>
    </row>
    <row r="538" spans="2:7" ht="15.75" customHeight="1" x14ac:dyDescent="0.2">
      <c r="B538" s="116"/>
      <c r="F538" s="117"/>
      <c r="G538" s="116"/>
    </row>
    <row r="539" spans="2:7" ht="15.75" customHeight="1" x14ac:dyDescent="0.2">
      <c r="B539" s="116"/>
      <c r="F539" s="117"/>
      <c r="G539" s="116"/>
    </row>
    <row r="540" spans="2:7" ht="15.75" customHeight="1" x14ac:dyDescent="0.2">
      <c r="B540" s="116"/>
      <c r="F540" s="117"/>
      <c r="G540" s="116"/>
    </row>
    <row r="541" spans="2:7" ht="15.75" customHeight="1" x14ac:dyDescent="0.2">
      <c r="B541" s="116"/>
      <c r="F541" s="117"/>
      <c r="G541" s="116"/>
    </row>
    <row r="542" spans="2:7" ht="15.75" customHeight="1" x14ac:dyDescent="0.2">
      <c r="B542" s="116"/>
      <c r="F542" s="117"/>
      <c r="G542" s="116"/>
    </row>
    <row r="543" spans="2:7" ht="15.75" customHeight="1" x14ac:dyDescent="0.2">
      <c r="B543" s="116"/>
      <c r="F543" s="117"/>
      <c r="G543" s="116"/>
    </row>
    <row r="544" spans="2:7" ht="15.75" customHeight="1" x14ac:dyDescent="0.2">
      <c r="B544" s="116"/>
      <c r="F544" s="117"/>
      <c r="G544" s="116"/>
    </row>
    <row r="545" spans="2:7" ht="15.75" customHeight="1" x14ac:dyDescent="0.2">
      <c r="B545" s="116"/>
      <c r="F545" s="117"/>
      <c r="G545" s="116"/>
    </row>
    <row r="546" spans="2:7" ht="15.75" customHeight="1" x14ac:dyDescent="0.2">
      <c r="B546" s="116"/>
      <c r="F546" s="117"/>
      <c r="G546" s="116"/>
    </row>
    <row r="547" spans="2:7" ht="15.75" customHeight="1" x14ac:dyDescent="0.2">
      <c r="B547" s="116"/>
      <c r="F547" s="117"/>
      <c r="G547" s="116"/>
    </row>
    <row r="548" spans="2:7" ht="15.75" customHeight="1" x14ac:dyDescent="0.2">
      <c r="B548" s="116"/>
      <c r="F548" s="117"/>
      <c r="G548" s="116"/>
    </row>
    <row r="549" spans="2:7" ht="15.75" customHeight="1" x14ac:dyDescent="0.2">
      <c r="B549" s="116"/>
      <c r="F549" s="117"/>
      <c r="G549" s="116"/>
    </row>
    <row r="550" spans="2:7" ht="15.75" customHeight="1" x14ac:dyDescent="0.2">
      <c r="B550" s="116"/>
      <c r="F550" s="117"/>
      <c r="G550" s="116"/>
    </row>
    <row r="551" spans="2:7" ht="15.75" customHeight="1" x14ac:dyDescent="0.2">
      <c r="B551" s="116"/>
      <c r="F551" s="117"/>
      <c r="G551" s="116"/>
    </row>
    <row r="552" spans="2:7" ht="15.75" customHeight="1" x14ac:dyDescent="0.2">
      <c r="B552" s="116"/>
      <c r="F552" s="117"/>
      <c r="G552" s="116"/>
    </row>
    <row r="553" spans="2:7" ht="15.75" customHeight="1" x14ac:dyDescent="0.2">
      <c r="B553" s="116"/>
      <c r="F553" s="117"/>
      <c r="G553" s="116"/>
    </row>
    <row r="554" spans="2:7" ht="15.75" customHeight="1" x14ac:dyDescent="0.2">
      <c r="B554" s="116"/>
      <c r="F554" s="117"/>
      <c r="G554" s="116"/>
    </row>
    <row r="555" spans="2:7" ht="15.75" customHeight="1" x14ac:dyDescent="0.2">
      <c r="B555" s="116"/>
      <c r="F555" s="117"/>
      <c r="G555" s="116"/>
    </row>
    <row r="556" spans="2:7" ht="15.75" customHeight="1" x14ac:dyDescent="0.2">
      <c r="B556" s="116"/>
      <c r="F556" s="117"/>
      <c r="G556" s="116"/>
    </row>
    <row r="557" spans="2:7" ht="15.75" customHeight="1" x14ac:dyDescent="0.2">
      <c r="B557" s="116"/>
      <c r="F557" s="117"/>
      <c r="G557" s="116"/>
    </row>
    <row r="558" spans="2:7" ht="15.75" customHeight="1" x14ac:dyDescent="0.2">
      <c r="B558" s="116"/>
      <c r="F558" s="117"/>
      <c r="G558" s="116"/>
    </row>
    <row r="559" spans="2:7" ht="15.75" customHeight="1" x14ac:dyDescent="0.2">
      <c r="B559" s="116"/>
      <c r="F559" s="117"/>
      <c r="G559" s="116"/>
    </row>
    <row r="560" spans="2:7" ht="15.75" customHeight="1" x14ac:dyDescent="0.2">
      <c r="B560" s="116"/>
      <c r="F560" s="117"/>
      <c r="G560" s="116"/>
    </row>
    <row r="561" spans="2:7" ht="15.75" customHeight="1" x14ac:dyDescent="0.2">
      <c r="B561" s="116"/>
      <c r="F561" s="117"/>
      <c r="G561" s="116"/>
    </row>
    <row r="562" spans="2:7" ht="15.75" customHeight="1" x14ac:dyDescent="0.2">
      <c r="B562" s="116"/>
      <c r="F562" s="117"/>
      <c r="G562" s="116"/>
    </row>
    <row r="563" spans="2:7" ht="15.75" customHeight="1" x14ac:dyDescent="0.2">
      <c r="B563" s="116"/>
      <c r="F563" s="117"/>
      <c r="G563" s="116"/>
    </row>
    <row r="564" spans="2:7" ht="15.75" customHeight="1" x14ac:dyDescent="0.2">
      <c r="B564" s="116"/>
      <c r="F564" s="117"/>
      <c r="G564" s="116"/>
    </row>
    <row r="565" spans="2:7" ht="15.75" customHeight="1" x14ac:dyDescent="0.2">
      <c r="B565" s="116"/>
      <c r="F565" s="117"/>
      <c r="G565" s="116"/>
    </row>
    <row r="566" spans="2:7" ht="15.75" customHeight="1" x14ac:dyDescent="0.2">
      <c r="B566" s="116"/>
      <c r="F566" s="117"/>
      <c r="G566" s="116"/>
    </row>
    <row r="567" spans="2:7" ht="15.75" customHeight="1" x14ac:dyDescent="0.2">
      <c r="B567" s="116"/>
      <c r="F567" s="117"/>
      <c r="G567" s="116"/>
    </row>
    <row r="568" spans="2:7" ht="15.75" customHeight="1" x14ac:dyDescent="0.2">
      <c r="B568" s="116"/>
      <c r="F568" s="117"/>
      <c r="G568" s="116"/>
    </row>
    <row r="569" spans="2:7" ht="15.75" customHeight="1" x14ac:dyDescent="0.2">
      <c r="B569" s="116"/>
      <c r="F569" s="117"/>
      <c r="G569" s="116"/>
    </row>
    <row r="570" spans="2:7" ht="15.75" customHeight="1" x14ac:dyDescent="0.2">
      <c r="B570" s="116"/>
      <c r="F570" s="117"/>
      <c r="G570" s="116"/>
    </row>
    <row r="571" spans="2:7" ht="15.75" customHeight="1" x14ac:dyDescent="0.2">
      <c r="B571" s="116"/>
      <c r="F571" s="117"/>
      <c r="G571" s="116"/>
    </row>
    <row r="572" spans="2:7" ht="15.75" customHeight="1" x14ac:dyDescent="0.2">
      <c r="B572" s="116"/>
      <c r="F572" s="117"/>
      <c r="G572" s="116"/>
    </row>
    <row r="573" spans="2:7" ht="15.75" customHeight="1" x14ac:dyDescent="0.2">
      <c r="B573" s="116"/>
      <c r="F573" s="117"/>
      <c r="G573" s="116"/>
    </row>
    <row r="574" spans="2:7" ht="15.75" customHeight="1" x14ac:dyDescent="0.2">
      <c r="B574" s="116"/>
      <c r="F574" s="117"/>
      <c r="G574" s="116"/>
    </row>
    <row r="575" spans="2:7" ht="15.75" customHeight="1" x14ac:dyDescent="0.2">
      <c r="B575" s="116"/>
      <c r="F575" s="117"/>
      <c r="G575" s="116"/>
    </row>
    <row r="576" spans="2:7" ht="15.75" customHeight="1" x14ac:dyDescent="0.2">
      <c r="B576" s="116"/>
      <c r="F576" s="117"/>
      <c r="G576" s="116"/>
    </row>
    <row r="577" spans="2:7" ht="15.75" customHeight="1" x14ac:dyDescent="0.2">
      <c r="B577" s="116"/>
      <c r="F577" s="117"/>
      <c r="G577" s="116"/>
    </row>
    <row r="578" spans="2:7" ht="15.75" customHeight="1" x14ac:dyDescent="0.2">
      <c r="B578" s="116"/>
      <c r="F578" s="117"/>
      <c r="G578" s="116"/>
    </row>
    <row r="579" spans="2:7" ht="15.75" customHeight="1" x14ac:dyDescent="0.2">
      <c r="B579" s="116"/>
      <c r="F579" s="117"/>
      <c r="G579" s="116"/>
    </row>
    <row r="580" spans="2:7" ht="15.75" customHeight="1" x14ac:dyDescent="0.2">
      <c r="B580" s="116"/>
      <c r="F580" s="117"/>
      <c r="G580" s="116"/>
    </row>
    <row r="581" spans="2:7" ht="15.75" customHeight="1" x14ac:dyDescent="0.2">
      <c r="B581" s="116"/>
      <c r="F581" s="117"/>
      <c r="G581" s="116"/>
    </row>
    <row r="582" spans="2:7" ht="15.75" customHeight="1" x14ac:dyDescent="0.2">
      <c r="B582" s="116"/>
      <c r="F582" s="117"/>
      <c r="G582" s="116"/>
    </row>
    <row r="583" spans="2:7" ht="15.75" customHeight="1" x14ac:dyDescent="0.2">
      <c r="B583" s="116"/>
      <c r="F583" s="117"/>
      <c r="G583" s="116"/>
    </row>
    <row r="584" spans="2:7" ht="15.75" customHeight="1" x14ac:dyDescent="0.2">
      <c r="B584" s="116"/>
      <c r="F584" s="117"/>
      <c r="G584" s="116"/>
    </row>
    <row r="585" spans="2:7" ht="15.75" customHeight="1" x14ac:dyDescent="0.2">
      <c r="B585" s="116"/>
      <c r="F585" s="117"/>
      <c r="G585" s="116"/>
    </row>
    <row r="586" spans="2:7" ht="15.75" customHeight="1" x14ac:dyDescent="0.2">
      <c r="B586" s="116"/>
      <c r="F586" s="117"/>
      <c r="G586" s="116"/>
    </row>
    <row r="587" spans="2:7" ht="15.75" customHeight="1" x14ac:dyDescent="0.2">
      <c r="B587" s="116"/>
      <c r="F587" s="117"/>
      <c r="G587" s="116"/>
    </row>
    <row r="588" spans="2:7" ht="15.75" customHeight="1" x14ac:dyDescent="0.2">
      <c r="B588" s="116"/>
      <c r="F588" s="117"/>
      <c r="G588" s="116"/>
    </row>
    <row r="589" spans="2:7" ht="15.75" customHeight="1" x14ac:dyDescent="0.2">
      <c r="B589" s="116"/>
      <c r="F589" s="117"/>
      <c r="G589" s="116"/>
    </row>
    <row r="590" spans="2:7" ht="15.75" customHeight="1" x14ac:dyDescent="0.2">
      <c r="B590" s="116"/>
      <c r="F590" s="117"/>
      <c r="G590" s="116"/>
    </row>
    <row r="591" spans="2:7" ht="15.75" customHeight="1" x14ac:dyDescent="0.2">
      <c r="B591" s="116"/>
      <c r="F591" s="117"/>
      <c r="G591" s="116"/>
    </row>
    <row r="592" spans="2:7" ht="15.75" customHeight="1" x14ac:dyDescent="0.2">
      <c r="B592" s="116"/>
      <c r="F592" s="117"/>
      <c r="G592" s="116"/>
    </row>
    <row r="593" spans="2:7" ht="15.75" customHeight="1" x14ac:dyDescent="0.2">
      <c r="B593" s="116"/>
      <c r="F593" s="117"/>
      <c r="G593" s="116"/>
    </row>
    <row r="594" spans="2:7" ht="15.75" customHeight="1" x14ac:dyDescent="0.2">
      <c r="B594" s="116"/>
      <c r="F594" s="117"/>
      <c r="G594" s="116"/>
    </row>
    <row r="595" spans="2:7" ht="15.75" customHeight="1" x14ac:dyDescent="0.2">
      <c r="B595" s="116"/>
      <c r="F595" s="117"/>
      <c r="G595" s="116"/>
    </row>
    <row r="596" spans="2:7" ht="15.75" customHeight="1" x14ac:dyDescent="0.2">
      <c r="B596" s="116"/>
      <c r="F596" s="117"/>
      <c r="G596" s="116"/>
    </row>
    <row r="597" spans="2:7" ht="15.75" customHeight="1" x14ac:dyDescent="0.2">
      <c r="B597" s="116"/>
      <c r="F597" s="117"/>
      <c r="G597" s="116"/>
    </row>
    <row r="598" spans="2:7" ht="15.75" customHeight="1" x14ac:dyDescent="0.2">
      <c r="B598" s="116"/>
      <c r="F598" s="117"/>
      <c r="G598" s="116"/>
    </row>
    <row r="599" spans="2:7" ht="15.75" customHeight="1" x14ac:dyDescent="0.2">
      <c r="B599" s="116"/>
      <c r="F599" s="117"/>
      <c r="G599" s="116"/>
    </row>
    <row r="600" spans="2:7" ht="15.75" customHeight="1" x14ac:dyDescent="0.2">
      <c r="B600" s="116"/>
      <c r="F600" s="117"/>
      <c r="G600" s="116"/>
    </row>
    <row r="601" spans="2:7" ht="15.75" customHeight="1" x14ac:dyDescent="0.2">
      <c r="B601" s="116"/>
      <c r="F601" s="117"/>
      <c r="G601" s="116"/>
    </row>
    <row r="602" spans="2:7" ht="15.75" customHeight="1" x14ac:dyDescent="0.2">
      <c r="B602" s="116"/>
      <c r="F602" s="117"/>
      <c r="G602" s="116"/>
    </row>
    <row r="603" spans="2:7" ht="15.75" customHeight="1" x14ac:dyDescent="0.2">
      <c r="B603" s="116"/>
      <c r="F603" s="117"/>
      <c r="G603" s="116"/>
    </row>
    <row r="604" spans="2:7" ht="15.75" customHeight="1" x14ac:dyDescent="0.2">
      <c r="B604" s="116"/>
      <c r="F604" s="117"/>
      <c r="G604" s="116"/>
    </row>
    <row r="605" spans="2:7" ht="15.75" customHeight="1" x14ac:dyDescent="0.2">
      <c r="B605" s="116"/>
      <c r="F605" s="117"/>
      <c r="G605" s="116"/>
    </row>
    <row r="606" spans="2:7" ht="15.75" customHeight="1" x14ac:dyDescent="0.2">
      <c r="B606" s="116"/>
      <c r="F606" s="117"/>
      <c r="G606" s="116"/>
    </row>
    <row r="607" spans="2:7" ht="15.75" customHeight="1" x14ac:dyDescent="0.2">
      <c r="B607" s="116"/>
      <c r="F607" s="117"/>
      <c r="G607" s="116"/>
    </row>
    <row r="608" spans="2:7" ht="15.75" customHeight="1" x14ac:dyDescent="0.2">
      <c r="B608" s="116"/>
      <c r="F608" s="117"/>
      <c r="G608" s="116"/>
    </row>
    <row r="609" spans="2:7" ht="15.75" customHeight="1" x14ac:dyDescent="0.2">
      <c r="B609" s="116"/>
      <c r="F609" s="117"/>
      <c r="G609" s="116"/>
    </row>
    <row r="610" spans="2:7" ht="15.75" customHeight="1" x14ac:dyDescent="0.2">
      <c r="B610" s="116"/>
      <c r="F610" s="117"/>
      <c r="G610" s="116"/>
    </row>
    <row r="611" spans="2:7" ht="15.75" customHeight="1" x14ac:dyDescent="0.2">
      <c r="B611" s="116"/>
      <c r="F611" s="117"/>
      <c r="G611" s="116"/>
    </row>
    <row r="612" spans="2:7" ht="15.75" customHeight="1" x14ac:dyDescent="0.2">
      <c r="B612" s="116"/>
      <c r="F612" s="117"/>
      <c r="G612" s="116"/>
    </row>
    <row r="613" spans="2:7" ht="15.75" customHeight="1" x14ac:dyDescent="0.2">
      <c r="B613" s="116"/>
      <c r="F613" s="117"/>
      <c r="G613" s="116"/>
    </row>
    <row r="614" spans="2:7" ht="15.75" customHeight="1" x14ac:dyDescent="0.2">
      <c r="B614" s="116"/>
      <c r="F614" s="117"/>
      <c r="G614" s="116"/>
    </row>
    <row r="615" spans="2:7" ht="15.75" customHeight="1" x14ac:dyDescent="0.2">
      <c r="B615" s="116"/>
      <c r="F615" s="117"/>
      <c r="G615" s="116"/>
    </row>
    <row r="616" spans="2:7" ht="15.75" customHeight="1" x14ac:dyDescent="0.2">
      <c r="B616" s="116"/>
      <c r="F616" s="117"/>
      <c r="G616" s="116"/>
    </row>
    <row r="617" spans="2:7" ht="15.75" customHeight="1" x14ac:dyDescent="0.2">
      <c r="B617" s="116"/>
      <c r="F617" s="117"/>
      <c r="G617" s="116"/>
    </row>
    <row r="618" spans="2:7" ht="15.75" customHeight="1" x14ac:dyDescent="0.2">
      <c r="B618" s="116"/>
      <c r="F618" s="117"/>
      <c r="G618" s="116"/>
    </row>
    <row r="619" spans="2:7" ht="15.75" customHeight="1" x14ac:dyDescent="0.2">
      <c r="B619" s="116"/>
      <c r="F619" s="117"/>
      <c r="G619" s="116"/>
    </row>
    <row r="620" spans="2:7" ht="15.75" customHeight="1" x14ac:dyDescent="0.2">
      <c r="B620" s="116"/>
      <c r="F620" s="117"/>
      <c r="G620" s="116"/>
    </row>
    <row r="621" spans="2:7" ht="15.75" customHeight="1" x14ac:dyDescent="0.2">
      <c r="B621" s="116"/>
      <c r="F621" s="117"/>
      <c r="G621" s="116"/>
    </row>
    <row r="622" spans="2:7" ht="15.75" customHeight="1" x14ac:dyDescent="0.2">
      <c r="B622" s="116"/>
      <c r="F622" s="117"/>
      <c r="G622" s="116"/>
    </row>
    <row r="623" spans="2:7" ht="15.75" customHeight="1" x14ac:dyDescent="0.2">
      <c r="B623" s="116"/>
      <c r="F623" s="117"/>
      <c r="G623" s="116"/>
    </row>
    <row r="624" spans="2:7" ht="15.75" customHeight="1" x14ac:dyDescent="0.2">
      <c r="B624" s="116"/>
      <c r="F624" s="117"/>
      <c r="G624" s="116"/>
    </row>
    <row r="625" spans="2:7" ht="15.75" customHeight="1" x14ac:dyDescent="0.2">
      <c r="B625" s="116"/>
      <c r="F625" s="117"/>
      <c r="G625" s="116"/>
    </row>
    <row r="626" spans="2:7" ht="15.75" customHeight="1" x14ac:dyDescent="0.2">
      <c r="B626" s="116"/>
      <c r="F626" s="117"/>
      <c r="G626" s="116"/>
    </row>
    <row r="627" spans="2:7" ht="15.75" customHeight="1" x14ac:dyDescent="0.2">
      <c r="B627" s="116"/>
      <c r="F627" s="117"/>
      <c r="G627" s="116"/>
    </row>
    <row r="628" spans="2:7" ht="15.75" customHeight="1" x14ac:dyDescent="0.2">
      <c r="B628" s="116"/>
      <c r="F628" s="117"/>
      <c r="G628" s="116"/>
    </row>
    <row r="629" spans="2:7" ht="15.75" customHeight="1" x14ac:dyDescent="0.2">
      <c r="B629" s="116"/>
      <c r="F629" s="117"/>
      <c r="G629" s="116"/>
    </row>
    <row r="630" spans="2:7" ht="15.75" customHeight="1" x14ac:dyDescent="0.2">
      <c r="B630" s="116"/>
      <c r="F630" s="117"/>
      <c r="G630" s="116"/>
    </row>
    <row r="631" spans="2:7" ht="15.75" customHeight="1" x14ac:dyDescent="0.2">
      <c r="B631" s="116"/>
      <c r="F631" s="117"/>
      <c r="G631" s="116"/>
    </row>
    <row r="632" spans="2:7" ht="15.75" customHeight="1" x14ac:dyDescent="0.2">
      <c r="B632" s="116"/>
      <c r="F632" s="117"/>
      <c r="G632" s="116"/>
    </row>
    <row r="633" spans="2:7" ht="15.75" customHeight="1" x14ac:dyDescent="0.2">
      <c r="B633" s="116"/>
      <c r="F633" s="117"/>
      <c r="G633" s="116"/>
    </row>
    <row r="634" spans="2:7" ht="15.75" customHeight="1" x14ac:dyDescent="0.2">
      <c r="B634" s="116"/>
      <c r="F634" s="117"/>
      <c r="G634" s="116"/>
    </row>
    <row r="635" spans="2:7" ht="15.75" customHeight="1" x14ac:dyDescent="0.2">
      <c r="B635" s="116"/>
      <c r="F635" s="117"/>
      <c r="G635" s="116"/>
    </row>
    <row r="636" spans="2:7" ht="15.75" customHeight="1" x14ac:dyDescent="0.2">
      <c r="B636" s="116"/>
      <c r="F636" s="117"/>
      <c r="G636" s="116"/>
    </row>
    <row r="637" spans="2:7" ht="15.75" customHeight="1" x14ac:dyDescent="0.2">
      <c r="B637" s="116"/>
      <c r="F637" s="117"/>
      <c r="G637" s="116"/>
    </row>
    <row r="638" spans="2:7" ht="15.75" customHeight="1" x14ac:dyDescent="0.2">
      <c r="B638" s="116"/>
      <c r="F638" s="117"/>
      <c r="G638" s="116"/>
    </row>
    <row r="639" spans="2:7" ht="15.75" customHeight="1" x14ac:dyDescent="0.2">
      <c r="B639" s="116"/>
      <c r="F639" s="117"/>
      <c r="G639" s="116"/>
    </row>
    <row r="640" spans="2:7" ht="15.75" customHeight="1" x14ac:dyDescent="0.2">
      <c r="B640" s="116"/>
      <c r="F640" s="117"/>
      <c r="G640" s="116"/>
    </row>
    <row r="641" spans="2:7" ht="15.75" customHeight="1" x14ac:dyDescent="0.2">
      <c r="B641" s="116"/>
      <c r="F641" s="117"/>
      <c r="G641" s="116"/>
    </row>
    <row r="642" spans="2:7" ht="15.75" customHeight="1" x14ac:dyDescent="0.2">
      <c r="B642" s="116"/>
      <c r="F642" s="117"/>
      <c r="G642" s="116"/>
    </row>
    <row r="643" spans="2:7" ht="15.75" customHeight="1" x14ac:dyDescent="0.2">
      <c r="B643" s="116"/>
      <c r="F643" s="117"/>
      <c r="G643" s="116"/>
    </row>
    <row r="644" spans="2:7" ht="15.75" customHeight="1" x14ac:dyDescent="0.2">
      <c r="B644" s="116"/>
      <c r="F644" s="117"/>
      <c r="G644" s="116"/>
    </row>
    <row r="645" spans="2:7" ht="15.75" customHeight="1" x14ac:dyDescent="0.2">
      <c r="B645" s="116"/>
      <c r="F645" s="117"/>
      <c r="G645" s="116"/>
    </row>
    <row r="646" spans="2:7" ht="15.75" customHeight="1" x14ac:dyDescent="0.2">
      <c r="B646" s="116"/>
      <c r="F646" s="117"/>
      <c r="G646" s="116"/>
    </row>
    <row r="647" spans="2:7" ht="15.75" customHeight="1" x14ac:dyDescent="0.2">
      <c r="B647" s="116"/>
      <c r="F647" s="117"/>
      <c r="G647" s="116"/>
    </row>
    <row r="648" spans="2:7" ht="15.75" customHeight="1" x14ac:dyDescent="0.2">
      <c r="B648" s="116"/>
      <c r="F648" s="117"/>
      <c r="G648" s="116"/>
    </row>
    <row r="649" spans="2:7" ht="15.75" customHeight="1" x14ac:dyDescent="0.2">
      <c r="B649" s="116"/>
      <c r="F649" s="117"/>
      <c r="G649" s="116"/>
    </row>
    <row r="650" spans="2:7" ht="15.75" customHeight="1" x14ac:dyDescent="0.2">
      <c r="B650" s="116"/>
      <c r="F650" s="117"/>
      <c r="G650" s="116"/>
    </row>
    <row r="651" spans="2:7" ht="15.75" customHeight="1" x14ac:dyDescent="0.2">
      <c r="B651" s="116"/>
      <c r="F651" s="117"/>
      <c r="G651" s="116"/>
    </row>
    <row r="652" spans="2:7" ht="15.75" customHeight="1" x14ac:dyDescent="0.2">
      <c r="B652" s="116"/>
      <c r="F652" s="117"/>
      <c r="G652" s="116"/>
    </row>
    <row r="653" spans="2:7" ht="15.75" customHeight="1" x14ac:dyDescent="0.2">
      <c r="B653" s="116"/>
      <c r="F653" s="117"/>
      <c r="G653" s="116"/>
    </row>
    <row r="654" spans="2:7" ht="15.75" customHeight="1" x14ac:dyDescent="0.2">
      <c r="B654" s="116"/>
      <c r="F654" s="117"/>
      <c r="G654" s="116"/>
    </row>
    <row r="655" spans="2:7" ht="15.75" customHeight="1" x14ac:dyDescent="0.2">
      <c r="B655" s="116"/>
      <c r="F655" s="117"/>
      <c r="G655" s="116"/>
    </row>
    <row r="656" spans="2:7" ht="15.75" customHeight="1" x14ac:dyDescent="0.2">
      <c r="B656" s="116"/>
      <c r="F656" s="117"/>
      <c r="G656" s="116"/>
    </row>
    <row r="657" spans="2:7" ht="15.75" customHeight="1" x14ac:dyDescent="0.2">
      <c r="B657" s="116"/>
      <c r="F657" s="117"/>
      <c r="G657" s="116"/>
    </row>
    <row r="658" spans="2:7" ht="15.75" customHeight="1" x14ac:dyDescent="0.2">
      <c r="B658" s="116"/>
      <c r="F658" s="117"/>
      <c r="G658" s="116"/>
    </row>
    <row r="659" spans="2:7" ht="15.75" customHeight="1" x14ac:dyDescent="0.2">
      <c r="B659" s="116"/>
      <c r="F659" s="117"/>
      <c r="G659" s="116"/>
    </row>
    <row r="660" spans="2:7" ht="15.75" customHeight="1" x14ac:dyDescent="0.2">
      <c r="B660" s="116"/>
      <c r="F660" s="117"/>
      <c r="G660" s="116"/>
    </row>
    <row r="661" spans="2:7" ht="15.75" customHeight="1" x14ac:dyDescent="0.2">
      <c r="B661" s="116"/>
      <c r="F661" s="117"/>
      <c r="G661" s="116"/>
    </row>
    <row r="662" spans="2:7" ht="15.75" customHeight="1" x14ac:dyDescent="0.2">
      <c r="B662" s="116"/>
      <c r="F662" s="117"/>
      <c r="G662" s="116"/>
    </row>
    <row r="663" spans="2:7" ht="15.75" customHeight="1" x14ac:dyDescent="0.2">
      <c r="B663" s="116"/>
      <c r="F663" s="117"/>
      <c r="G663" s="116"/>
    </row>
    <row r="664" spans="2:7" ht="15.75" customHeight="1" x14ac:dyDescent="0.2">
      <c r="B664" s="116"/>
      <c r="F664" s="117"/>
      <c r="G664" s="116"/>
    </row>
    <row r="665" spans="2:7" ht="15.75" customHeight="1" x14ac:dyDescent="0.2">
      <c r="B665" s="116"/>
      <c r="F665" s="117"/>
      <c r="G665" s="116"/>
    </row>
    <row r="666" spans="2:7" ht="15.75" customHeight="1" x14ac:dyDescent="0.2">
      <c r="B666" s="116"/>
      <c r="F666" s="117"/>
      <c r="G666" s="116"/>
    </row>
    <row r="667" spans="2:7" ht="15.75" customHeight="1" x14ac:dyDescent="0.2">
      <c r="B667" s="116"/>
      <c r="F667" s="117"/>
      <c r="G667" s="116"/>
    </row>
    <row r="668" spans="2:7" ht="15.75" customHeight="1" x14ac:dyDescent="0.2">
      <c r="B668" s="116"/>
      <c r="F668" s="117"/>
      <c r="G668" s="116"/>
    </row>
    <row r="669" spans="2:7" ht="15.75" customHeight="1" x14ac:dyDescent="0.2">
      <c r="B669" s="116"/>
      <c r="F669" s="117"/>
      <c r="G669" s="116"/>
    </row>
    <row r="670" spans="2:7" ht="15.75" customHeight="1" x14ac:dyDescent="0.2">
      <c r="B670" s="116"/>
      <c r="F670" s="117"/>
      <c r="G670" s="116"/>
    </row>
    <row r="671" spans="2:7" ht="15.75" customHeight="1" x14ac:dyDescent="0.2">
      <c r="B671" s="116"/>
      <c r="F671" s="117"/>
      <c r="G671" s="116"/>
    </row>
    <row r="672" spans="2:7" ht="15.75" customHeight="1" x14ac:dyDescent="0.2">
      <c r="B672" s="116"/>
      <c r="F672" s="117"/>
      <c r="G672" s="116"/>
    </row>
    <row r="673" spans="2:7" ht="15.75" customHeight="1" x14ac:dyDescent="0.2">
      <c r="B673" s="116"/>
      <c r="F673" s="117"/>
      <c r="G673" s="116"/>
    </row>
    <row r="674" spans="2:7" ht="15.75" customHeight="1" x14ac:dyDescent="0.2">
      <c r="B674" s="116"/>
      <c r="F674" s="117"/>
      <c r="G674" s="116"/>
    </row>
    <row r="675" spans="2:7" ht="15.75" customHeight="1" x14ac:dyDescent="0.2">
      <c r="B675" s="116"/>
      <c r="F675" s="117"/>
      <c r="G675" s="116"/>
    </row>
    <row r="676" spans="2:7" ht="15.75" customHeight="1" x14ac:dyDescent="0.2">
      <c r="B676" s="116"/>
      <c r="F676" s="117"/>
      <c r="G676" s="116"/>
    </row>
    <row r="677" spans="2:7" ht="15.75" customHeight="1" x14ac:dyDescent="0.2">
      <c r="B677" s="116"/>
      <c r="F677" s="117"/>
      <c r="G677" s="116"/>
    </row>
    <row r="678" spans="2:7" ht="15.75" customHeight="1" x14ac:dyDescent="0.2">
      <c r="B678" s="116"/>
      <c r="F678" s="117"/>
      <c r="G678" s="116"/>
    </row>
    <row r="679" spans="2:7" ht="15.75" customHeight="1" x14ac:dyDescent="0.2">
      <c r="B679" s="116"/>
      <c r="F679" s="117"/>
      <c r="G679" s="116"/>
    </row>
    <row r="680" spans="2:7" ht="15.75" customHeight="1" x14ac:dyDescent="0.2">
      <c r="B680" s="116"/>
      <c r="F680" s="117"/>
      <c r="G680" s="116"/>
    </row>
    <row r="681" spans="2:7" ht="15.75" customHeight="1" x14ac:dyDescent="0.2">
      <c r="B681" s="116"/>
      <c r="F681" s="117"/>
      <c r="G681" s="116"/>
    </row>
    <row r="682" spans="2:7" ht="15.75" customHeight="1" x14ac:dyDescent="0.2">
      <c r="B682" s="116"/>
      <c r="F682" s="117"/>
      <c r="G682" s="116"/>
    </row>
    <row r="683" spans="2:7" ht="15.75" customHeight="1" x14ac:dyDescent="0.2">
      <c r="B683" s="116"/>
      <c r="F683" s="117"/>
      <c r="G683" s="116"/>
    </row>
    <row r="684" spans="2:7" ht="15.75" customHeight="1" x14ac:dyDescent="0.2">
      <c r="B684" s="116"/>
      <c r="F684" s="117"/>
      <c r="G684" s="116"/>
    </row>
    <row r="685" spans="2:7" ht="15.75" customHeight="1" x14ac:dyDescent="0.2">
      <c r="B685" s="116"/>
      <c r="F685" s="117"/>
      <c r="G685" s="116"/>
    </row>
    <row r="686" spans="2:7" ht="15.75" customHeight="1" x14ac:dyDescent="0.2">
      <c r="B686" s="116"/>
      <c r="F686" s="117"/>
      <c r="G686" s="116"/>
    </row>
    <row r="687" spans="2:7" ht="15.75" customHeight="1" x14ac:dyDescent="0.2">
      <c r="B687" s="116"/>
      <c r="F687" s="117"/>
      <c r="G687" s="116"/>
    </row>
    <row r="688" spans="2:7" ht="15.75" customHeight="1" x14ac:dyDescent="0.2">
      <c r="B688" s="116"/>
      <c r="F688" s="117"/>
      <c r="G688" s="116"/>
    </row>
    <row r="689" spans="2:7" ht="15.75" customHeight="1" x14ac:dyDescent="0.2">
      <c r="B689" s="116"/>
      <c r="F689" s="117"/>
      <c r="G689" s="116"/>
    </row>
    <row r="690" spans="2:7" ht="15.75" customHeight="1" x14ac:dyDescent="0.2">
      <c r="B690" s="116"/>
      <c r="F690" s="117"/>
      <c r="G690" s="116"/>
    </row>
    <row r="691" spans="2:7" ht="15.75" customHeight="1" x14ac:dyDescent="0.2">
      <c r="B691" s="116"/>
      <c r="F691" s="117"/>
      <c r="G691" s="116"/>
    </row>
    <row r="692" spans="2:7" ht="15.75" customHeight="1" x14ac:dyDescent="0.2">
      <c r="B692" s="116"/>
      <c r="F692" s="117"/>
      <c r="G692" s="116"/>
    </row>
    <row r="693" spans="2:7" ht="15.75" customHeight="1" x14ac:dyDescent="0.2">
      <c r="B693" s="116"/>
      <c r="F693" s="117"/>
      <c r="G693" s="116"/>
    </row>
    <row r="694" spans="2:7" ht="15.75" customHeight="1" x14ac:dyDescent="0.2">
      <c r="B694" s="116"/>
      <c r="F694" s="117"/>
      <c r="G694" s="116"/>
    </row>
    <row r="695" spans="2:7" ht="15.75" customHeight="1" x14ac:dyDescent="0.2">
      <c r="B695" s="116"/>
      <c r="F695" s="117"/>
      <c r="G695" s="116"/>
    </row>
    <row r="696" spans="2:7" ht="15.75" customHeight="1" x14ac:dyDescent="0.2">
      <c r="B696" s="116"/>
      <c r="F696" s="117"/>
      <c r="G696" s="116"/>
    </row>
    <row r="697" spans="2:7" ht="15.75" customHeight="1" x14ac:dyDescent="0.2">
      <c r="B697" s="116"/>
      <c r="F697" s="117"/>
      <c r="G697" s="116"/>
    </row>
    <row r="698" spans="2:7" ht="15.75" customHeight="1" x14ac:dyDescent="0.2">
      <c r="B698" s="116"/>
      <c r="F698" s="117"/>
      <c r="G698" s="116"/>
    </row>
    <row r="699" spans="2:7" ht="15.75" customHeight="1" x14ac:dyDescent="0.2">
      <c r="B699" s="116"/>
      <c r="F699" s="117"/>
      <c r="G699" s="116"/>
    </row>
    <row r="700" spans="2:7" ht="15.75" customHeight="1" x14ac:dyDescent="0.2">
      <c r="B700" s="116"/>
      <c r="F700" s="117"/>
      <c r="G700" s="116"/>
    </row>
    <row r="701" spans="2:7" ht="15.75" customHeight="1" x14ac:dyDescent="0.2">
      <c r="B701" s="116"/>
      <c r="F701" s="117"/>
      <c r="G701" s="116"/>
    </row>
    <row r="702" spans="2:7" ht="15.75" customHeight="1" x14ac:dyDescent="0.2">
      <c r="B702" s="116"/>
      <c r="F702" s="117"/>
      <c r="G702" s="116"/>
    </row>
    <row r="703" spans="2:7" ht="15.75" customHeight="1" x14ac:dyDescent="0.2">
      <c r="B703" s="116"/>
      <c r="F703" s="117"/>
      <c r="G703" s="116"/>
    </row>
    <row r="704" spans="2:7" ht="15.75" customHeight="1" x14ac:dyDescent="0.2">
      <c r="B704" s="116"/>
      <c r="F704" s="117"/>
      <c r="G704" s="116"/>
    </row>
    <row r="705" spans="2:7" ht="15.75" customHeight="1" x14ac:dyDescent="0.2">
      <c r="B705" s="116"/>
      <c r="F705" s="117"/>
      <c r="G705" s="116"/>
    </row>
    <row r="706" spans="2:7" ht="15.75" customHeight="1" x14ac:dyDescent="0.2">
      <c r="B706" s="116"/>
      <c r="F706" s="117"/>
      <c r="G706" s="116"/>
    </row>
    <row r="707" spans="2:7" ht="15.75" customHeight="1" x14ac:dyDescent="0.2">
      <c r="B707" s="116"/>
      <c r="F707" s="117"/>
      <c r="G707" s="116"/>
    </row>
    <row r="708" spans="2:7" ht="15.75" customHeight="1" x14ac:dyDescent="0.2">
      <c r="B708" s="116"/>
      <c r="F708" s="117"/>
      <c r="G708" s="116"/>
    </row>
    <row r="709" spans="2:7" ht="15.75" customHeight="1" x14ac:dyDescent="0.2">
      <c r="B709" s="116"/>
      <c r="F709" s="117"/>
      <c r="G709" s="116"/>
    </row>
    <row r="710" spans="2:7" ht="15.75" customHeight="1" x14ac:dyDescent="0.2">
      <c r="B710" s="116"/>
      <c r="F710" s="117"/>
      <c r="G710" s="116"/>
    </row>
    <row r="711" spans="2:7" ht="15.75" customHeight="1" x14ac:dyDescent="0.2">
      <c r="B711" s="116"/>
      <c r="F711" s="117"/>
      <c r="G711" s="116"/>
    </row>
    <row r="712" spans="2:7" ht="15.75" customHeight="1" x14ac:dyDescent="0.2">
      <c r="B712" s="116"/>
      <c r="F712" s="117"/>
      <c r="G712" s="116"/>
    </row>
    <row r="713" spans="2:7" ht="15.75" customHeight="1" x14ac:dyDescent="0.2">
      <c r="B713" s="116"/>
      <c r="F713" s="117"/>
      <c r="G713" s="116"/>
    </row>
    <row r="714" spans="2:7" ht="15.75" customHeight="1" x14ac:dyDescent="0.2">
      <c r="B714" s="116"/>
      <c r="F714" s="117"/>
      <c r="G714" s="116"/>
    </row>
    <row r="715" spans="2:7" ht="15.75" customHeight="1" x14ac:dyDescent="0.2">
      <c r="B715" s="116"/>
      <c r="F715" s="117"/>
      <c r="G715" s="116"/>
    </row>
    <row r="716" spans="2:7" ht="15.75" customHeight="1" x14ac:dyDescent="0.2">
      <c r="B716" s="116"/>
      <c r="F716" s="117"/>
      <c r="G716" s="116"/>
    </row>
    <row r="717" spans="2:7" ht="15.75" customHeight="1" x14ac:dyDescent="0.2">
      <c r="B717" s="116"/>
      <c r="F717" s="117"/>
      <c r="G717" s="116"/>
    </row>
    <row r="718" spans="2:7" ht="15.75" customHeight="1" x14ac:dyDescent="0.2">
      <c r="B718" s="116"/>
      <c r="F718" s="117"/>
      <c r="G718" s="116"/>
    </row>
    <row r="719" spans="2:7" ht="15.75" customHeight="1" x14ac:dyDescent="0.2">
      <c r="B719" s="116"/>
      <c r="F719" s="117"/>
      <c r="G719" s="116"/>
    </row>
    <row r="720" spans="2:7" ht="15.75" customHeight="1" x14ac:dyDescent="0.2">
      <c r="B720" s="116"/>
      <c r="F720" s="117"/>
      <c r="G720" s="116"/>
    </row>
    <row r="721" spans="2:7" ht="15.75" customHeight="1" x14ac:dyDescent="0.2">
      <c r="B721" s="116"/>
      <c r="F721" s="117"/>
      <c r="G721" s="116"/>
    </row>
    <row r="722" spans="2:7" ht="15.75" customHeight="1" x14ac:dyDescent="0.2">
      <c r="B722" s="116"/>
      <c r="F722" s="117"/>
      <c r="G722" s="116"/>
    </row>
    <row r="723" spans="2:7" ht="15.75" customHeight="1" x14ac:dyDescent="0.2">
      <c r="B723" s="116"/>
      <c r="F723" s="117"/>
      <c r="G723" s="116"/>
    </row>
    <row r="724" spans="2:7" ht="15.75" customHeight="1" x14ac:dyDescent="0.2">
      <c r="B724" s="116"/>
      <c r="F724" s="117"/>
      <c r="G724" s="116"/>
    </row>
    <row r="725" spans="2:7" ht="15.75" customHeight="1" x14ac:dyDescent="0.2">
      <c r="B725" s="116"/>
      <c r="F725" s="117"/>
      <c r="G725" s="116"/>
    </row>
    <row r="726" spans="2:7" ht="15.75" customHeight="1" x14ac:dyDescent="0.2">
      <c r="B726" s="116"/>
      <c r="F726" s="117"/>
      <c r="G726" s="116"/>
    </row>
    <row r="727" spans="2:7" ht="15.75" customHeight="1" x14ac:dyDescent="0.2">
      <c r="B727" s="116"/>
      <c r="F727" s="117"/>
      <c r="G727" s="116"/>
    </row>
    <row r="728" spans="2:7" ht="15.75" customHeight="1" x14ac:dyDescent="0.2">
      <c r="B728" s="116"/>
      <c r="F728" s="117"/>
      <c r="G728" s="116"/>
    </row>
    <row r="729" spans="2:7" ht="15.75" customHeight="1" x14ac:dyDescent="0.2">
      <c r="B729" s="116"/>
      <c r="F729" s="117"/>
      <c r="G729" s="116"/>
    </row>
    <row r="730" spans="2:7" ht="15.75" customHeight="1" x14ac:dyDescent="0.2">
      <c r="B730" s="116"/>
      <c r="F730" s="117"/>
      <c r="G730" s="116"/>
    </row>
    <row r="731" spans="2:7" ht="15.75" customHeight="1" x14ac:dyDescent="0.2">
      <c r="B731" s="116"/>
      <c r="F731" s="117"/>
      <c r="G731" s="116"/>
    </row>
    <row r="732" spans="2:7" ht="15.75" customHeight="1" x14ac:dyDescent="0.2">
      <c r="B732" s="116"/>
      <c r="F732" s="117"/>
      <c r="G732" s="116"/>
    </row>
    <row r="733" spans="2:7" ht="15.75" customHeight="1" x14ac:dyDescent="0.2">
      <c r="B733" s="116"/>
      <c r="F733" s="117"/>
      <c r="G733" s="116"/>
    </row>
    <row r="734" spans="2:7" ht="15.75" customHeight="1" x14ac:dyDescent="0.2">
      <c r="B734" s="116"/>
      <c r="F734" s="117"/>
      <c r="G734" s="116"/>
    </row>
    <row r="735" spans="2:7" ht="15.75" customHeight="1" x14ac:dyDescent="0.2">
      <c r="B735" s="116"/>
      <c r="F735" s="117"/>
      <c r="G735" s="116"/>
    </row>
    <row r="736" spans="2:7" ht="15.75" customHeight="1" x14ac:dyDescent="0.2">
      <c r="B736" s="116"/>
      <c r="F736" s="117"/>
      <c r="G736" s="116"/>
    </row>
    <row r="737" spans="2:7" ht="15.75" customHeight="1" x14ac:dyDescent="0.2">
      <c r="B737" s="116"/>
      <c r="F737" s="117"/>
      <c r="G737" s="116"/>
    </row>
    <row r="738" spans="2:7" ht="15.75" customHeight="1" x14ac:dyDescent="0.2">
      <c r="B738" s="116"/>
      <c r="F738" s="117"/>
      <c r="G738" s="116"/>
    </row>
    <row r="739" spans="2:7" ht="15.75" customHeight="1" x14ac:dyDescent="0.2">
      <c r="B739" s="116"/>
      <c r="F739" s="117"/>
      <c r="G739" s="116"/>
    </row>
    <row r="740" spans="2:7" ht="15.75" customHeight="1" x14ac:dyDescent="0.2">
      <c r="B740" s="116"/>
      <c r="F740" s="117"/>
      <c r="G740" s="116"/>
    </row>
    <row r="741" spans="2:7" ht="15.75" customHeight="1" x14ac:dyDescent="0.2">
      <c r="B741" s="116"/>
      <c r="F741" s="117"/>
      <c r="G741" s="116"/>
    </row>
    <row r="742" spans="2:7" ht="15.75" customHeight="1" x14ac:dyDescent="0.2">
      <c r="B742" s="116"/>
      <c r="F742" s="117"/>
      <c r="G742" s="116"/>
    </row>
    <row r="743" spans="2:7" ht="15.75" customHeight="1" x14ac:dyDescent="0.2">
      <c r="B743" s="116"/>
      <c r="F743" s="117"/>
      <c r="G743" s="116"/>
    </row>
    <row r="744" spans="2:7" ht="15.75" customHeight="1" x14ac:dyDescent="0.2">
      <c r="B744" s="116"/>
      <c r="F744" s="117"/>
      <c r="G744" s="116"/>
    </row>
    <row r="745" spans="2:7" ht="15.75" customHeight="1" x14ac:dyDescent="0.2">
      <c r="B745" s="116"/>
      <c r="F745" s="117"/>
      <c r="G745" s="116"/>
    </row>
    <row r="746" spans="2:7" ht="15.75" customHeight="1" x14ac:dyDescent="0.2">
      <c r="B746" s="116"/>
      <c r="F746" s="117"/>
      <c r="G746" s="116"/>
    </row>
    <row r="747" spans="2:7" ht="15.75" customHeight="1" x14ac:dyDescent="0.2">
      <c r="B747" s="116"/>
      <c r="F747" s="117"/>
      <c r="G747" s="116"/>
    </row>
    <row r="748" spans="2:7" ht="15.75" customHeight="1" x14ac:dyDescent="0.2">
      <c r="B748" s="116"/>
      <c r="F748" s="117"/>
      <c r="G748" s="116"/>
    </row>
    <row r="749" spans="2:7" ht="15.75" customHeight="1" x14ac:dyDescent="0.2">
      <c r="B749" s="116"/>
      <c r="F749" s="117"/>
      <c r="G749" s="116"/>
    </row>
    <row r="750" spans="2:7" ht="15.75" customHeight="1" x14ac:dyDescent="0.2">
      <c r="B750" s="116"/>
      <c r="F750" s="117"/>
      <c r="G750" s="116"/>
    </row>
    <row r="751" spans="2:7" ht="15.75" customHeight="1" x14ac:dyDescent="0.2">
      <c r="B751" s="116"/>
      <c r="F751" s="117"/>
      <c r="G751" s="116"/>
    </row>
    <row r="752" spans="2:7" ht="15.75" customHeight="1" x14ac:dyDescent="0.2">
      <c r="B752" s="116"/>
      <c r="F752" s="117"/>
      <c r="G752" s="116"/>
    </row>
    <row r="753" spans="2:7" ht="15.75" customHeight="1" x14ac:dyDescent="0.2">
      <c r="B753" s="116"/>
      <c r="F753" s="117"/>
      <c r="G753" s="116"/>
    </row>
    <row r="754" spans="2:7" ht="15.75" customHeight="1" x14ac:dyDescent="0.2">
      <c r="B754" s="116"/>
      <c r="F754" s="117"/>
      <c r="G754" s="116"/>
    </row>
    <row r="755" spans="2:7" ht="15.75" customHeight="1" x14ac:dyDescent="0.2">
      <c r="B755" s="116"/>
      <c r="F755" s="117"/>
      <c r="G755" s="116"/>
    </row>
    <row r="756" spans="2:7" ht="15.75" customHeight="1" x14ac:dyDescent="0.2">
      <c r="B756" s="116"/>
      <c r="F756" s="117"/>
      <c r="G756" s="116"/>
    </row>
    <row r="757" spans="2:7" ht="15.75" customHeight="1" x14ac:dyDescent="0.2">
      <c r="B757" s="116"/>
      <c r="F757" s="117"/>
      <c r="G757" s="116"/>
    </row>
    <row r="758" spans="2:7" ht="15.75" customHeight="1" x14ac:dyDescent="0.2">
      <c r="B758" s="116"/>
      <c r="F758" s="117"/>
      <c r="G758" s="116"/>
    </row>
    <row r="759" spans="2:7" ht="15.75" customHeight="1" x14ac:dyDescent="0.2">
      <c r="B759" s="116"/>
      <c r="F759" s="117"/>
      <c r="G759" s="116"/>
    </row>
    <row r="760" spans="2:7" ht="15.75" customHeight="1" x14ac:dyDescent="0.2">
      <c r="B760" s="116"/>
      <c r="F760" s="117"/>
      <c r="G760" s="116"/>
    </row>
    <row r="761" spans="2:7" ht="15.75" customHeight="1" x14ac:dyDescent="0.2">
      <c r="B761" s="116"/>
      <c r="F761" s="117"/>
      <c r="G761" s="116"/>
    </row>
    <row r="762" spans="2:7" ht="15.75" customHeight="1" x14ac:dyDescent="0.2">
      <c r="B762" s="116"/>
      <c r="F762" s="117"/>
      <c r="G762" s="116"/>
    </row>
    <row r="763" spans="2:7" ht="15.75" customHeight="1" x14ac:dyDescent="0.2">
      <c r="B763" s="116"/>
      <c r="F763" s="117"/>
      <c r="G763" s="116"/>
    </row>
    <row r="764" spans="2:7" ht="15.75" customHeight="1" x14ac:dyDescent="0.2">
      <c r="B764" s="116"/>
      <c r="F764" s="117"/>
      <c r="G764" s="116"/>
    </row>
    <row r="765" spans="2:7" ht="15.75" customHeight="1" x14ac:dyDescent="0.2">
      <c r="B765" s="116"/>
      <c r="F765" s="117"/>
      <c r="G765" s="116"/>
    </row>
    <row r="766" spans="2:7" ht="15.75" customHeight="1" x14ac:dyDescent="0.2">
      <c r="B766" s="116"/>
      <c r="F766" s="117"/>
      <c r="G766" s="116"/>
    </row>
    <row r="767" spans="2:7" ht="15.75" customHeight="1" x14ac:dyDescent="0.2">
      <c r="B767" s="116"/>
      <c r="F767" s="117"/>
      <c r="G767" s="116"/>
    </row>
    <row r="768" spans="2:7" ht="15.75" customHeight="1" x14ac:dyDescent="0.2">
      <c r="B768" s="116"/>
      <c r="F768" s="117"/>
      <c r="G768" s="116"/>
    </row>
    <row r="769" spans="2:7" ht="15.75" customHeight="1" x14ac:dyDescent="0.2">
      <c r="B769" s="116"/>
      <c r="F769" s="117"/>
      <c r="G769" s="116"/>
    </row>
    <row r="770" spans="2:7" ht="15.75" customHeight="1" x14ac:dyDescent="0.2">
      <c r="B770" s="116"/>
      <c r="F770" s="117"/>
      <c r="G770" s="116"/>
    </row>
    <row r="771" spans="2:7" ht="15.75" customHeight="1" x14ac:dyDescent="0.2">
      <c r="B771" s="116"/>
      <c r="F771" s="117"/>
      <c r="G771" s="116"/>
    </row>
    <row r="772" spans="2:7" ht="15.75" customHeight="1" x14ac:dyDescent="0.2">
      <c r="B772" s="116"/>
      <c r="F772" s="117"/>
      <c r="G772" s="116"/>
    </row>
    <row r="773" spans="2:7" ht="15.75" customHeight="1" x14ac:dyDescent="0.2">
      <c r="B773" s="116"/>
      <c r="F773" s="117"/>
      <c r="G773" s="116"/>
    </row>
    <row r="774" spans="2:7" ht="15.75" customHeight="1" x14ac:dyDescent="0.2">
      <c r="B774" s="116"/>
      <c r="F774" s="117"/>
      <c r="G774" s="116"/>
    </row>
    <row r="775" spans="2:7" ht="15.75" customHeight="1" x14ac:dyDescent="0.2">
      <c r="B775" s="116"/>
      <c r="F775" s="117"/>
      <c r="G775" s="116"/>
    </row>
    <row r="776" spans="2:7" ht="15.75" customHeight="1" x14ac:dyDescent="0.2">
      <c r="B776" s="116"/>
      <c r="F776" s="117"/>
      <c r="G776" s="116"/>
    </row>
    <row r="777" spans="2:7" ht="15.75" customHeight="1" x14ac:dyDescent="0.2">
      <c r="B777" s="116"/>
      <c r="F777" s="117"/>
      <c r="G777" s="116"/>
    </row>
    <row r="778" spans="2:7" ht="15.75" customHeight="1" x14ac:dyDescent="0.2">
      <c r="B778" s="116"/>
      <c r="F778" s="117"/>
      <c r="G778" s="116"/>
    </row>
    <row r="779" spans="2:7" ht="15.75" customHeight="1" x14ac:dyDescent="0.2">
      <c r="B779" s="116"/>
      <c r="F779" s="117"/>
      <c r="G779" s="116"/>
    </row>
    <row r="780" spans="2:7" ht="15.75" customHeight="1" x14ac:dyDescent="0.2">
      <c r="B780" s="116"/>
      <c r="F780" s="117"/>
      <c r="G780" s="116"/>
    </row>
    <row r="781" spans="2:7" ht="15.75" customHeight="1" x14ac:dyDescent="0.2">
      <c r="B781" s="116"/>
      <c r="F781" s="117"/>
      <c r="G781" s="116"/>
    </row>
    <row r="782" spans="2:7" ht="15.75" customHeight="1" x14ac:dyDescent="0.2">
      <c r="B782" s="116"/>
      <c r="F782" s="117"/>
      <c r="G782" s="116"/>
    </row>
    <row r="783" spans="2:7" ht="15.75" customHeight="1" x14ac:dyDescent="0.2">
      <c r="B783" s="116"/>
      <c r="F783" s="117"/>
      <c r="G783" s="116"/>
    </row>
    <row r="784" spans="2:7" ht="15.75" customHeight="1" x14ac:dyDescent="0.2">
      <c r="B784" s="116"/>
      <c r="F784" s="117"/>
      <c r="G784" s="116"/>
    </row>
    <row r="785" spans="2:7" ht="15.75" customHeight="1" x14ac:dyDescent="0.2">
      <c r="B785" s="116"/>
      <c r="F785" s="117"/>
      <c r="G785" s="116"/>
    </row>
    <row r="786" spans="2:7" ht="15.75" customHeight="1" x14ac:dyDescent="0.2">
      <c r="B786" s="116"/>
      <c r="F786" s="117"/>
      <c r="G786" s="116"/>
    </row>
    <row r="787" spans="2:7" ht="15.75" customHeight="1" x14ac:dyDescent="0.2">
      <c r="B787" s="116"/>
      <c r="F787" s="117"/>
      <c r="G787" s="116"/>
    </row>
    <row r="788" spans="2:7" ht="15.75" customHeight="1" x14ac:dyDescent="0.2">
      <c r="B788" s="116"/>
      <c r="F788" s="117"/>
      <c r="G788" s="116"/>
    </row>
    <row r="789" spans="2:7" ht="15.75" customHeight="1" x14ac:dyDescent="0.2">
      <c r="B789" s="116"/>
      <c r="F789" s="117"/>
      <c r="G789" s="116"/>
    </row>
    <row r="790" spans="2:7" ht="15.75" customHeight="1" x14ac:dyDescent="0.2">
      <c r="B790" s="116"/>
      <c r="F790" s="117"/>
      <c r="G790" s="116"/>
    </row>
    <row r="791" spans="2:7" ht="15.75" customHeight="1" x14ac:dyDescent="0.2">
      <c r="B791" s="116"/>
      <c r="F791" s="117"/>
      <c r="G791" s="116"/>
    </row>
    <row r="792" spans="2:7" ht="15.75" customHeight="1" x14ac:dyDescent="0.2">
      <c r="B792" s="116"/>
      <c r="F792" s="117"/>
      <c r="G792" s="116"/>
    </row>
    <row r="793" spans="2:7" ht="15.75" customHeight="1" x14ac:dyDescent="0.2">
      <c r="B793" s="116"/>
      <c r="F793" s="117"/>
      <c r="G793" s="116"/>
    </row>
    <row r="794" spans="2:7" ht="15.75" customHeight="1" x14ac:dyDescent="0.2">
      <c r="B794" s="116"/>
      <c r="F794" s="117"/>
      <c r="G794" s="116"/>
    </row>
    <row r="795" spans="2:7" ht="15.75" customHeight="1" x14ac:dyDescent="0.2">
      <c r="B795" s="116"/>
      <c r="F795" s="117"/>
      <c r="G795" s="116"/>
    </row>
    <row r="796" spans="2:7" ht="15.75" customHeight="1" x14ac:dyDescent="0.2">
      <c r="B796" s="116"/>
      <c r="F796" s="117"/>
      <c r="G796" s="116"/>
    </row>
    <row r="797" spans="2:7" ht="15.75" customHeight="1" x14ac:dyDescent="0.2">
      <c r="B797" s="116"/>
      <c r="F797" s="117"/>
      <c r="G797" s="116"/>
    </row>
    <row r="798" spans="2:7" ht="15.75" customHeight="1" x14ac:dyDescent="0.2">
      <c r="B798" s="116"/>
      <c r="F798" s="117"/>
      <c r="G798" s="116"/>
    </row>
    <row r="799" spans="2:7" ht="15.75" customHeight="1" x14ac:dyDescent="0.2">
      <c r="B799" s="116"/>
      <c r="F799" s="117"/>
      <c r="G799" s="116"/>
    </row>
    <row r="800" spans="2:7" ht="15.75" customHeight="1" x14ac:dyDescent="0.2">
      <c r="B800" s="116"/>
      <c r="F800" s="117"/>
      <c r="G800" s="116"/>
    </row>
    <row r="801" spans="2:7" ht="15.75" customHeight="1" x14ac:dyDescent="0.2">
      <c r="B801" s="116"/>
      <c r="F801" s="117"/>
      <c r="G801" s="116"/>
    </row>
    <row r="802" spans="2:7" ht="15.75" customHeight="1" x14ac:dyDescent="0.2">
      <c r="B802" s="116"/>
      <c r="F802" s="117"/>
      <c r="G802" s="116"/>
    </row>
    <row r="803" spans="2:7" ht="15.75" customHeight="1" x14ac:dyDescent="0.2">
      <c r="B803" s="116"/>
      <c r="F803" s="117"/>
      <c r="G803" s="116"/>
    </row>
    <row r="804" spans="2:7" ht="15.75" customHeight="1" x14ac:dyDescent="0.2">
      <c r="B804" s="116"/>
      <c r="F804" s="117"/>
      <c r="G804" s="116"/>
    </row>
    <row r="805" spans="2:7" ht="15.75" customHeight="1" x14ac:dyDescent="0.2">
      <c r="B805" s="116"/>
      <c r="F805" s="117"/>
      <c r="G805" s="116"/>
    </row>
    <row r="806" spans="2:7" ht="15.75" customHeight="1" x14ac:dyDescent="0.2">
      <c r="B806" s="116"/>
      <c r="F806" s="117"/>
      <c r="G806" s="116"/>
    </row>
    <row r="807" spans="2:7" ht="15.75" customHeight="1" x14ac:dyDescent="0.2">
      <c r="B807" s="116"/>
      <c r="F807" s="117"/>
      <c r="G807" s="116"/>
    </row>
    <row r="808" spans="2:7" ht="15.75" customHeight="1" x14ac:dyDescent="0.2">
      <c r="B808" s="116"/>
      <c r="F808" s="117"/>
      <c r="G808" s="116"/>
    </row>
    <row r="809" spans="2:7" ht="15.75" customHeight="1" x14ac:dyDescent="0.2">
      <c r="B809" s="116"/>
      <c r="F809" s="117"/>
      <c r="G809" s="116"/>
    </row>
    <row r="810" spans="2:7" ht="15.75" customHeight="1" x14ac:dyDescent="0.2">
      <c r="B810" s="116"/>
      <c r="F810" s="117"/>
      <c r="G810" s="116"/>
    </row>
    <row r="811" spans="2:7" ht="15.75" customHeight="1" x14ac:dyDescent="0.2">
      <c r="B811" s="116"/>
      <c r="F811" s="117"/>
      <c r="G811" s="116"/>
    </row>
    <row r="812" spans="2:7" ht="15.75" customHeight="1" x14ac:dyDescent="0.2">
      <c r="B812" s="116"/>
      <c r="F812" s="117"/>
      <c r="G812" s="116"/>
    </row>
    <row r="813" spans="2:7" ht="15.75" customHeight="1" x14ac:dyDescent="0.2">
      <c r="B813" s="116"/>
      <c r="F813" s="117"/>
      <c r="G813" s="116"/>
    </row>
    <row r="814" spans="2:7" ht="15.75" customHeight="1" x14ac:dyDescent="0.2">
      <c r="B814" s="116"/>
      <c r="F814" s="117"/>
      <c r="G814" s="116"/>
    </row>
    <row r="815" spans="2:7" ht="15.75" customHeight="1" x14ac:dyDescent="0.2">
      <c r="B815" s="116"/>
      <c r="F815" s="117"/>
      <c r="G815" s="116"/>
    </row>
    <row r="816" spans="2:7" ht="15.75" customHeight="1" x14ac:dyDescent="0.2">
      <c r="B816" s="116"/>
      <c r="F816" s="117"/>
      <c r="G816" s="116"/>
    </row>
    <row r="817" spans="2:7" ht="15.75" customHeight="1" x14ac:dyDescent="0.2">
      <c r="B817" s="116"/>
      <c r="F817" s="117"/>
      <c r="G817" s="116"/>
    </row>
    <row r="818" spans="2:7" ht="15.75" customHeight="1" x14ac:dyDescent="0.2">
      <c r="B818" s="116"/>
      <c r="F818" s="117"/>
      <c r="G818" s="116"/>
    </row>
    <row r="819" spans="2:7" ht="15.75" customHeight="1" x14ac:dyDescent="0.2">
      <c r="B819" s="116"/>
      <c r="F819" s="117"/>
      <c r="G819" s="116"/>
    </row>
    <row r="820" spans="2:7" ht="15.75" customHeight="1" x14ac:dyDescent="0.2">
      <c r="B820" s="116"/>
      <c r="F820" s="117"/>
      <c r="G820" s="116"/>
    </row>
    <row r="821" spans="2:7" ht="15.75" customHeight="1" x14ac:dyDescent="0.2">
      <c r="B821" s="116"/>
      <c r="F821" s="117"/>
      <c r="G821" s="116"/>
    </row>
    <row r="822" spans="2:7" ht="15.75" customHeight="1" x14ac:dyDescent="0.2">
      <c r="B822" s="116"/>
      <c r="F822" s="117"/>
      <c r="G822" s="116"/>
    </row>
    <row r="823" spans="2:7" ht="15.75" customHeight="1" x14ac:dyDescent="0.2">
      <c r="B823" s="116"/>
      <c r="F823" s="117"/>
      <c r="G823" s="116"/>
    </row>
    <row r="824" spans="2:7" ht="15.75" customHeight="1" x14ac:dyDescent="0.2">
      <c r="B824" s="116"/>
      <c r="F824" s="117"/>
      <c r="G824" s="116"/>
    </row>
    <row r="825" spans="2:7" ht="15.75" customHeight="1" x14ac:dyDescent="0.2">
      <c r="B825" s="116"/>
      <c r="F825" s="117"/>
      <c r="G825" s="116"/>
    </row>
    <row r="826" spans="2:7" ht="15.75" customHeight="1" x14ac:dyDescent="0.2">
      <c r="B826" s="116"/>
      <c r="F826" s="117"/>
      <c r="G826" s="116"/>
    </row>
    <row r="827" spans="2:7" ht="15.75" customHeight="1" x14ac:dyDescent="0.2">
      <c r="B827" s="116"/>
      <c r="F827" s="117"/>
      <c r="G827" s="116"/>
    </row>
    <row r="828" spans="2:7" ht="15.75" customHeight="1" x14ac:dyDescent="0.2">
      <c r="B828" s="116"/>
      <c r="F828" s="117"/>
      <c r="G828" s="116"/>
    </row>
    <row r="829" spans="2:7" ht="15.75" customHeight="1" x14ac:dyDescent="0.2">
      <c r="B829" s="116"/>
      <c r="F829" s="117"/>
      <c r="G829" s="116"/>
    </row>
    <row r="830" spans="2:7" ht="15.75" customHeight="1" x14ac:dyDescent="0.2">
      <c r="B830" s="116"/>
      <c r="F830" s="117"/>
      <c r="G830" s="116"/>
    </row>
    <row r="831" spans="2:7" ht="15.75" customHeight="1" x14ac:dyDescent="0.2">
      <c r="B831" s="116"/>
      <c r="F831" s="117"/>
      <c r="G831" s="116"/>
    </row>
    <row r="832" spans="2:7" ht="15.75" customHeight="1" x14ac:dyDescent="0.2">
      <c r="B832" s="116"/>
      <c r="F832" s="117"/>
      <c r="G832" s="116"/>
    </row>
    <row r="833" spans="2:7" ht="15.75" customHeight="1" x14ac:dyDescent="0.2">
      <c r="B833" s="116"/>
      <c r="F833" s="117"/>
      <c r="G833" s="116"/>
    </row>
    <row r="834" spans="2:7" ht="15.75" customHeight="1" x14ac:dyDescent="0.2">
      <c r="B834" s="116"/>
      <c r="F834" s="117"/>
      <c r="G834" s="116"/>
    </row>
    <row r="835" spans="2:7" ht="15.75" customHeight="1" x14ac:dyDescent="0.2">
      <c r="B835" s="116"/>
      <c r="F835" s="117"/>
      <c r="G835" s="116"/>
    </row>
    <row r="836" spans="2:7" ht="15.75" customHeight="1" x14ac:dyDescent="0.2">
      <c r="B836" s="116"/>
      <c r="F836" s="117"/>
      <c r="G836" s="116"/>
    </row>
    <row r="837" spans="2:7" ht="15.75" customHeight="1" x14ac:dyDescent="0.2">
      <c r="B837" s="116"/>
      <c r="F837" s="117"/>
      <c r="G837" s="116"/>
    </row>
    <row r="838" spans="2:7" ht="15.75" customHeight="1" x14ac:dyDescent="0.2">
      <c r="B838" s="116"/>
      <c r="F838" s="117"/>
      <c r="G838" s="116"/>
    </row>
    <row r="839" spans="2:7" ht="15.75" customHeight="1" x14ac:dyDescent="0.2">
      <c r="B839" s="116"/>
      <c r="F839" s="117"/>
      <c r="G839" s="116"/>
    </row>
    <row r="840" spans="2:7" ht="15.75" customHeight="1" x14ac:dyDescent="0.2">
      <c r="B840" s="116"/>
      <c r="F840" s="117"/>
      <c r="G840" s="116"/>
    </row>
    <row r="841" spans="2:7" ht="15.75" customHeight="1" x14ac:dyDescent="0.2">
      <c r="B841" s="116"/>
      <c r="F841" s="117"/>
      <c r="G841" s="116"/>
    </row>
    <row r="842" spans="2:7" ht="15.75" customHeight="1" x14ac:dyDescent="0.2">
      <c r="B842" s="116"/>
      <c r="F842" s="117"/>
      <c r="G842" s="116"/>
    </row>
    <row r="843" spans="2:7" ht="15.75" customHeight="1" x14ac:dyDescent="0.2">
      <c r="B843" s="116"/>
      <c r="F843" s="117"/>
      <c r="G843" s="116"/>
    </row>
    <row r="844" spans="2:7" ht="15.75" customHeight="1" x14ac:dyDescent="0.2">
      <c r="B844" s="116"/>
      <c r="F844" s="117"/>
      <c r="G844" s="116"/>
    </row>
    <row r="845" spans="2:7" ht="15.75" customHeight="1" x14ac:dyDescent="0.2">
      <c r="B845" s="116"/>
      <c r="F845" s="117"/>
      <c r="G845" s="116"/>
    </row>
    <row r="846" spans="2:7" ht="15.75" customHeight="1" x14ac:dyDescent="0.2">
      <c r="B846" s="116"/>
      <c r="F846" s="117"/>
      <c r="G846" s="116"/>
    </row>
    <row r="847" spans="2:7" ht="15.75" customHeight="1" x14ac:dyDescent="0.2">
      <c r="B847" s="116"/>
      <c r="F847" s="117"/>
      <c r="G847" s="116"/>
    </row>
    <row r="848" spans="2:7" ht="15.75" customHeight="1" x14ac:dyDescent="0.2">
      <c r="B848" s="116"/>
      <c r="F848" s="117"/>
      <c r="G848" s="116"/>
    </row>
    <row r="849" spans="2:7" ht="15.75" customHeight="1" x14ac:dyDescent="0.2">
      <c r="B849" s="116"/>
      <c r="F849" s="117"/>
      <c r="G849" s="116"/>
    </row>
    <row r="850" spans="2:7" ht="15.75" customHeight="1" x14ac:dyDescent="0.2">
      <c r="B850" s="116"/>
      <c r="F850" s="117"/>
      <c r="G850" s="116"/>
    </row>
    <row r="851" spans="2:7" ht="15.75" customHeight="1" x14ac:dyDescent="0.2">
      <c r="B851" s="116"/>
      <c r="F851" s="117"/>
      <c r="G851" s="116"/>
    </row>
    <row r="852" spans="2:7" ht="15.75" customHeight="1" x14ac:dyDescent="0.2">
      <c r="B852" s="116"/>
      <c r="F852" s="117"/>
      <c r="G852" s="116"/>
    </row>
    <row r="853" spans="2:7" ht="15.75" customHeight="1" x14ac:dyDescent="0.2">
      <c r="B853" s="116"/>
      <c r="F853" s="117"/>
      <c r="G853" s="116"/>
    </row>
    <row r="854" spans="2:7" ht="15.75" customHeight="1" x14ac:dyDescent="0.2">
      <c r="B854" s="116"/>
      <c r="F854" s="117"/>
      <c r="G854" s="116"/>
    </row>
    <row r="855" spans="2:7" ht="15.75" customHeight="1" x14ac:dyDescent="0.2">
      <c r="B855" s="116"/>
      <c r="F855" s="117"/>
      <c r="G855" s="116"/>
    </row>
    <row r="856" spans="2:7" ht="15.75" customHeight="1" x14ac:dyDescent="0.2">
      <c r="B856" s="116"/>
      <c r="F856" s="117"/>
      <c r="G856" s="116"/>
    </row>
    <row r="857" spans="2:7" ht="15.75" customHeight="1" x14ac:dyDescent="0.2">
      <c r="B857" s="116"/>
      <c r="F857" s="117"/>
      <c r="G857" s="116"/>
    </row>
    <row r="858" spans="2:7" ht="15.75" customHeight="1" x14ac:dyDescent="0.2">
      <c r="B858" s="116"/>
      <c r="F858" s="117"/>
      <c r="G858" s="116"/>
    </row>
    <row r="859" spans="2:7" ht="15.75" customHeight="1" x14ac:dyDescent="0.2">
      <c r="B859" s="116"/>
      <c r="F859" s="117"/>
      <c r="G859" s="116"/>
    </row>
    <row r="860" spans="2:7" ht="15.75" customHeight="1" x14ac:dyDescent="0.2">
      <c r="B860" s="116"/>
      <c r="F860" s="117"/>
      <c r="G860" s="116"/>
    </row>
    <row r="861" spans="2:7" ht="15.75" customHeight="1" x14ac:dyDescent="0.2">
      <c r="B861" s="116"/>
      <c r="F861" s="117"/>
      <c r="G861" s="116"/>
    </row>
    <row r="862" spans="2:7" ht="15.75" customHeight="1" x14ac:dyDescent="0.2">
      <c r="B862" s="116"/>
      <c r="F862" s="117"/>
      <c r="G862" s="116"/>
    </row>
    <row r="863" spans="2:7" ht="15.75" customHeight="1" x14ac:dyDescent="0.2">
      <c r="B863" s="116"/>
      <c r="F863" s="117"/>
      <c r="G863" s="116"/>
    </row>
    <row r="864" spans="2:7" ht="15.75" customHeight="1" x14ac:dyDescent="0.2">
      <c r="B864" s="116"/>
      <c r="F864" s="117"/>
      <c r="G864" s="116"/>
    </row>
    <row r="865" spans="2:7" ht="15.75" customHeight="1" x14ac:dyDescent="0.2">
      <c r="B865" s="116"/>
      <c r="F865" s="117"/>
      <c r="G865" s="116"/>
    </row>
    <row r="866" spans="2:7" ht="15.75" customHeight="1" x14ac:dyDescent="0.2">
      <c r="B866" s="116"/>
      <c r="F866" s="117"/>
      <c r="G866" s="116"/>
    </row>
    <row r="867" spans="2:7" ht="15.75" customHeight="1" x14ac:dyDescent="0.2">
      <c r="B867" s="116"/>
      <c r="F867" s="117"/>
      <c r="G867" s="116"/>
    </row>
    <row r="868" spans="2:7" ht="15.75" customHeight="1" x14ac:dyDescent="0.2">
      <c r="B868" s="116"/>
      <c r="F868" s="117"/>
      <c r="G868" s="116"/>
    </row>
    <row r="869" spans="2:7" ht="15.75" customHeight="1" x14ac:dyDescent="0.2">
      <c r="B869" s="116"/>
      <c r="F869" s="117"/>
      <c r="G869" s="116"/>
    </row>
    <row r="870" spans="2:7" ht="15.75" customHeight="1" x14ac:dyDescent="0.2">
      <c r="B870" s="116"/>
      <c r="F870" s="117"/>
      <c r="G870" s="116"/>
    </row>
    <row r="871" spans="2:7" ht="15.75" customHeight="1" x14ac:dyDescent="0.2">
      <c r="B871" s="116"/>
      <c r="F871" s="117"/>
      <c r="G871" s="116"/>
    </row>
    <row r="872" spans="2:7" ht="15.75" customHeight="1" x14ac:dyDescent="0.2">
      <c r="B872" s="116"/>
      <c r="F872" s="117"/>
      <c r="G872" s="116"/>
    </row>
    <row r="873" spans="2:7" ht="15.75" customHeight="1" x14ac:dyDescent="0.2">
      <c r="B873" s="116"/>
      <c r="F873" s="117"/>
      <c r="G873" s="116"/>
    </row>
    <row r="874" spans="2:7" ht="15.75" customHeight="1" x14ac:dyDescent="0.2">
      <c r="B874" s="116"/>
      <c r="F874" s="117"/>
      <c r="G874" s="116"/>
    </row>
    <row r="875" spans="2:7" ht="15.75" customHeight="1" x14ac:dyDescent="0.2">
      <c r="B875" s="116"/>
      <c r="F875" s="117"/>
      <c r="G875" s="116"/>
    </row>
    <row r="876" spans="2:7" ht="15.75" customHeight="1" x14ac:dyDescent="0.2">
      <c r="B876" s="116"/>
      <c r="F876" s="117"/>
      <c r="G876" s="116"/>
    </row>
    <row r="877" spans="2:7" ht="15.75" customHeight="1" x14ac:dyDescent="0.2">
      <c r="B877" s="116"/>
      <c r="F877" s="117"/>
      <c r="G877" s="116"/>
    </row>
    <row r="878" spans="2:7" ht="15.75" customHeight="1" x14ac:dyDescent="0.2">
      <c r="B878" s="116"/>
      <c r="F878" s="117"/>
      <c r="G878" s="116"/>
    </row>
    <row r="879" spans="2:7" ht="15.75" customHeight="1" x14ac:dyDescent="0.2">
      <c r="B879" s="116"/>
      <c r="F879" s="117"/>
      <c r="G879" s="116"/>
    </row>
    <row r="880" spans="2:7" ht="15.75" customHeight="1" x14ac:dyDescent="0.2">
      <c r="B880" s="116"/>
      <c r="F880" s="117"/>
      <c r="G880" s="116"/>
    </row>
    <row r="881" spans="2:7" ht="15.75" customHeight="1" x14ac:dyDescent="0.2">
      <c r="B881" s="116"/>
      <c r="F881" s="117"/>
      <c r="G881" s="116"/>
    </row>
    <row r="882" spans="2:7" ht="15.75" customHeight="1" x14ac:dyDescent="0.2">
      <c r="B882" s="116"/>
      <c r="F882" s="117"/>
      <c r="G882" s="116"/>
    </row>
    <row r="883" spans="2:7" ht="15.75" customHeight="1" x14ac:dyDescent="0.2">
      <c r="B883" s="116"/>
      <c r="F883" s="117"/>
      <c r="G883" s="116"/>
    </row>
    <row r="884" spans="2:7" ht="15.75" customHeight="1" x14ac:dyDescent="0.2">
      <c r="B884" s="116"/>
      <c r="F884" s="117"/>
      <c r="G884" s="116"/>
    </row>
    <row r="885" spans="2:7" ht="15.75" customHeight="1" x14ac:dyDescent="0.2">
      <c r="B885" s="116"/>
      <c r="F885" s="117"/>
      <c r="G885" s="116"/>
    </row>
    <row r="886" spans="2:7" ht="15.75" customHeight="1" x14ac:dyDescent="0.2">
      <c r="B886" s="116"/>
      <c r="F886" s="117"/>
      <c r="G886" s="116"/>
    </row>
    <row r="887" spans="2:7" ht="15.75" customHeight="1" x14ac:dyDescent="0.2">
      <c r="B887" s="116"/>
      <c r="F887" s="117"/>
      <c r="G887" s="116"/>
    </row>
    <row r="888" spans="2:7" ht="15.75" customHeight="1" x14ac:dyDescent="0.2">
      <c r="B888" s="116"/>
      <c r="F888" s="117"/>
      <c r="G888" s="116"/>
    </row>
    <row r="889" spans="2:7" ht="15.75" customHeight="1" x14ac:dyDescent="0.2">
      <c r="B889" s="116"/>
      <c r="F889" s="117"/>
      <c r="G889" s="116"/>
    </row>
    <row r="890" spans="2:7" ht="15.75" customHeight="1" x14ac:dyDescent="0.2">
      <c r="B890" s="116"/>
      <c r="F890" s="117"/>
      <c r="G890" s="116"/>
    </row>
    <row r="891" spans="2:7" ht="15.75" customHeight="1" x14ac:dyDescent="0.2">
      <c r="B891" s="116"/>
      <c r="F891" s="117"/>
      <c r="G891" s="116"/>
    </row>
    <row r="892" spans="2:7" ht="15.75" customHeight="1" x14ac:dyDescent="0.2">
      <c r="B892" s="116"/>
      <c r="F892" s="117"/>
      <c r="G892" s="116"/>
    </row>
    <row r="893" spans="2:7" ht="15.75" customHeight="1" x14ac:dyDescent="0.2">
      <c r="B893" s="116"/>
      <c r="F893" s="117"/>
      <c r="G893" s="116"/>
    </row>
    <row r="894" spans="2:7" ht="15.75" customHeight="1" x14ac:dyDescent="0.2">
      <c r="B894" s="116"/>
      <c r="F894" s="117"/>
      <c r="G894" s="116"/>
    </row>
    <row r="895" spans="2:7" ht="15.75" customHeight="1" x14ac:dyDescent="0.2">
      <c r="B895" s="116"/>
      <c r="F895" s="117"/>
      <c r="G895" s="116"/>
    </row>
    <row r="896" spans="2:7" ht="15.75" customHeight="1" x14ac:dyDescent="0.2">
      <c r="B896" s="116"/>
      <c r="F896" s="117"/>
      <c r="G896" s="116"/>
    </row>
    <row r="897" spans="2:7" ht="15.75" customHeight="1" x14ac:dyDescent="0.2">
      <c r="B897" s="116"/>
      <c r="F897" s="117"/>
      <c r="G897" s="116"/>
    </row>
    <row r="898" spans="2:7" ht="15.75" customHeight="1" x14ac:dyDescent="0.2">
      <c r="B898" s="116"/>
      <c r="F898" s="117"/>
      <c r="G898" s="116"/>
    </row>
    <row r="899" spans="2:7" ht="15.75" customHeight="1" x14ac:dyDescent="0.2">
      <c r="B899" s="116"/>
      <c r="F899" s="117"/>
      <c r="G899" s="116"/>
    </row>
    <row r="900" spans="2:7" ht="15.75" customHeight="1" x14ac:dyDescent="0.2">
      <c r="B900" s="116"/>
      <c r="F900" s="117"/>
      <c r="G900" s="116"/>
    </row>
    <row r="901" spans="2:7" ht="15.75" customHeight="1" x14ac:dyDescent="0.2">
      <c r="B901" s="116"/>
      <c r="F901" s="117"/>
      <c r="G901" s="116"/>
    </row>
    <row r="902" spans="2:7" ht="15.75" customHeight="1" x14ac:dyDescent="0.2">
      <c r="B902" s="116"/>
      <c r="F902" s="117"/>
      <c r="G902" s="116"/>
    </row>
    <row r="903" spans="2:7" ht="15.75" customHeight="1" x14ac:dyDescent="0.2">
      <c r="B903" s="116"/>
      <c r="F903" s="117"/>
      <c r="G903" s="116"/>
    </row>
    <row r="904" spans="2:7" ht="15.75" customHeight="1" x14ac:dyDescent="0.2">
      <c r="B904" s="116"/>
      <c r="F904" s="117"/>
      <c r="G904" s="116"/>
    </row>
    <row r="905" spans="2:7" ht="15.75" customHeight="1" x14ac:dyDescent="0.2">
      <c r="B905" s="116"/>
      <c r="F905" s="117"/>
      <c r="G905" s="116"/>
    </row>
    <row r="906" spans="2:7" ht="15.75" customHeight="1" x14ac:dyDescent="0.2">
      <c r="B906" s="116"/>
      <c r="F906" s="117"/>
      <c r="G906" s="116"/>
    </row>
    <row r="907" spans="2:7" ht="15.75" customHeight="1" x14ac:dyDescent="0.2">
      <c r="B907" s="116"/>
      <c r="F907" s="117"/>
      <c r="G907" s="116"/>
    </row>
    <row r="908" spans="2:7" ht="15.75" customHeight="1" x14ac:dyDescent="0.2">
      <c r="B908" s="116"/>
      <c r="F908" s="117"/>
      <c r="G908" s="116"/>
    </row>
    <row r="909" spans="2:7" ht="15.75" customHeight="1" x14ac:dyDescent="0.2">
      <c r="B909" s="116"/>
      <c r="F909" s="117"/>
      <c r="G909" s="116"/>
    </row>
    <row r="910" spans="2:7" ht="15.75" customHeight="1" x14ac:dyDescent="0.2">
      <c r="B910" s="116"/>
      <c r="F910" s="117"/>
      <c r="G910" s="116"/>
    </row>
    <row r="911" spans="2:7" ht="15.75" customHeight="1" x14ac:dyDescent="0.2">
      <c r="B911" s="116"/>
      <c r="F911" s="117"/>
      <c r="G911" s="116"/>
    </row>
    <row r="912" spans="2:7" ht="15.75" customHeight="1" x14ac:dyDescent="0.2">
      <c r="B912" s="116"/>
      <c r="F912" s="117"/>
      <c r="G912" s="116"/>
    </row>
    <row r="913" spans="2:7" ht="15.75" customHeight="1" x14ac:dyDescent="0.2">
      <c r="B913" s="116"/>
      <c r="F913" s="117"/>
      <c r="G913" s="116"/>
    </row>
    <row r="914" spans="2:7" ht="15.75" customHeight="1" x14ac:dyDescent="0.2">
      <c r="B914" s="116"/>
      <c r="F914" s="117"/>
      <c r="G914" s="116"/>
    </row>
    <row r="915" spans="2:7" ht="15.75" customHeight="1" x14ac:dyDescent="0.2">
      <c r="B915" s="116"/>
      <c r="F915" s="117"/>
      <c r="G915" s="116"/>
    </row>
    <row r="916" spans="2:7" ht="15.75" customHeight="1" x14ac:dyDescent="0.2">
      <c r="B916" s="116"/>
      <c r="F916" s="117"/>
      <c r="G916" s="116"/>
    </row>
    <row r="917" spans="2:7" ht="15.75" customHeight="1" x14ac:dyDescent="0.2">
      <c r="B917" s="116"/>
      <c r="F917" s="117"/>
      <c r="G917" s="116"/>
    </row>
    <row r="918" spans="2:7" ht="15.75" customHeight="1" x14ac:dyDescent="0.2">
      <c r="B918" s="116"/>
      <c r="F918" s="117"/>
      <c r="G918" s="116"/>
    </row>
    <row r="919" spans="2:7" ht="15.75" customHeight="1" x14ac:dyDescent="0.2">
      <c r="B919" s="116"/>
      <c r="F919" s="117"/>
      <c r="G919" s="116"/>
    </row>
    <row r="920" spans="2:7" ht="15.75" customHeight="1" x14ac:dyDescent="0.2">
      <c r="B920" s="116"/>
      <c r="F920" s="117"/>
      <c r="G920" s="116"/>
    </row>
    <row r="921" spans="2:7" ht="15.75" customHeight="1" x14ac:dyDescent="0.2">
      <c r="B921" s="116"/>
      <c r="F921" s="117"/>
      <c r="G921" s="116"/>
    </row>
    <row r="922" spans="2:7" ht="15.75" customHeight="1" x14ac:dyDescent="0.2">
      <c r="B922" s="116"/>
      <c r="F922" s="117"/>
      <c r="G922" s="116"/>
    </row>
    <row r="923" spans="2:7" ht="15.75" customHeight="1" x14ac:dyDescent="0.2">
      <c r="B923" s="116"/>
      <c r="F923" s="117"/>
      <c r="G923" s="116"/>
    </row>
    <row r="924" spans="2:7" ht="15.75" customHeight="1" x14ac:dyDescent="0.2">
      <c r="B924" s="116"/>
      <c r="F924" s="117"/>
      <c r="G924" s="116"/>
    </row>
    <row r="925" spans="2:7" ht="15.75" customHeight="1" x14ac:dyDescent="0.2">
      <c r="B925" s="116"/>
      <c r="F925" s="117"/>
      <c r="G925" s="116"/>
    </row>
    <row r="926" spans="2:7" ht="15.75" customHeight="1" x14ac:dyDescent="0.2">
      <c r="B926" s="116"/>
      <c r="F926" s="117"/>
      <c r="G926" s="116"/>
    </row>
    <row r="927" spans="2:7" ht="15.75" customHeight="1" x14ac:dyDescent="0.2">
      <c r="B927" s="116"/>
      <c r="F927" s="117"/>
      <c r="G927" s="116"/>
    </row>
    <row r="928" spans="2:7" ht="15.75" customHeight="1" x14ac:dyDescent="0.2">
      <c r="B928" s="116"/>
      <c r="F928" s="117"/>
      <c r="G928" s="116"/>
    </row>
    <row r="929" spans="2:7" ht="15.75" customHeight="1" x14ac:dyDescent="0.2">
      <c r="B929" s="116"/>
      <c r="F929" s="117"/>
      <c r="G929" s="116"/>
    </row>
    <row r="930" spans="2:7" ht="15.75" customHeight="1" x14ac:dyDescent="0.2">
      <c r="B930" s="116"/>
      <c r="F930" s="117"/>
      <c r="G930" s="116"/>
    </row>
    <row r="931" spans="2:7" ht="15.75" customHeight="1" x14ac:dyDescent="0.2">
      <c r="B931" s="116"/>
      <c r="F931" s="117"/>
      <c r="G931" s="116"/>
    </row>
    <row r="932" spans="2:7" ht="15.75" customHeight="1" x14ac:dyDescent="0.2">
      <c r="B932" s="116"/>
      <c r="F932" s="117"/>
      <c r="G932" s="116"/>
    </row>
    <row r="933" spans="2:7" ht="15.75" customHeight="1" x14ac:dyDescent="0.2">
      <c r="B933" s="116"/>
      <c r="F933" s="117"/>
      <c r="G933" s="116"/>
    </row>
    <row r="934" spans="2:7" ht="15.75" customHeight="1" x14ac:dyDescent="0.2">
      <c r="B934" s="116"/>
      <c r="F934" s="117"/>
      <c r="G934" s="116"/>
    </row>
    <row r="935" spans="2:7" ht="15.75" customHeight="1" x14ac:dyDescent="0.2">
      <c r="B935" s="116"/>
      <c r="F935" s="117"/>
      <c r="G935" s="116"/>
    </row>
    <row r="936" spans="2:7" ht="15.75" customHeight="1" x14ac:dyDescent="0.2">
      <c r="B936" s="116"/>
      <c r="F936" s="117"/>
      <c r="G936" s="116"/>
    </row>
    <row r="937" spans="2:7" ht="15.75" customHeight="1" x14ac:dyDescent="0.2">
      <c r="B937" s="116"/>
      <c r="F937" s="117"/>
      <c r="G937" s="116"/>
    </row>
    <row r="938" spans="2:7" ht="15.75" customHeight="1" x14ac:dyDescent="0.2">
      <c r="B938" s="116"/>
      <c r="F938" s="117"/>
      <c r="G938" s="116"/>
    </row>
    <row r="939" spans="2:7" ht="15.75" customHeight="1" x14ac:dyDescent="0.2">
      <c r="B939" s="116"/>
      <c r="F939" s="117"/>
      <c r="G939" s="116"/>
    </row>
    <row r="940" spans="2:7" ht="15.75" customHeight="1" x14ac:dyDescent="0.2">
      <c r="B940" s="116"/>
      <c r="F940" s="117"/>
      <c r="G940" s="116"/>
    </row>
    <row r="941" spans="2:7" ht="15.75" customHeight="1" x14ac:dyDescent="0.2">
      <c r="B941" s="116"/>
      <c r="F941" s="117"/>
      <c r="G941" s="116"/>
    </row>
    <row r="942" spans="2:7" ht="15.75" customHeight="1" x14ac:dyDescent="0.2">
      <c r="B942" s="116"/>
      <c r="F942" s="117"/>
      <c r="G942" s="116"/>
    </row>
    <row r="943" spans="2:7" ht="15.75" customHeight="1" x14ac:dyDescent="0.2">
      <c r="B943" s="116"/>
      <c r="F943" s="117"/>
      <c r="G943" s="116"/>
    </row>
    <row r="944" spans="2:7" ht="15.75" customHeight="1" x14ac:dyDescent="0.2">
      <c r="B944" s="116"/>
      <c r="F944" s="117"/>
      <c r="G944" s="116"/>
    </row>
    <row r="945" spans="2:7" ht="15.75" customHeight="1" x14ac:dyDescent="0.2">
      <c r="B945" s="116"/>
      <c r="F945" s="117"/>
      <c r="G945" s="116"/>
    </row>
    <row r="946" spans="2:7" ht="15.75" customHeight="1" x14ac:dyDescent="0.2">
      <c r="B946" s="116"/>
      <c r="F946" s="117"/>
      <c r="G946" s="116"/>
    </row>
    <row r="947" spans="2:7" ht="15.75" customHeight="1" x14ac:dyDescent="0.2">
      <c r="B947" s="116"/>
      <c r="F947" s="117"/>
      <c r="G947" s="116"/>
    </row>
    <row r="948" spans="2:7" ht="15.75" customHeight="1" x14ac:dyDescent="0.2">
      <c r="B948" s="116"/>
      <c r="F948" s="117"/>
      <c r="G948" s="116"/>
    </row>
    <row r="949" spans="2:7" ht="15.75" customHeight="1" x14ac:dyDescent="0.2">
      <c r="B949" s="116"/>
      <c r="F949" s="117"/>
      <c r="G949" s="116"/>
    </row>
    <row r="950" spans="2:7" ht="15.75" customHeight="1" x14ac:dyDescent="0.2">
      <c r="B950" s="116"/>
      <c r="F950" s="117"/>
      <c r="G950" s="116"/>
    </row>
    <row r="951" spans="2:7" ht="15.75" customHeight="1" x14ac:dyDescent="0.2">
      <c r="B951" s="116"/>
      <c r="F951" s="117"/>
      <c r="G951" s="116"/>
    </row>
    <row r="952" spans="2:7" ht="15.75" customHeight="1" x14ac:dyDescent="0.2">
      <c r="B952" s="116"/>
      <c r="F952" s="117"/>
      <c r="G952" s="116"/>
    </row>
    <row r="953" spans="2:7" ht="15.75" customHeight="1" x14ac:dyDescent="0.2">
      <c r="B953" s="116"/>
      <c r="F953" s="117"/>
      <c r="G953" s="116"/>
    </row>
    <row r="954" spans="2:7" ht="15.75" customHeight="1" x14ac:dyDescent="0.2">
      <c r="B954" s="116"/>
      <c r="F954" s="117"/>
      <c r="G954" s="116"/>
    </row>
    <row r="955" spans="2:7" ht="15.75" customHeight="1" x14ac:dyDescent="0.2">
      <c r="B955" s="116"/>
      <c r="F955" s="117"/>
      <c r="G955" s="116"/>
    </row>
    <row r="956" spans="2:7" ht="15.75" customHeight="1" x14ac:dyDescent="0.2">
      <c r="B956" s="116"/>
      <c r="F956" s="117"/>
      <c r="G956" s="116"/>
    </row>
    <row r="957" spans="2:7" ht="15.75" customHeight="1" x14ac:dyDescent="0.2">
      <c r="B957" s="116"/>
      <c r="F957" s="117"/>
      <c r="G957" s="116"/>
    </row>
    <row r="958" spans="2:7" ht="15.75" customHeight="1" x14ac:dyDescent="0.2">
      <c r="B958" s="116"/>
      <c r="F958" s="117"/>
      <c r="G958" s="116"/>
    </row>
    <row r="959" spans="2:7" ht="15.75" customHeight="1" x14ac:dyDescent="0.2">
      <c r="B959" s="116"/>
      <c r="F959" s="117"/>
      <c r="G959" s="116"/>
    </row>
    <row r="960" spans="2:7" ht="15.75" customHeight="1" x14ac:dyDescent="0.2">
      <c r="B960" s="116"/>
      <c r="F960" s="117"/>
      <c r="G960" s="116"/>
    </row>
    <row r="961" spans="2:7" ht="15.75" customHeight="1" x14ac:dyDescent="0.2">
      <c r="B961" s="116"/>
      <c r="F961" s="117"/>
      <c r="G961" s="116"/>
    </row>
    <row r="962" spans="2:7" ht="15.75" customHeight="1" x14ac:dyDescent="0.2">
      <c r="B962" s="116"/>
      <c r="F962" s="117"/>
      <c r="G962" s="116"/>
    </row>
    <row r="963" spans="2:7" ht="15.75" customHeight="1" x14ac:dyDescent="0.2">
      <c r="B963" s="116"/>
      <c r="F963" s="117"/>
      <c r="G963" s="116"/>
    </row>
    <row r="964" spans="2:7" ht="15.75" customHeight="1" x14ac:dyDescent="0.2">
      <c r="B964" s="116"/>
      <c r="F964" s="117"/>
      <c r="G964" s="116"/>
    </row>
    <row r="965" spans="2:7" ht="15.75" customHeight="1" x14ac:dyDescent="0.2">
      <c r="B965" s="116"/>
      <c r="F965" s="117"/>
      <c r="G965" s="116"/>
    </row>
    <row r="966" spans="2:7" ht="15.75" customHeight="1" x14ac:dyDescent="0.2">
      <c r="B966" s="116"/>
      <c r="F966" s="117"/>
      <c r="G966" s="116"/>
    </row>
    <row r="967" spans="2:7" ht="15.75" customHeight="1" x14ac:dyDescent="0.2">
      <c r="B967" s="116"/>
      <c r="F967" s="117"/>
      <c r="G967" s="116"/>
    </row>
    <row r="968" spans="2:7" ht="15.75" customHeight="1" x14ac:dyDescent="0.2">
      <c r="B968" s="116"/>
      <c r="F968" s="117"/>
      <c r="G968" s="116"/>
    </row>
    <row r="969" spans="2:7" ht="15.75" customHeight="1" x14ac:dyDescent="0.2">
      <c r="B969" s="116"/>
      <c r="F969" s="117"/>
      <c r="G969" s="116"/>
    </row>
    <row r="970" spans="2:7" ht="15.75" customHeight="1" x14ac:dyDescent="0.2">
      <c r="B970" s="116"/>
      <c r="F970" s="117"/>
      <c r="G970" s="116"/>
    </row>
    <row r="971" spans="2:7" ht="15.75" customHeight="1" x14ac:dyDescent="0.2">
      <c r="B971" s="116"/>
      <c r="F971" s="117"/>
      <c r="G971" s="116"/>
    </row>
    <row r="972" spans="2:7" ht="15.75" customHeight="1" x14ac:dyDescent="0.2">
      <c r="B972" s="116"/>
      <c r="F972" s="117"/>
      <c r="G972" s="116"/>
    </row>
    <row r="973" spans="2:7" ht="15.75" customHeight="1" x14ac:dyDescent="0.2">
      <c r="B973" s="116"/>
      <c r="F973" s="117"/>
      <c r="G973" s="116"/>
    </row>
    <row r="974" spans="2:7" ht="15.75" customHeight="1" x14ac:dyDescent="0.2">
      <c r="B974" s="116"/>
      <c r="F974" s="117"/>
      <c r="G974" s="116"/>
    </row>
    <row r="975" spans="2:7" ht="15.75" customHeight="1" x14ac:dyDescent="0.2">
      <c r="B975" s="116"/>
      <c r="F975" s="117"/>
      <c r="G975" s="116"/>
    </row>
    <row r="976" spans="2:7" ht="15.75" customHeight="1" x14ac:dyDescent="0.2">
      <c r="B976" s="116"/>
      <c r="F976" s="117"/>
      <c r="G976" s="116"/>
    </row>
    <row r="977" spans="2:7" ht="15.75" customHeight="1" x14ac:dyDescent="0.2">
      <c r="B977" s="116"/>
      <c r="F977" s="117"/>
      <c r="G977" s="116"/>
    </row>
    <row r="978" spans="2:7" ht="15.75" customHeight="1" x14ac:dyDescent="0.2">
      <c r="B978" s="116"/>
      <c r="F978" s="117"/>
      <c r="G978" s="116"/>
    </row>
    <row r="979" spans="2:7" ht="15.75" customHeight="1" x14ac:dyDescent="0.2">
      <c r="B979" s="116"/>
      <c r="F979" s="117"/>
      <c r="G979" s="116"/>
    </row>
    <row r="980" spans="2:7" ht="15.75" customHeight="1" x14ac:dyDescent="0.2">
      <c r="B980" s="116"/>
      <c r="F980" s="117"/>
      <c r="G980" s="116"/>
    </row>
    <row r="981" spans="2:7" ht="15.75" customHeight="1" x14ac:dyDescent="0.2">
      <c r="B981" s="116"/>
      <c r="F981" s="117"/>
      <c r="G981" s="116"/>
    </row>
    <row r="982" spans="2:7" ht="15.75" customHeight="1" x14ac:dyDescent="0.2">
      <c r="B982" s="116"/>
      <c r="F982" s="117"/>
      <c r="G982" s="116"/>
    </row>
    <row r="983" spans="2:7" ht="15.75" customHeight="1" x14ac:dyDescent="0.2">
      <c r="B983" s="116"/>
      <c r="F983" s="117"/>
      <c r="G983" s="116"/>
    </row>
    <row r="984" spans="2:7" ht="15.75" customHeight="1" x14ac:dyDescent="0.2">
      <c r="B984" s="116"/>
      <c r="F984" s="117"/>
      <c r="G984" s="116"/>
    </row>
    <row r="985" spans="2:7" ht="15.75" customHeight="1" x14ac:dyDescent="0.2">
      <c r="B985" s="116"/>
      <c r="F985" s="117"/>
      <c r="G985" s="116"/>
    </row>
    <row r="986" spans="2:7" ht="15.75" customHeight="1" x14ac:dyDescent="0.2">
      <c r="B986" s="116"/>
      <c r="F986" s="117"/>
      <c r="G986" s="116"/>
    </row>
    <row r="987" spans="2:7" ht="15.75" customHeight="1" x14ac:dyDescent="0.2">
      <c r="B987" s="116"/>
      <c r="F987" s="117"/>
      <c r="G987" s="116"/>
    </row>
    <row r="988" spans="2:7" ht="15.75" customHeight="1" x14ac:dyDescent="0.2">
      <c r="B988" s="116"/>
      <c r="F988" s="117"/>
      <c r="G988" s="116"/>
    </row>
    <row r="989" spans="2:7" ht="15.75" customHeight="1" x14ac:dyDescent="0.2">
      <c r="B989" s="116"/>
      <c r="F989" s="117"/>
      <c r="G989" s="116"/>
    </row>
    <row r="990" spans="2:7" ht="15.75" customHeight="1" x14ac:dyDescent="0.2">
      <c r="B990" s="116"/>
      <c r="F990" s="117"/>
      <c r="G990" s="116"/>
    </row>
    <row r="991" spans="2:7" ht="15.75" customHeight="1" x14ac:dyDescent="0.2">
      <c r="B991" s="116"/>
      <c r="F991" s="117"/>
      <c r="G991" s="116"/>
    </row>
    <row r="992" spans="2:7" ht="15.75" customHeight="1" x14ac:dyDescent="0.2">
      <c r="B992" s="116"/>
      <c r="F992" s="117"/>
      <c r="G992" s="116"/>
    </row>
    <row r="993" spans="2:7" ht="15.75" customHeight="1" x14ac:dyDescent="0.2">
      <c r="B993" s="116"/>
      <c r="F993" s="117"/>
      <c r="G993" s="116"/>
    </row>
    <row r="994" spans="2:7" ht="15.75" customHeight="1" x14ac:dyDescent="0.2">
      <c r="B994" s="116"/>
      <c r="F994" s="117"/>
      <c r="G994" s="116"/>
    </row>
    <row r="995" spans="2:7" ht="15.75" customHeight="1" x14ac:dyDescent="0.2">
      <c r="B995" s="116"/>
      <c r="F995" s="117"/>
      <c r="G995" s="116"/>
    </row>
  </sheetData>
  <autoFilter ref="C1:C69" xr:uid="{00000000-0009-0000-0000-000004000000}"/>
  <customSheetViews>
    <customSheetView guid="{7FE0B6BA-D047-4CAF-8731-6DAEA7C03B70}" filter="1" showAutoFilter="1">
      <pageMargins left="0.7" right="0.7" top="0.75" bottom="0.75" header="0.3" footer="0.3"/>
      <autoFilter ref="C1:C122" xr:uid="{00000000-0000-0000-0000-000000000000}"/>
      <extLst>
        <ext uri="GoogleSheetsCustomDataVersion1">
          <go:sheetsCustomData xmlns:go="http://customooxmlschemas.google.com/" filterViewId="106558461"/>
        </ext>
      </extLst>
    </customSheetView>
    <customSheetView guid="{BD9A6630-6BD8-445A-BD4E-4705A10196FA}" filter="1" showAutoFilter="1">
      <pageMargins left="0.7" right="0.7" top="0.75" bottom="0.75" header="0.3" footer="0.3"/>
      <autoFilter ref="C1:C122" xr:uid="{00000000-0000-0000-0000-000000000000}"/>
      <extLst>
        <ext uri="GoogleSheetsCustomDataVersion1">
          <go:sheetsCustomData xmlns:go="http://customooxmlschemas.google.com/" filterViewId="1758801898"/>
        </ext>
      </extLst>
    </customSheetView>
    <customSheetView guid="{CBF14E3A-3A77-4350-AFEF-CF943F9672CF}" filter="1" showAutoFilter="1">
      <pageMargins left="0.7" right="0.7" top="0.75" bottom="0.75" header="0.3" footer="0.3"/>
      <autoFilter ref="C1:C122" xr:uid="{00000000-0000-0000-0000-000000000000}"/>
      <extLst>
        <ext uri="GoogleSheetsCustomDataVersion1">
          <go:sheetsCustomData xmlns:go="http://customooxmlschemas.google.com/" filterViewId="2050336260"/>
        </ext>
      </extLst>
    </customSheetView>
    <customSheetView guid="{E2A4D3A6-8FAE-4AFC-AA67-27AE59205DDC}" filter="1" showAutoFilter="1">
      <pageMargins left="0.7" right="0.7" top="0.75" bottom="0.75" header="0.3" footer="0.3"/>
      <autoFilter ref="C1:C122" xr:uid="{00000000-0000-0000-0000-000000000000}"/>
      <extLst>
        <ext uri="GoogleSheetsCustomDataVersion1">
          <go:sheetsCustomData xmlns:go="http://customooxmlschemas.google.com/" filterViewId="363035237"/>
        </ext>
      </extLst>
    </customSheetView>
    <customSheetView guid="{4E33CBCD-88AE-48B3-9790-839E4E736346}" filter="1" showAutoFilter="1">
      <pageMargins left="0.7" right="0.7" top="0.75" bottom="0.75" header="0.3" footer="0.3"/>
      <autoFilter ref="C1:C122" xr:uid="{00000000-0000-0000-0000-000000000000}"/>
      <extLst>
        <ext uri="GoogleSheetsCustomDataVersion1">
          <go:sheetsCustomData xmlns:go="http://customooxmlschemas.google.com/" filterViewId="82264812"/>
        </ext>
      </extLst>
    </customSheetView>
  </customSheetViews>
  <mergeCells count="174">
    <mergeCell ref="F38:F41"/>
    <mergeCell ref="G38:G41"/>
    <mergeCell ref="G42:G44"/>
    <mergeCell ref="E42:E44"/>
    <mergeCell ref="F42:F44"/>
    <mergeCell ref="E45:E48"/>
    <mergeCell ref="G45:G48"/>
    <mergeCell ref="B21:B23"/>
    <mergeCell ref="B49:B51"/>
    <mergeCell ref="E49:E51"/>
    <mergeCell ref="F49:F51"/>
    <mergeCell ref="G49:G51"/>
    <mergeCell ref="C38:C41"/>
    <mergeCell ref="C24:C27"/>
    <mergeCell ref="C34:C37"/>
    <mergeCell ref="B52:B54"/>
    <mergeCell ref="B55:B57"/>
    <mergeCell ref="B58:B61"/>
    <mergeCell ref="B62:B64"/>
    <mergeCell ref="B65:B69"/>
    <mergeCell ref="B31:B33"/>
    <mergeCell ref="B34:B37"/>
    <mergeCell ref="B38:B41"/>
    <mergeCell ref="B42:B44"/>
    <mergeCell ref="B45:B48"/>
    <mergeCell ref="D62:D64"/>
    <mergeCell ref="D65:D69"/>
    <mergeCell ref="E65:E69"/>
    <mergeCell ref="F65:F69"/>
    <mergeCell ref="G65:G69"/>
    <mergeCell ref="D38:D41"/>
    <mergeCell ref="D42:D44"/>
    <mergeCell ref="D45:D48"/>
    <mergeCell ref="D49:D51"/>
    <mergeCell ref="D52:D54"/>
    <mergeCell ref="D55:D57"/>
    <mergeCell ref="D58:D61"/>
    <mergeCell ref="E58:E61"/>
    <mergeCell ref="E62:E64"/>
    <mergeCell ref="F62:F64"/>
    <mergeCell ref="G62:G64"/>
    <mergeCell ref="E52:E54"/>
    <mergeCell ref="F52:F54"/>
    <mergeCell ref="G52:G54"/>
    <mergeCell ref="E55:E57"/>
    <mergeCell ref="F55:F57"/>
    <mergeCell ref="G55:G57"/>
    <mergeCell ref="G58:G61"/>
    <mergeCell ref="E38:E41"/>
    <mergeCell ref="M18:M20"/>
    <mergeCell ref="N18:N20"/>
    <mergeCell ref="O18:O20"/>
    <mergeCell ref="H19:H20"/>
    <mergeCell ref="I19:I20"/>
    <mergeCell ref="L18:L20"/>
    <mergeCell ref="K21:K23"/>
    <mergeCell ref="L21:L23"/>
    <mergeCell ref="M21:M23"/>
    <mergeCell ref="N21:N23"/>
    <mergeCell ref="O21:O23"/>
    <mergeCell ref="N34:N37"/>
    <mergeCell ref="D18:D20"/>
    <mergeCell ref="D21:D23"/>
    <mergeCell ref="B24:B27"/>
    <mergeCell ref="D24:D27"/>
    <mergeCell ref="D34:D37"/>
    <mergeCell ref="E34:E37"/>
    <mergeCell ref="G34:G37"/>
    <mergeCell ref="K34:K37"/>
    <mergeCell ref="L34:L37"/>
    <mergeCell ref="B28:B30"/>
    <mergeCell ref="D28:D30"/>
    <mergeCell ref="D31:D33"/>
    <mergeCell ref="B18:B20"/>
    <mergeCell ref="E31:E33"/>
    <mergeCell ref="F31:F33"/>
    <mergeCell ref="G31:G33"/>
    <mergeCell ref="E21:E23"/>
    <mergeCell ref="F21:F23"/>
    <mergeCell ref="E24:E27"/>
    <mergeCell ref="F24:F27"/>
    <mergeCell ref="G24:G27"/>
    <mergeCell ref="E28:E30"/>
    <mergeCell ref="G28:G30"/>
    <mergeCell ref="N38:N41"/>
    <mergeCell ref="O38:O41"/>
    <mergeCell ref="N45:N48"/>
    <mergeCell ref="O45:O48"/>
    <mergeCell ref="K42:K44"/>
    <mergeCell ref="L42:L44"/>
    <mergeCell ref="M42:M44"/>
    <mergeCell ref="N42:N44"/>
    <mergeCell ref="O42:O44"/>
    <mergeCell ref="N24:N27"/>
    <mergeCell ref="O24:O27"/>
    <mergeCell ref="H31:K31"/>
    <mergeCell ref="H32:H33"/>
    <mergeCell ref="I32:I33"/>
    <mergeCell ref="J32:J33"/>
    <mergeCell ref="M31:M33"/>
    <mergeCell ref="N31:N33"/>
    <mergeCell ref="K55:K57"/>
    <mergeCell ref="L55:L57"/>
    <mergeCell ref="M55:M57"/>
    <mergeCell ref="O34:O37"/>
    <mergeCell ref="K28:K30"/>
    <mergeCell ref="L28:L30"/>
    <mergeCell ref="M28:M30"/>
    <mergeCell ref="N28:N30"/>
    <mergeCell ref="O28:O30"/>
    <mergeCell ref="L31:L33"/>
    <mergeCell ref="O31:O33"/>
    <mergeCell ref="K32:K33"/>
    <mergeCell ref="K38:K41"/>
    <mergeCell ref="L38:L41"/>
    <mergeCell ref="N55:N57"/>
    <mergeCell ref="M38:M41"/>
    <mergeCell ref="N65:N69"/>
    <mergeCell ref="O65:O69"/>
    <mergeCell ref="J62:J64"/>
    <mergeCell ref="K62:K64"/>
    <mergeCell ref="L62:L64"/>
    <mergeCell ref="M62:M64"/>
    <mergeCell ref="N62:N64"/>
    <mergeCell ref="O62:O64"/>
    <mergeCell ref="K65:K69"/>
    <mergeCell ref="O55:O57"/>
    <mergeCell ref="J58:J61"/>
    <mergeCell ref="K45:K48"/>
    <mergeCell ref="L45:L48"/>
    <mergeCell ref="M45:M48"/>
    <mergeCell ref="K52:K54"/>
    <mergeCell ref="L52:L54"/>
    <mergeCell ref="M52:M54"/>
    <mergeCell ref="N52:N54"/>
    <mergeCell ref="O52:O54"/>
    <mergeCell ref="L58:L61"/>
    <mergeCell ref="M58:M61"/>
    <mergeCell ref="N49:N51"/>
    <mergeCell ref="O49:O51"/>
    <mergeCell ref="H49:K49"/>
    <mergeCell ref="L49:L51"/>
    <mergeCell ref="M49:M51"/>
    <mergeCell ref="H50:H51"/>
    <mergeCell ref="I50:I51"/>
    <mergeCell ref="J50:J51"/>
    <mergeCell ref="K50:K51"/>
    <mergeCell ref="N58:N61"/>
    <mergeCell ref="O58:O61"/>
    <mergeCell ref="K58:K61"/>
    <mergeCell ref="C65:C68"/>
    <mergeCell ref="C62:C64"/>
    <mergeCell ref="C55:C57"/>
    <mergeCell ref="C58:C61"/>
    <mergeCell ref="C18:C20"/>
    <mergeCell ref="C16:M16"/>
    <mergeCell ref="C21:C23"/>
    <mergeCell ref="C28:C30"/>
    <mergeCell ref="C42:C44"/>
    <mergeCell ref="C45:C48"/>
    <mergeCell ref="C52:C54"/>
    <mergeCell ref="L65:L69"/>
    <mergeCell ref="M65:M69"/>
    <mergeCell ref="E18:E20"/>
    <mergeCell ref="F18:F20"/>
    <mergeCell ref="G18:G20"/>
    <mergeCell ref="H18:K18"/>
    <mergeCell ref="G21:G23"/>
    <mergeCell ref="J19:J20"/>
    <mergeCell ref="K19:K20"/>
    <mergeCell ref="K24:K27"/>
    <mergeCell ref="M34:M37"/>
    <mergeCell ref="L24:L27"/>
    <mergeCell ref="M24:M27"/>
  </mergeCells>
  <dataValidations count="1">
    <dataValidation type="list" allowBlank="1" showErrorMessage="1" sqref="G21 L21 G24 L24 G28 L28 G34 L34 G38 L38 G42 L42 G45 L45 G52 L52 G55 L55 G58 L58 G62 L62 G65 L65" xr:uid="{00000000-0002-0000-0400-000000000000}">
      <formula1>"1,2,3"</formula1>
    </dataValidation>
  </dataValidations>
  <pageMargins left="0.7" right="0.7" top="0.75" bottom="0.75" header="0" footer="0"/>
  <pageSetup scale="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F3151"/>
  </sheetPr>
  <dimension ref="A1:AA998"/>
  <sheetViews>
    <sheetView zoomScale="90" zoomScaleNormal="90" workbookViewId="0"/>
  </sheetViews>
  <sheetFormatPr baseColWidth="10" defaultColWidth="12.5703125" defaultRowHeight="15" customHeight="1" x14ac:dyDescent="0.2"/>
  <cols>
    <col min="1" max="1" width="2.5703125" style="113" customWidth="1"/>
    <col min="2" max="2" width="5.5703125" style="113" customWidth="1"/>
    <col min="3" max="4" width="37.85546875" style="113" customWidth="1"/>
    <col min="5" max="6" width="44.85546875" style="113" customWidth="1"/>
    <col min="7" max="7" width="7.42578125" style="113" customWidth="1"/>
    <col min="8" max="8" width="3.5703125" style="113" customWidth="1"/>
    <col min="9" max="10" width="36.28515625" style="113" customWidth="1"/>
    <col min="11" max="11" width="39.5703125" style="113" customWidth="1"/>
    <col min="12" max="12" width="7.42578125" style="113" customWidth="1"/>
    <col min="13" max="13" width="10.28515625" style="113" customWidth="1"/>
    <col min="14" max="27" width="9.140625" style="113" customWidth="1"/>
    <col min="28" max="16384" width="12.5703125" style="113"/>
  </cols>
  <sheetData>
    <row r="1" spans="1:27" ht="32.25" customHeight="1" x14ac:dyDescent="0.2">
      <c r="A1" s="118"/>
      <c r="B1" s="119"/>
      <c r="C1" s="118"/>
      <c r="D1" s="118"/>
      <c r="E1" s="118"/>
      <c r="F1" s="120"/>
      <c r="G1" s="118"/>
      <c r="H1" s="118"/>
      <c r="I1" s="118"/>
      <c r="J1" s="118"/>
      <c r="K1" s="118"/>
      <c r="L1" s="118"/>
      <c r="M1" s="121"/>
      <c r="N1" s="122"/>
      <c r="O1" s="122"/>
      <c r="P1" s="118"/>
      <c r="Q1" s="118"/>
      <c r="R1" s="118"/>
      <c r="S1" s="118"/>
      <c r="T1" s="118"/>
      <c r="U1" s="118"/>
      <c r="V1" s="118"/>
      <c r="W1" s="118"/>
      <c r="X1" s="118"/>
      <c r="Y1" s="118"/>
      <c r="Z1" s="118"/>
      <c r="AA1" s="118"/>
    </row>
    <row r="2" spans="1:27" ht="32.25" customHeight="1" x14ac:dyDescent="0.2">
      <c r="A2" s="118"/>
      <c r="B2" s="119"/>
      <c r="C2" s="118"/>
      <c r="D2" s="118"/>
      <c r="E2" s="118"/>
      <c r="F2" s="120"/>
      <c r="G2" s="118"/>
      <c r="H2" s="118"/>
      <c r="I2" s="118"/>
      <c r="J2" s="118"/>
      <c r="K2" s="118"/>
      <c r="L2" s="118"/>
      <c r="M2" s="121"/>
      <c r="N2" s="122"/>
      <c r="O2" s="122"/>
      <c r="P2" s="118"/>
      <c r="Q2" s="118"/>
      <c r="R2" s="118"/>
      <c r="S2" s="118"/>
      <c r="T2" s="118"/>
      <c r="U2" s="118"/>
      <c r="V2" s="118"/>
      <c r="W2" s="118"/>
      <c r="X2" s="118"/>
      <c r="Y2" s="118"/>
      <c r="Z2" s="118"/>
      <c r="AA2" s="118"/>
    </row>
    <row r="3" spans="1:27" ht="32.25" customHeight="1" x14ac:dyDescent="0.2">
      <c r="A3" s="118"/>
      <c r="B3" s="119"/>
      <c r="C3" s="118"/>
      <c r="D3" s="118"/>
      <c r="E3" s="118"/>
      <c r="F3" s="120"/>
      <c r="G3" s="118"/>
      <c r="H3" s="118"/>
      <c r="I3" s="118"/>
      <c r="J3" s="118"/>
      <c r="K3" s="118"/>
      <c r="L3" s="118"/>
      <c r="M3" s="121"/>
      <c r="N3" s="122"/>
      <c r="O3" s="122"/>
      <c r="P3" s="118"/>
      <c r="Q3" s="118"/>
      <c r="R3" s="118"/>
      <c r="S3" s="118"/>
      <c r="T3" s="118"/>
      <c r="U3" s="118"/>
      <c r="V3" s="118"/>
      <c r="W3" s="118"/>
      <c r="X3" s="118"/>
      <c r="Y3" s="118"/>
      <c r="Z3" s="118"/>
      <c r="AA3" s="118"/>
    </row>
    <row r="4" spans="1:27" ht="32.25" customHeight="1" x14ac:dyDescent="0.2">
      <c r="A4" s="118"/>
      <c r="B4" s="119"/>
      <c r="C4" s="118"/>
      <c r="D4" s="118"/>
      <c r="E4" s="118"/>
      <c r="F4" s="120"/>
      <c r="G4" s="118"/>
      <c r="H4" s="118"/>
      <c r="I4" s="118"/>
      <c r="J4" s="118"/>
      <c r="K4" s="118"/>
      <c r="L4" s="118"/>
      <c r="M4" s="121"/>
      <c r="N4" s="122"/>
      <c r="O4" s="122"/>
      <c r="P4" s="118"/>
      <c r="Q4" s="118"/>
      <c r="R4" s="118"/>
      <c r="S4" s="118"/>
      <c r="T4" s="118"/>
      <c r="U4" s="118"/>
      <c r="V4" s="118"/>
      <c r="W4" s="118"/>
      <c r="X4" s="118"/>
      <c r="Y4" s="118"/>
      <c r="Z4" s="118"/>
      <c r="AA4" s="118"/>
    </row>
    <row r="5" spans="1:27" ht="32.25" customHeight="1" x14ac:dyDescent="0.2">
      <c r="A5" s="118"/>
      <c r="B5" s="119"/>
      <c r="C5" s="118"/>
      <c r="D5" s="118"/>
      <c r="E5" s="118"/>
      <c r="F5" s="120"/>
      <c r="G5" s="118"/>
      <c r="H5" s="118"/>
      <c r="I5" s="118"/>
      <c r="J5" s="118"/>
      <c r="K5" s="118"/>
      <c r="L5" s="118"/>
      <c r="M5" s="121"/>
      <c r="N5" s="122"/>
      <c r="O5" s="122"/>
      <c r="P5" s="118"/>
      <c r="Q5" s="118"/>
      <c r="R5" s="118"/>
      <c r="S5" s="118"/>
      <c r="T5" s="118"/>
      <c r="U5" s="118"/>
      <c r="V5" s="118"/>
      <c r="W5" s="118"/>
      <c r="X5" s="118"/>
      <c r="Y5" s="118"/>
      <c r="Z5" s="118"/>
      <c r="AA5" s="118"/>
    </row>
    <row r="6" spans="1:27" ht="32.25" customHeight="1" x14ac:dyDescent="0.2">
      <c r="A6" s="118"/>
      <c r="B6" s="119"/>
      <c r="C6" s="118"/>
      <c r="D6" s="118"/>
      <c r="E6" s="118"/>
      <c r="F6" s="120"/>
      <c r="G6" s="118"/>
      <c r="H6" s="118"/>
      <c r="I6" s="118"/>
      <c r="J6" s="118"/>
      <c r="K6" s="118"/>
      <c r="L6" s="118"/>
      <c r="M6" s="121"/>
      <c r="N6" s="122"/>
      <c r="O6" s="122"/>
      <c r="P6" s="118"/>
      <c r="Q6" s="118"/>
      <c r="R6" s="118"/>
      <c r="S6" s="118"/>
      <c r="T6" s="118"/>
      <c r="U6" s="118"/>
      <c r="V6" s="118"/>
      <c r="W6" s="118"/>
      <c r="X6" s="118"/>
      <c r="Y6" s="118"/>
      <c r="Z6" s="118"/>
      <c r="AA6" s="118"/>
    </row>
    <row r="7" spans="1:27" ht="26.25" customHeight="1" x14ac:dyDescent="0.2">
      <c r="A7" s="118"/>
      <c r="B7" s="119"/>
      <c r="C7" s="165" t="s">
        <v>455</v>
      </c>
      <c r="D7" s="165"/>
      <c r="E7" s="165"/>
      <c r="F7" s="165"/>
      <c r="G7" s="165"/>
      <c r="H7" s="165"/>
      <c r="I7" s="165"/>
      <c r="J7" s="165"/>
      <c r="K7" s="165"/>
      <c r="L7" s="165"/>
      <c r="M7" s="166"/>
      <c r="N7" s="122"/>
      <c r="O7" s="122"/>
      <c r="P7" s="118"/>
      <c r="Q7" s="118"/>
      <c r="R7" s="118"/>
      <c r="S7" s="118"/>
      <c r="T7" s="118"/>
      <c r="U7" s="118"/>
      <c r="V7" s="118"/>
      <c r="W7" s="118"/>
      <c r="X7" s="118"/>
      <c r="Y7" s="118"/>
      <c r="Z7" s="118"/>
      <c r="AA7" s="118"/>
    </row>
    <row r="8" spans="1:27" ht="66.75" customHeight="1" x14ac:dyDescent="0.2">
      <c r="A8" s="118"/>
      <c r="B8" s="119"/>
      <c r="C8" s="491" t="s">
        <v>456</v>
      </c>
      <c r="D8" s="491"/>
      <c r="E8" s="491"/>
      <c r="F8" s="491"/>
      <c r="G8" s="491"/>
      <c r="H8" s="491"/>
      <c r="I8" s="491"/>
      <c r="J8" s="491"/>
      <c r="K8" s="491"/>
      <c r="L8" s="491"/>
      <c r="M8" s="491"/>
      <c r="N8" s="122"/>
      <c r="O8" s="122"/>
      <c r="P8" s="118"/>
      <c r="Q8" s="118"/>
      <c r="R8" s="118"/>
      <c r="S8" s="118"/>
      <c r="T8" s="118"/>
      <c r="U8" s="118"/>
      <c r="V8" s="118"/>
      <c r="W8" s="118"/>
      <c r="X8" s="118"/>
      <c r="Y8" s="118"/>
      <c r="Z8" s="118"/>
      <c r="AA8" s="118"/>
    </row>
    <row r="9" spans="1:27" ht="32.25" customHeight="1" x14ac:dyDescent="0.2">
      <c r="A9" s="118"/>
      <c r="B9" s="119"/>
      <c r="C9" s="118"/>
      <c r="D9" s="118"/>
      <c r="E9" s="118"/>
      <c r="F9" s="120"/>
      <c r="G9" s="118"/>
      <c r="H9" s="118"/>
      <c r="I9" s="118"/>
      <c r="J9" s="118"/>
      <c r="K9" s="118"/>
      <c r="L9" s="118"/>
      <c r="M9" s="121"/>
      <c r="N9" s="122"/>
      <c r="O9" s="122"/>
      <c r="P9" s="118"/>
      <c r="Q9" s="118"/>
      <c r="R9" s="118"/>
      <c r="S9" s="118"/>
      <c r="T9" s="118"/>
      <c r="U9" s="118"/>
      <c r="V9" s="118"/>
      <c r="W9" s="118"/>
      <c r="X9" s="118"/>
      <c r="Y9" s="118"/>
      <c r="Z9" s="118"/>
      <c r="AA9" s="118"/>
    </row>
    <row r="10" spans="1:27" ht="12.75" customHeight="1" x14ac:dyDescent="0.2">
      <c r="A10" s="118"/>
      <c r="B10" s="515" t="s">
        <v>111</v>
      </c>
      <c r="C10" s="577" t="s">
        <v>457</v>
      </c>
      <c r="D10" s="536" t="s">
        <v>8</v>
      </c>
      <c r="E10" s="536" t="s">
        <v>956</v>
      </c>
      <c r="F10" s="536" t="s">
        <v>114</v>
      </c>
      <c r="G10" s="531" t="s">
        <v>928</v>
      </c>
      <c r="H10" s="575" t="s">
        <v>116</v>
      </c>
      <c r="I10" s="552"/>
      <c r="J10" s="552"/>
      <c r="K10" s="553"/>
      <c r="L10" s="531" t="s">
        <v>949</v>
      </c>
      <c r="M10" s="549" t="s">
        <v>163</v>
      </c>
      <c r="N10" s="499"/>
      <c r="O10" s="499"/>
      <c r="P10" s="118"/>
      <c r="Q10" s="118"/>
      <c r="R10" s="118"/>
      <c r="S10" s="118"/>
      <c r="T10" s="118"/>
      <c r="U10" s="118"/>
      <c r="V10" s="118"/>
      <c r="W10" s="118"/>
      <c r="X10" s="118"/>
      <c r="Y10" s="118"/>
      <c r="Z10" s="118"/>
      <c r="AA10" s="118"/>
    </row>
    <row r="11" spans="1:27" ht="21.75" customHeight="1" x14ac:dyDescent="0.2">
      <c r="A11" s="118"/>
      <c r="B11" s="516"/>
      <c r="C11" s="578"/>
      <c r="D11" s="516"/>
      <c r="E11" s="516"/>
      <c r="F11" s="516"/>
      <c r="G11" s="516"/>
      <c r="H11" s="554"/>
      <c r="I11" s="555"/>
      <c r="J11" s="555"/>
      <c r="K11" s="556"/>
      <c r="L11" s="516"/>
      <c r="M11" s="550"/>
      <c r="N11" s="496"/>
      <c r="O11" s="496"/>
      <c r="P11" s="118"/>
      <c r="Q11" s="118"/>
      <c r="R11" s="118"/>
      <c r="S11" s="118"/>
      <c r="T11" s="118"/>
      <c r="U11" s="118"/>
      <c r="V11" s="118"/>
      <c r="W11" s="118"/>
      <c r="X11" s="118"/>
      <c r="Y11" s="118"/>
      <c r="Z11" s="118"/>
      <c r="AA11" s="118"/>
    </row>
    <row r="12" spans="1:27" ht="27.75" customHeight="1" x14ac:dyDescent="0.2">
      <c r="A12" s="118"/>
      <c r="B12" s="516"/>
      <c r="C12" s="578"/>
      <c r="D12" s="516"/>
      <c r="E12" s="516"/>
      <c r="F12" s="516"/>
      <c r="G12" s="516"/>
      <c r="H12" s="548" t="s">
        <v>13</v>
      </c>
      <c r="I12" s="536" t="s">
        <v>15</v>
      </c>
      <c r="J12" s="536" t="s">
        <v>366</v>
      </c>
      <c r="K12" s="536" t="s">
        <v>277</v>
      </c>
      <c r="L12" s="516"/>
      <c r="M12" s="550"/>
      <c r="N12" s="496"/>
      <c r="O12" s="496"/>
      <c r="P12" s="118"/>
      <c r="Q12" s="118"/>
      <c r="R12" s="118"/>
      <c r="S12" s="118"/>
      <c r="T12" s="118"/>
      <c r="U12" s="118"/>
      <c r="V12" s="118"/>
      <c r="W12" s="118"/>
      <c r="X12" s="118"/>
      <c r="Y12" s="118"/>
      <c r="Z12" s="118"/>
      <c r="AA12" s="118"/>
    </row>
    <row r="13" spans="1:27" ht="72" customHeight="1" thickBot="1" x14ac:dyDescent="0.25">
      <c r="A13" s="118"/>
      <c r="B13" s="517"/>
      <c r="C13" s="579"/>
      <c r="D13" s="532"/>
      <c r="E13" s="517"/>
      <c r="F13" s="517"/>
      <c r="G13" s="532"/>
      <c r="H13" s="532"/>
      <c r="I13" s="532"/>
      <c r="J13" s="517"/>
      <c r="K13" s="532"/>
      <c r="L13" s="532"/>
      <c r="M13" s="550"/>
      <c r="N13" s="496"/>
      <c r="O13" s="496"/>
      <c r="P13" s="118"/>
      <c r="Q13" s="118"/>
      <c r="R13" s="118"/>
      <c r="S13" s="118"/>
      <c r="T13" s="118"/>
      <c r="U13" s="118"/>
      <c r="V13" s="118"/>
      <c r="W13" s="118"/>
      <c r="X13" s="118"/>
      <c r="Y13" s="118"/>
      <c r="Z13" s="118"/>
      <c r="AA13" s="118"/>
    </row>
    <row r="14" spans="1:27" ht="76.5" customHeight="1" thickTop="1" thickBot="1" x14ac:dyDescent="0.25">
      <c r="A14" s="118"/>
      <c r="B14" s="512" t="str">
        <f>+LEFT(C14,4)</f>
        <v>13.1</v>
      </c>
      <c r="C14" s="527" t="s">
        <v>458</v>
      </c>
      <c r="D14" s="518" t="s">
        <v>459</v>
      </c>
      <c r="E14" s="539" t="s">
        <v>460</v>
      </c>
      <c r="F14" s="576" t="s">
        <v>314</v>
      </c>
      <c r="G14" s="535">
        <v>3</v>
      </c>
      <c r="H14" s="133">
        <v>1</v>
      </c>
      <c r="I14" s="129" t="s">
        <v>461</v>
      </c>
      <c r="J14" s="212" t="s">
        <v>960</v>
      </c>
      <c r="K14" s="570" t="s">
        <v>962</v>
      </c>
      <c r="L14" s="543">
        <v>3</v>
      </c>
      <c r="M14" s="546" t="str">
        <f>+IF(OR(ISBLANK(G14),ISBLANK(L14)),"",IF(OR(AND(G14=1,L14=1),AND(G14=1,L14=2),AND(G14=1,L14=3)),"Deficiencia de control mayor (diseño y ejecución)",IF(OR(AND(G14=2,L14=2),AND(G14=3,L14=1),AND(G14=3,L14=2),AND(G14=2,L14=1)),"Deficiencia de control (diseño o ejecución)",IF(AND(G14=2,L14=3),"Oportunidad de mejora","Mantenimiento del control"))))</f>
        <v>Mantenimiento del control</v>
      </c>
      <c r="N14" s="498">
        <v>4.4569000000000001</v>
      </c>
      <c r="O14" s="498" t="e">
        <f>+#REF!+N14</f>
        <v>#REF!</v>
      </c>
      <c r="P14" s="118"/>
      <c r="Q14" s="118"/>
      <c r="R14" s="118"/>
      <c r="S14" s="118"/>
      <c r="T14" s="118"/>
      <c r="U14" s="118"/>
      <c r="V14" s="118"/>
      <c r="W14" s="118"/>
      <c r="X14" s="118"/>
      <c r="Y14" s="118"/>
      <c r="Z14" s="118"/>
      <c r="AA14" s="118"/>
    </row>
    <row r="15" spans="1:27" ht="77.25" thickBot="1" x14ac:dyDescent="0.25">
      <c r="A15" s="118"/>
      <c r="B15" s="513"/>
      <c r="C15" s="528"/>
      <c r="D15" s="519"/>
      <c r="E15" s="519"/>
      <c r="F15" s="519"/>
      <c r="G15" s="519"/>
      <c r="H15" s="131">
        <v>2</v>
      </c>
      <c r="I15" s="132" t="s">
        <v>462</v>
      </c>
      <c r="J15" s="213" t="s">
        <v>961</v>
      </c>
      <c r="K15" s="558"/>
      <c r="L15" s="544"/>
      <c r="M15" s="547"/>
      <c r="N15" s="496"/>
      <c r="O15" s="496"/>
      <c r="P15" s="118"/>
      <c r="Q15" s="118"/>
      <c r="R15" s="118"/>
      <c r="S15" s="118"/>
      <c r="T15" s="118"/>
      <c r="U15" s="118"/>
      <c r="V15" s="118"/>
      <c r="W15" s="118"/>
      <c r="X15" s="118"/>
      <c r="Y15" s="118"/>
      <c r="Z15" s="118"/>
      <c r="AA15" s="118"/>
    </row>
    <row r="16" spans="1:27" ht="97.5" customHeight="1" thickBot="1" x14ac:dyDescent="0.25">
      <c r="A16" s="118"/>
      <c r="B16" s="513"/>
      <c r="C16" s="529"/>
      <c r="D16" s="519"/>
      <c r="E16" s="519"/>
      <c r="F16" s="519"/>
      <c r="G16" s="519"/>
      <c r="H16" s="131">
        <v>3</v>
      </c>
      <c r="I16" s="132" t="s">
        <v>463</v>
      </c>
      <c r="J16" s="213" t="s">
        <v>1050</v>
      </c>
      <c r="K16" s="558"/>
      <c r="L16" s="544"/>
      <c r="M16" s="547"/>
      <c r="N16" s="496"/>
      <c r="O16" s="496"/>
      <c r="P16" s="118"/>
      <c r="Q16" s="118"/>
      <c r="R16" s="118"/>
      <c r="S16" s="118"/>
      <c r="T16" s="118"/>
      <c r="U16" s="118"/>
      <c r="V16" s="118"/>
      <c r="W16" s="118"/>
      <c r="X16" s="118"/>
      <c r="Y16" s="118"/>
      <c r="Z16" s="118"/>
      <c r="AA16" s="118"/>
    </row>
    <row r="17" spans="1:27" ht="117" thickTop="1" thickBot="1" x14ac:dyDescent="0.25">
      <c r="A17" s="118"/>
      <c r="B17" s="512" t="str">
        <f>+LEFT(C17,4)</f>
        <v>13.2</v>
      </c>
      <c r="C17" s="521" t="s">
        <v>464</v>
      </c>
      <c r="D17" s="518" t="s">
        <v>465</v>
      </c>
      <c r="E17" s="539" t="s">
        <v>466</v>
      </c>
      <c r="F17" s="137" t="s">
        <v>467</v>
      </c>
      <c r="G17" s="535">
        <v>3</v>
      </c>
      <c r="H17" s="133">
        <v>1</v>
      </c>
      <c r="I17" s="129" t="s">
        <v>468</v>
      </c>
      <c r="J17" s="212" t="s">
        <v>865</v>
      </c>
      <c r="K17" s="541" t="s">
        <v>959</v>
      </c>
      <c r="L17" s="543">
        <v>3</v>
      </c>
      <c r="M17" s="546" t="str">
        <f>+IF(OR(ISBLANK(G17),ISBLANK(L17)),"",IF(OR(AND(G17=1,L17=1),AND(G17=1,L17=2),AND(G17=1,L17=3)),"Deficiencia de control mayor (diseño y ejecución)",IF(OR(AND(G17=2,L17=2),AND(G17=3,L17=1),AND(G17=3,L17=2),AND(G17=2,L17=1)),"Deficiencia de control (diseño o ejecución)",IF(AND(G17=2,L17=3),"Oportunidad de mejora","Mantenimiento del control"))))</f>
        <v>Mantenimiento del control</v>
      </c>
      <c r="N17" s="498">
        <v>4.5632000000000001</v>
      </c>
      <c r="O17" s="498" t="e">
        <f>+#REF!+N17</f>
        <v>#REF!</v>
      </c>
      <c r="P17" s="118"/>
      <c r="Q17" s="118"/>
      <c r="R17" s="118"/>
      <c r="S17" s="118"/>
      <c r="T17" s="118"/>
      <c r="U17" s="118"/>
      <c r="V17" s="118"/>
      <c r="W17" s="118"/>
      <c r="X17" s="118"/>
      <c r="Y17" s="118"/>
      <c r="Z17" s="118"/>
      <c r="AA17" s="118"/>
    </row>
    <row r="18" spans="1:27" ht="144.75" customHeight="1" thickBot="1" x14ac:dyDescent="0.25">
      <c r="A18" s="118"/>
      <c r="B18" s="513"/>
      <c r="C18" s="522"/>
      <c r="D18" s="519"/>
      <c r="E18" s="519"/>
      <c r="F18" s="115" t="s">
        <v>469</v>
      </c>
      <c r="G18" s="519"/>
      <c r="H18" s="131">
        <v>2</v>
      </c>
      <c r="I18" s="132" t="s">
        <v>470</v>
      </c>
      <c r="J18" s="213" t="s">
        <v>866</v>
      </c>
      <c r="K18" s="519"/>
      <c r="L18" s="544"/>
      <c r="M18" s="547"/>
      <c r="N18" s="496"/>
      <c r="O18" s="496"/>
      <c r="P18" s="118"/>
      <c r="Q18" s="118"/>
      <c r="R18" s="118"/>
      <c r="S18" s="118"/>
      <c r="T18" s="118"/>
      <c r="U18" s="118"/>
      <c r="V18" s="118"/>
      <c r="W18" s="118"/>
      <c r="X18" s="118"/>
      <c r="Y18" s="118"/>
      <c r="Z18" s="118"/>
      <c r="AA18" s="118"/>
    </row>
    <row r="19" spans="1:27" ht="149.25" thickBot="1" x14ac:dyDescent="0.25">
      <c r="A19" s="118"/>
      <c r="B19" s="513"/>
      <c r="C19" s="522"/>
      <c r="D19" s="519"/>
      <c r="E19" s="519"/>
      <c r="F19" s="115" t="s">
        <v>467</v>
      </c>
      <c r="G19" s="519"/>
      <c r="H19" s="131">
        <v>3</v>
      </c>
      <c r="I19" s="170" t="s">
        <v>955</v>
      </c>
      <c r="J19" s="213" t="s">
        <v>867</v>
      </c>
      <c r="K19" s="519"/>
      <c r="L19" s="544"/>
      <c r="M19" s="547"/>
      <c r="N19" s="496"/>
      <c r="O19" s="496"/>
      <c r="P19" s="118"/>
      <c r="Q19" s="118"/>
      <c r="R19" s="118"/>
      <c r="S19" s="118"/>
      <c r="T19" s="118"/>
      <c r="U19" s="118"/>
      <c r="V19" s="118"/>
      <c r="W19" s="118"/>
      <c r="X19" s="118"/>
      <c r="Y19" s="118"/>
      <c r="Z19" s="118"/>
      <c r="AA19" s="118"/>
    </row>
    <row r="20" spans="1:27" ht="123.75" customHeight="1" thickBot="1" x14ac:dyDescent="0.25">
      <c r="A20" s="118"/>
      <c r="B20" s="513"/>
      <c r="C20" s="523"/>
      <c r="D20" s="519"/>
      <c r="E20" s="534"/>
      <c r="F20" s="115" t="s">
        <v>467</v>
      </c>
      <c r="G20" s="534"/>
      <c r="H20" s="131">
        <v>4</v>
      </c>
      <c r="I20" s="171" t="s">
        <v>471</v>
      </c>
      <c r="J20" s="226" t="s">
        <v>868</v>
      </c>
      <c r="K20" s="534"/>
      <c r="L20" s="545"/>
      <c r="M20" s="547"/>
      <c r="N20" s="496"/>
      <c r="O20" s="496"/>
      <c r="P20" s="118"/>
      <c r="Q20" s="118"/>
      <c r="R20" s="118"/>
      <c r="S20" s="118"/>
      <c r="T20" s="118"/>
      <c r="U20" s="118"/>
      <c r="V20" s="118"/>
      <c r="W20" s="118"/>
      <c r="X20" s="118"/>
      <c r="Y20" s="118"/>
      <c r="Z20" s="118"/>
      <c r="AA20" s="118"/>
    </row>
    <row r="21" spans="1:27" ht="81" customHeight="1" x14ac:dyDescent="0.2">
      <c r="A21" s="118"/>
      <c r="B21" s="512" t="str">
        <f>+LEFT(C21,4)</f>
        <v>13.3</v>
      </c>
      <c r="C21" s="521" t="s">
        <v>472</v>
      </c>
      <c r="D21" s="518" t="s">
        <v>465</v>
      </c>
      <c r="E21" s="539" t="s">
        <v>473</v>
      </c>
      <c r="F21" s="540" t="s">
        <v>474</v>
      </c>
      <c r="G21" s="535">
        <v>3</v>
      </c>
      <c r="H21" s="133">
        <v>1</v>
      </c>
      <c r="I21" s="129" t="s">
        <v>475</v>
      </c>
      <c r="J21" s="134" t="s">
        <v>476</v>
      </c>
      <c r="K21" s="541" t="s">
        <v>963</v>
      </c>
      <c r="L21" s="543">
        <v>3</v>
      </c>
      <c r="M21" s="546" t="str">
        <f>+IF(OR(ISBLANK(G21),ISBLANK(L21)),"",IF(OR(AND(G21=1,L21=1),AND(G21=1,L21=2),AND(G21=1,L21=3)),"Deficiencia de control mayor (diseño y ejecución)",IF(OR(AND(G21=2,L21=2),AND(G21=3,L21=1),AND(G21=3,L21=2),AND(G21=2,L21=1)),"Deficiencia de control (diseño o ejecución)",IF(AND(G21=2,L21=3),"Oportunidad de mejora","Mantenimiento del control"))))</f>
        <v>Mantenimiento del control</v>
      </c>
      <c r="N21" s="498">
        <v>4.6321000000000003</v>
      </c>
      <c r="O21" s="498" t="e">
        <f>+#REF!+N21</f>
        <v>#REF!</v>
      </c>
      <c r="P21" s="118"/>
      <c r="Q21" s="118"/>
      <c r="R21" s="118"/>
      <c r="S21" s="118"/>
      <c r="T21" s="118"/>
      <c r="U21" s="118"/>
      <c r="V21" s="118"/>
      <c r="W21" s="118"/>
      <c r="X21" s="118"/>
      <c r="Y21" s="118"/>
      <c r="Z21" s="118"/>
      <c r="AA21" s="118"/>
    </row>
    <row r="22" spans="1:27" ht="90.75" customHeight="1" x14ac:dyDescent="0.2">
      <c r="A22" s="118"/>
      <c r="B22" s="513"/>
      <c r="C22" s="522"/>
      <c r="D22" s="519"/>
      <c r="E22" s="519"/>
      <c r="F22" s="519"/>
      <c r="G22" s="519"/>
      <c r="H22" s="131">
        <v>2</v>
      </c>
      <c r="I22" s="132" t="s">
        <v>477</v>
      </c>
      <c r="J22" s="130"/>
      <c r="K22" s="519"/>
      <c r="L22" s="544"/>
      <c r="M22" s="547"/>
      <c r="N22" s="496"/>
      <c r="O22" s="496"/>
      <c r="P22" s="118"/>
      <c r="Q22" s="118"/>
      <c r="R22" s="118"/>
      <c r="S22" s="118"/>
      <c r="T22" s="118"/>
      <c r="U22" s="118"/>
      <c r="V22" s="118"/>
      <c r="W22" s="118"/>
      <c r="X22" s="118"/>
      <c r="Y22" s="118"/>
      <c r="Z22" s="118"/>
      <c r="AA22" s="118"/>
    </row>
    <row r="23" spans="1:27" ht="62.25" customHeight="1" x14ac:dyDescent="0.2">
      <c r="A23" s="118"/>
      <c r="B23" s="513"/>
      <c r="C23" s="522"/>
      <c r="D23" s="519"/>
      <c r="E23" s="519"/>
      <c r="F23" s="519"/>
      <c r="G23" s="519"/>
      <c r="H23" s="131">
        <v>3</v>
      </c>
      <c r="I23" s="132" t="s">
        <v>478</v>
      </c>
      <c r="J23" s="130"/>
      <c r="K23" s="519"/>
      <c r="L23" s="544"/>
      <c r="M23" s="547"/>
      <c r="N23" s="496"/>
      <c r="O23" s="496"/>
      <c r="P23" s="118"/>
      <c r="Q23" s="118"/>
      <c r="R23" s="118"/>
      <c r="S23" s="118"/>
      <c r="T23" s="118"/>
      <c r="U23" s="118"/>
      <c r="V23" s="118"/>
      <c r="W23" s="118"/>
      <c r="X23" s="118"/>
      <c r="Y23" s="118"/>
      <c r="Z23" s="118"/>
      <c r="AA23" s="118"/>
    </row>
    <row r="24" spans="1:27" ht="99.75" customHeight="1" thickBot="1" x14ac:dyDescent="0.25">
      <c r="A24" s="118"/>
      <c r="B24" s="513"/>
      <c r="C24" s="523"/>
      <c r="D24" s="519"/>
      <c r="E24" s="534"/>
      <c r="F24" s="534"/>
      <c r="G24" s="534"/>
      <c r="H24" s="131">
        <v>4</v>
      </c>
      <c r="I24" s="132" t="s">
        <v>479</v>
      </c>
      <c r="J24" s="172" t="s">
        <v>1051</v>
      </c>
      <c r="K24" s="534"/>
      <c r="L24" s="545"/>
      <c r="M24" s="547"/>
      <c r="N24" s="496"/>
      <c r="O24" s="496"/>
      <c r="P24" s="118"/>
      <c r="Q24" s="118"/>
      <c r="R24" s="118"/>
      <c r="S24" s="118"/>
      <c r="T24" s="118"/>
      <c r="U24" s="118"/>
      <c r="V24" s="118"/>
      <c r="W24" s="118"/>
      <c r="X24" s="118"/>
      <c r="Y24" s="118"/>
      <c r="Z24" s="118"/>
      <c r="AA24" s="118"/>
    </row>
    <row r="25" spans="1:27" ht="132.75" customHeight="1" x14ac:dyDescent="0.2">
      <c r="A25" s="530"/>
      <c r="B25" s="512" t="str">
        <f>+LEFT(C25,4)</f>
        <v>13.4</v>
      </c>
      <c r="C25" s="521" t="s">
        <v>480</v>
      </c>
      <c r="D25" s="518" t="s">
        <v>465</v>
      </c>
      <c r="E25" s="539" t="s">
        <v>481</v>
      </c>
      <c r="F25" s="540" t="s">
        <v>482</v>
      </c>
      <c r="G25" s="535">
        <v>3</v>
      </c>
      <c r="H25" s="133">
        <v>1</v>
      </c>
      <c r="I25" s="129" t="s">
        <v>483</v>
      </c>
      <c r="J25" s="221" t="s">
        <v>1052</v>
      </c>
      <c r="K25" s="541" t="s">
        <v>964</v>
      </c>
      <c r="L25" s="543">
        <v>3</v>
      </c>
      <c r="M25" s="546" t="str">
        <f>+IF(OR(ISBLANK(G25),ISBLANK(L25)),"",IF(OR(AND(G25=1,L25=1),AND(G25=1,L25=2),AND(G25=1,L25=3)),"Deficiencia de control mayor (diseño y ejecución)",IF(OR(AND(G25=2,L25=2),AND(G25=3,L25=1),AND(G25=3,L25=2),AND(G25=2,L25=1)),"Deficiencia de control (diseño o ejecución)",IF(AND(G25=2,L25=3),"Oportunidad de mejora","Mantenimiento del control"))))</f>
        <v>Mantenimiento del control</v>
      </c>
      <c r="N25" s="498">
        <v>4.7896000000000001</v>
      </c>
      <c r="O25" s="498" t="e">
        <f>+#REF!+N25</f>
        <v>#REF!</v>
      </c>
      <c r="P25" s="118"/>
      <c r="Q25" s="118"/>
      <c r="R25" s="118"/>
      <c r="S25" s="118"/>
      <c r="T25" s="118"/>
      <c r="U25" s="118"/>
      <c r="V25" s="118"/>
      <c r="W25" s="118"/>
      <c r="X25" s="118"/>
      <c r="Y25" s="118"/>
      <c r="Z25" s="118"/>
      <c r="AA25" s="118"/>
    </row>
    <row r="26" spans="1:27" ht="87.75" customHeight="1" x14ac:dyDescent="0.2">
      <c r="A26" s="496"/>
      <c r="B26" s="513"/>
      <c r="C26" s="522"/>
      <c r="D26" s="519"/>
      <c r="E26" s="519"/>
      <c r="F26" s="519"/>
      <c r="G26" s="519"/>
      <c r="H26" s="131">
        <v>2</v>
      </c>
      <c r="I26" s="132" t="s">
        <v>484</v>
      </c>
      <c r="J26" s="130"/>
      <c r="K26" s="519"/>
      <c r="L26" s="544"/>
      <c r="M26" s="547"/>
      <c r="N26" s="496"/>
      <c r="O26" s="496"/>
      <c r="P26" s="118"/>
      <c r="Q26" s="118"/>
      <c r="R26" s="118"/>
      <c r="S26" s="118"/>
      <c r="T26" s="118"/>
      <c r="U26" s="118"/>
      <c r="V26" s="118"/>
      <c r="W26" s="118"/>
      <c r="X26" s="118"/>
      <c r="Y26" s="118"/>
      <c r="Z26" s="118"/>
      <c r="AA26" s="118"/>
    </row>
    <row r="27" spans="1:27" ht="96.75" customHeight="1" thickBot="1" x14ac:dyDescent="0.25">
      <c r="A27" s="118"/>
      <c r="B27" s="513"/>
      <c r="C27" s="523"/>
      <c r="D27" s="519"/>
      <c r="E27" s="534"/>
      <c r="F27" s="534"/>
      <c r="G27" s="534"/>
      <c r="H27" s="131">
        <v>3</v>
      </c>
      <c r="I27" s="132" t="s">
        <v>485</v>
      </c>
      <c r="J27" s="130"/>
      <c r="K27" s="534"/>
      <c r="L27" s="545"/>
      <c r="M27" s="547"/>
      <c r="N27" s="496"/>
      <c r="O27" s="496"/>
      <c r="P27" s="118"/>
      <c r="Q27" s="118"/>
      <c r="R27" s="118"/>
      <c r="S27" s="118"/>
      <c r="T27" s="118"/>
      <c r="U27" s="118"/>
      <c r="V27" s="118"/>
      <c r="W27" s="118"/>
      <c r="X27" s="118"/>
      <c r="Y27" s="118"/>
      <c r="Z27" s="118"/>
      <c r="AA27" s="118"/>
    </row>
    <row r="28" spans="1:27" ht="12.75" customHeight="1" x14ac:dyDescent="0.2">
      <c r="A28" s="118"/>
      <c r="B28" s="515" t="s">
        <v>111</v>
      </c>
      <c r="C28" s="173" t="s">
        <v>486</v>
      </c>
      <c r="D28" s="536" t="s">
        <v>8</v>
      </c>
      <c r="E28" s="536" t="s">
        <v>956</v>
      </c>
      <c r="F28" s="536" t="s">
        <v>114</v>
      </c>
      <c r="G28" s="531" t="s">
        <v>928</v>
      </c>
      <c r="H28" s="551" t="s">
        <v>116</v>
      </c>
      <c r="I28" s="552"/>
      <c r="J28" s="552"/>
      <c r="K28" s="553"/>
      <c r="L28" s="531" t="s">
        <v>949</v>
      </c>
      <c r="M28" s="549" t="s">
        <v>163</v>
      </c>
      <c r="N28" s="499"/>
      <c r="O28" s="499"/>
      <c r="P28" s="118"/>
      <c r="Q28" s="118"/>
      <c r="R28" s="118"/>
      <c r="S28" s="118"/>
      <c r="T28" s="118"/>
      <c r="U28" s="118"/>
      <c r="V28" s="118"/>
      <c r="W28" s="118"/>
      <c r="X28" s="118"/>
      <c r="Y28" s="118"/>
      <c r="Z28" s="118"/>
      <c r="AA28" s="118"/>
    </row>
    <row r="29" spans="1:27" ht="15" customHeight="1" x14ac:dyDescent="0.2">
      <c r="A29" s="118"/>
      <c r="B29" s="516"/>
      <c r="C29" s="167"/>
      <c r="D29" s="516"/>
      <c r="E29" s="516"/>
      <c r="F29" s="516"/>
      <c r="G29" s="516"/>
      <c r="H29" s="554"/>
      <c r="I29" s="555"/>
      <c r="J29" s="555"/>
      <c r="K29" s="556"/>
      <c r="L29" s="516"/>
      <c r="M29" s="550"/>
      <c r="N29" s="496"/>
      <c r="O29" s="496"/>
      <c r="P29" s="118"/>
      <c r="Q29" s="118"/>
      <c r="R29" s="118"/>
      <c r="S29" s="118"/>
      <c r="T29" s="118"/>
      <c r="U29" s="118"/>
      <c r="V29" s="118"/>
      <c r="W29" s="118"/>
      <c r="X29" s="118"/>
      <c r="Y29" s="118"/>
      <c r="Z29" s="118"/>
      <c r="AA29" s="118"/>
    </row>
    <row r="30" spans="1:27" ht="27.75" customHeight="1" x14ac:dyDescent="0.2">
      <c r="A30" s="118"/>
      <c r="B30" s="516"/>
      <c r="C30" s="167"/>
      <c r="D30" s="516"/>
      <c r="E30" s="516"/>
      <c r="F30" s="516"/>
      <c r="G30" s="516"/>
      <c r="H30" s="548" t="s">
        <v>13</v>
      </c>
      <c r="I30" s="536" t="s">
        <v>15</v>
      </c>
      <c r="J30" s="536" t="s">
        <v>366</v>
      </c>
      <c r="K30" s="536" t="s">
        <v>277</v>
      </c>
      <c r="L30" s="516"/>
      <c r="M30" s="550"/>
      <c r="N30" s="496"/>
      <c r="O30" s="496"/>
      <c r="P30" s="118"/>
      <c r="Q30" s="118"/>
      <c r="R30" s="118"/>
      <c r="S30" s="118"/>
      <c r="T30" s="118"/>
      <c r="U30" s="118"/>
      <c r="V30" s="118"/>
      <c r="W30" s="118"/>
      <c r="X30" s="118"/>
      <c r="Y30" s="118"/>
      <c r="Z30" s="118"/>
      <c r="AA30" s="118"/>
    </row>
    <row r="31" spans="1:27" ht="87.75" customHeight="1" thickBot="1" x14ac:dyDescent="0.25">
      <c r="A31" s="118"/>
      <c r="B31" s="517"/>
      <c r="C31" s="174"/>
      <c r="D31" s="532"/>
      <c r="E31" s="517"/>
      <c r="F31" s="537"/>
      <c r="G31" s="532"/>
      <c r="H31" s="532"/>
      <c r="I31" s="532"/>
      <c r="J31" s="517"/>
      <c r="K31" s="532"/>
      <c r="L31" s="532"/>
      <c r="M31" s="550"/>
      <c r="N31" s="496"/>
      <c r="O31" s="496"/>
      <c r="P31" s="118"/>
      <c r="Q31" s="118"/>
      <c r="R31" s="118"/>
      <c r="S31" s="118"/>
      <c r="T31" s="118"/>
      <c r="U31" s="118"/>
      <c r="V31" s="118"/>
      <c r="W31" s="118"/>
      <c r="X31" s="118"/>
      <c r="Y31" s="118"/>
      <c r="Z31" s="118"/>
      <c r="AA31" s="118"/>
    </row>
    <row r="32" spans="1:27" ht="103.5" customHeight="1" thickTop="1" x14ac:dyDescent="0.2">
      <c r="A32" s="118"/>
      <c r="B32" s="512" t="str">
        <f>+LEFT(C32,4)</f>
        <v>14.1</v>
      </c>
      <c r="C32" s="521" t="s">
        <v>487</v>
      </c>
      <c r="D32" s="518" t="s">
        <v>488</v>
      </c>
      <c r="E32" s="538" t="s">
        <v>489</v>
      </c>
      <c r="F32" s="275" t="s">
        <v>490</v>
      </c>
      <c r="G32" s="533">
        <v>3</v>
      </c>
      <c r="H32" s="133">
        <v>1</v>
      </c>
      <c r="I32" s="129" t="s">
        <v>491</v>
      </c>
      <c r="J32" s="277" t="s">
        <v>888</v>
      </c>
      <c r="K32" s="541" t="s">
        <v>965</v>
      </c>
      <c r="L32" s="543">
        <v>3</v>
      </c>
      <c r="M32" s="546" t="str">
        <f>+IF(OR(ISBLANK(G32),ISBLANK(L32)),"",IF(OR(AND(G32=1,L32=1),AND(G32=1,L32=2),AND(G32=1,L32=3)),"Deficiencia de control mayor (diseño y ejecución)",IF(OR(AND(G32=2,L32=2),AND(G32=3,L32=1),AND(G32=3,L32=2),AND(G32=2,L32=1)),"Deficiencia de control (diseño o ejecución)",IF(AND(G32=2,L32=3),"Oportunidad de mejora","Mantenimiento del control"))))</f>
        <v>Mantenimiento del control</v>
      </c>
      <c r="N32" s="498">
        <v>4.8964999999999996</v>
      </c>
      <c r="O32" s="498" t="e">
        <f>+#REF!+N32</f>
        <v>#REF!</v>
      </c>
      <c r="P32" s="118"/>
      <c r="Q32" s="118"/>
      <c r="R32" s="118"/>
      <c r="S32" s="118"/>
      <c r="T32" s="118"/>
      <c r="U32" s="118"/>
      <c r="V32" s="118"/>
      <c r="W32" s="118"/>
      <c r="X32" s="118"/>
      <c r="Y32" s="118"/>
      <c r="Z32" s="118"/>
      <c r="AA32" s="118"/>
    </row>
    <row r="33" spans="1:27" ht="76.5" x14ac:dyDescent="0.2">
      <c r="A33" s="118"/>
      <c r="B33" s="513"/>
      <c r="C33" s="522"/>
      <c r="D33" s="519"/>
      <c r="E33" s="519"/>
      <c r="F33" s="276" t="s">
        <v>492</v>
      </c>
      <c r="G33" s="519"/>
      <c r="H33" s="131">
        <v>2</v>
      </c>
      <c r="I33" s="132" t="s">
        <v>493</v>
      </c>
      <c r="J33" s="278" t="s">
        <v>889</v>
      </c>
      <c r="K33" s="519"/>
      <c r="L33" s="544"/>
      <c r="M33" s="547"/>
      <c r="N33" s="496"/>
      <c r="O33" s="496"/>
      <c r="P33" s="118"/>
      <c r="Q33" s="118"/>
      <c r="R33" s="118"/>
      <c r="S33" s="118"/>
      <c r="T33" s="118"/>
      <c r="U33" s="118"/>
      <c r="V33" s="118"/>
      <c r="W33" s="118"/>
      <c r="X33" s="118"/>
      <c r="Y33" s="118"/>
      <c r="Z33" s="118"/>
      <c r="AA33" s="118"/>
    </row>
    <row r="34" spans="1:27" ht="117.75" customHeight="1" thickBot="1" x14ac:dyDescent="0.25">
      <c r="A34" s="118"/>
      <c r="B34" s="513"/>
      <c r="C34" s="523"/>
      <c r="D34" s="519"/>
      <c r="E34" s="534"/>
      <c r="F34" s="159" t="s">
        <v>492</v>
      </c>
      <c r="G34" s="534"/>
      <c r="H34" s="131">
        <v>3</v>
      </c>
      <c r="I34" s="132" t="s">
        <v>494</v>
      </c>
      <c r="J34" s="130"/>
      <c r="K34" s="534"/>
      <c r="L34" s="545"/>
      <c r="M34" s="547"/>
      <c r="N34" s="496"/>
      <c r="O34" s="496"/>
      <c r="P34" s="118"/>
      <c r="Q34" s="118"/>
      <c r="R34" s="118"/>
      <c r="S34" s="118"/>
      <c r="T34" s="118"/>
      <c r="U34" s="118"/>
      <c r="V34" s="118"/>
      <c r="W34" s="118"/>
      <c r="X34" s="118"/>
      <c r="Y34" s="118"/>
      <c r="Z34" s="118"/>
      <c r="AA34" s="118"/>
    </row>
    <row r="35" spans="1:27" ht="63.75" customHeight="1" x14ac:dyDescent="0.2">
      <c r="A35" s="118"/>
      <c r="B35" s="512" t="str">
        <f>+LEFT(C35,4)</f>
        <v>14.2</v>
      </c>
      <c r="C35" s="521" t="s">
        <v>495</v>
      </c>
      <c r="D35" s="518" t="s">
        <v>488</v>
      </c>
      <c r="E35" s="539" t="s">
        <v>496</v>
      </c>
      <c r="F35" s="137" t="s">
        <v>490</v>
      </c>
      <c r="G35" s="535">
        <v>3</v>
      </c>
      <c r="H35" s="133">
        <v>1</v>
      </c>
      <c r="I35" s="129" t="s">
        <v>497</v>
      </c>
      <c r="J35" s="524" t="s">
        <v>890</v>
      </c>
      <c r="K35" s="541" t="s">
        <v>966</v>
      </c>
      <c r="L35" s="543">
        <v>3</v>
      </c>
      <c r="M35" s="546" t="str">
        <f>+IF(OR(ISBLANK(G35),ISBLANK(L35)),"",IF(OR(AND(G35=1,L35=1),AND(G35=1,L35=2),AND(G35=1,L35=3)),"Deficiencia de control mayor (diseño y ejecución)",IF(OR(AND(G35=2,L35=2),AND(G35=3,L35=1),AND(G35=3,L35=2),AND(G35=2,L35=1)),"Deficiencia de control (diseño o ejecución)",IF(AND(G35=2,L35=3),"Oportunidad de mejora","Mantenimiento del control"))))</f>
        <v>Mantenimiento del control</v>
      </c>
      <c r="N35" s="498">
        <v>4.9854000000000003</v>
      </c>
      <c r="O35" s="498" t="e">
        <f>+#REF!+N35</f>
        <v>#REF!</v>
      </c>
      <c r="P35" s="118"/>
      <c r="Q35" s="118"/>
      <c r="R35" s="118"/>
      <c r="S35" s="118"/>
      <c r="T35" s="118"/>
      <c r="U35" s="118"/>
      <c r="V35" s="118"/>
      <c r="W35" s="118"/>
      <c r="X35" s="118"/>
      <c r="Y35" s="118"/>
      <c r="Z35" s="118"/>
      <c r="AA35" s="118"/>
    </row>
    <row r="36" spans="1:27" ht="77.25" thickBot="1" x14ac:dyDescent="0.25">
      <c r="A36" s="118"/>
      <c r="B36" s="513"/>
      <c r="C36" s="522"/>
      <c r="D36" s="519"/>
      <c r="E36" s="519"/>
      <c r="F36" s="160" t="s">
        <v>490</v>
      </c>
      <c r="G36" s="519"/>
      <c r="H36" s="131">
        <v>2</v>
      </c>
      <c r="I36" s="132" t="s">
        <v>498</v>
      </c>
      <c r="J36" s="574"/>
      <c r="K36" s="519"/>
      <c r="L36" s="544"/>
      <c r="M36" s="547"/>
      <c r="N36" s="496"/>
      <c r="O36" s="496"/>
      <c r="P36" s="118"/>
      <c r="Q36" s="118"/>
      <c r="R36" s="118"/>
      <c r="S36" s="118"/>
      <c r="T36" s="118"/>
      <c r="U36" s="118"/>
      <c r="V36" s="118"/>
      <c r="W36" s="118"/>
      <c r="X36" s="118"/>
      <c r="Y36" s="118"/>
      <c r="Z36" s="118"/>
      <c r="AA36" s="118"/>
    </row>
    <row r="37" spans="1:27" ht="51.75" thickBot="1" x14ac:dyDescent="0.25">
      <c r="A37" s="118"/>
      <c r="B37" s="513"/>
      <c r="C37" s="522"/>
      <c r="D37" s="519"/>
      <c r="E37" s="519"/>
      <c r="F37" s="161" t="s">
        <v>499</v>
      </c>
      <c r="G37" s="519"/>
      <c r="H37" s="131">
        <v>3</v>
      </c>
      <c r="I37" s="132" t="s">
        <v>500</v>
      </c>
      <c r="J37" s="213" t="s">
        <v>1053</v>
      </c>
      <c r="K37" s="519"/>
      <c r="L37" s="544"/>
      <c r="M37" s="547"/>
      <c r="N37" s="496"/>
      <c r="O37" s="496"/>
      <c r="P37" s="118"/>
      <c r="Q37" s="118"/>
      <c r="R37" s="118"/>
      <c r="S37" s="118"/>
      <c r="T37" s="118"/>
      <c r="U37" s="118"/>
      <c r="V37" s="118"/>
      <c r="W37" s="118"/>
      <c r="X37" s="118"/>
      <c r="Y37" s="118"/>
      <c r="Z37" s="118"/>
      <c r="AA37" s="118"/>
    </row>
    <row r="38" spans="1:27" ht="76.5" x14ac:dyDescent="0.2">
      <c r="A38" s="118"/>
      <c r="B38" s="513"/>
      <c r="C38" s="522"/>
      <c r="D38" s="519"/>
      <c r="E38" s="519"/>
      <c r="F38" s="160" t="s">
        <v>482</v>
      </c>
      <c r="G38" s="519"/>
      <c r="H38" s="131">
        <v>4</v>
      </c>
      <c r="I38" s="132" t="s">
        <v>501</v>
      </c>
      <c r="J38" s="572" t="s">
        <v>1054</v>
      </c>
      <c r="K38" s="519"/>
      <c r="L38" s="544"/>
      <c r="M38" s="547"/>
      <c r="N38" s="496"/>
      <c r="O38" s="496"/>
      <c r="P38" s="118"/>
      <c r="Q38" s="118"/>
      <c r="R38" s="118"/>
      <c r="S38" s="118"/>
      <c r="T38" s="118"/>
      <c r="U38" s="118"/>
      <c r="V38" s="118"/>
      <c r="W38" s="118"/>
      <c r="X38" s="118"/>
      <c r="Y38" s="118"/>
      <c r="Z38" s="118"/>
      <c r="AA38" s="118"/>
    </row>
    <row r="39" spans="1:27" ht="82.5" customHeight="1" thickBot="1" x14ac:dyDescent="0.25">
      <c r="A39" s="118"/>
      <c r="B39" s="513"/>
      <c r="C39" s="523"/>
      <c r="D39" s="519"/>
      <c r="E39" s="534"/>
      <c r="F39" s="160" t="s">
        <v>502</v>
      </c>
      <c r="G39" s="534"/>
      <c r="H39" s="131">
        <v>5</v>
      </c>
      <c r="I39" s="132" t="s">
        <v>503</v>
      </c>
      <c r="J39" s="573"/>
      <c r="K39" s="534"/>
      <c r="L39" s="545"/>
      <c r="M39" s="547"/>
      <c r="N39" s="496"/>
      <c r="O39" s="496"/>
      <c r="P39" s="118"/>
      <c r="Q39" s="118"/>
      <c r="R39" s="118"/>
      <c r="S39" s="118"/>
      <c r="T39" s="118"/>
      <c r="U39" s="118"/>
      <c r="V39" s="118"/>
      <c r="W39" s="118"/>
      <c r="X39" s="118"/>
      <c r="Y39" s="118"/>
      <c r="Z39" s="118"/>
      <c r="AA39" s="118"/>
    </row>
    <row r="40" spans="1:27" ht="51" x14ac:dyDescent="0.2">
      <c r="A40" s="118"/>
      <c r="B40" s="512" t="str">
        <f>+LEFT(C40,4)</f>
        <v>14.3</v>
      </c>
      <c r="C40" s="521" t="s">
        <v>504</v>
      </c>
      <c r="D40" s="518" t="s">
        <v>488</v>
      </c>
      <c r="E40" s="539" t="s">
        <v>957</v>
      </c>
      <c r="F40" s="540" t="s">
        <v>490</v>
      </c>
      <c r="G40" s="535">
        <v>3</v>
      </c>
      <c r="H40" s="133">
        <v>1</v>
      </c>
      <c r="I40" s="129" t="s">
        <v>505</v>
      </c>
      <c r="J40" s="134"/>
      <c r="K40" s="570" t="s">
        <v>967</v>
      </c>
      <c r="L40" s="543">
        <v>3</v>
      </c>
      <c r="M40" s="546" t="str">
        <f>+IF(OR(ISBLANK(G40),ISBLANK(L40)),"",IF(OR(AND(G40=1,L40=1),AND(G40=1,L40=2),AND(G40=1,L40=3)),"Deficiencia de control mayor (diseño y ejecución)",IF(OR(AND(G40=2,L40=2),AND(G40=3,L40=1),AND(G40=3,L40=2),AND(G40=2,L40=1)),"Deficiencia de control (diseño o ejecución)",IF(AND(G40=2,L40=3),"Oportunidad de mejora","Mantenimiento del control"))))</f>
        <v>Mantenimiento del control</v>
      </c>
      <c r="N40" s="498">
        <v>5.0122999999999998</v>
      </c>
      <c r="O40" s="498" t="e">
        <f>+#REF!+N40</f>
        <v>#REF!</v>
      </c>
      <c r="P40" s="118"/>
      <c r="Q40" s="118"/>
      <c r="R40" s="118"/>
      <c r="S40" s="118"/>
      <c r="T40" s="118"/>
      <c r="U40" s="118"/>
      <c r="V40" s="118"/>
      <c r="W40" s="118"/>
      <c r="X40" s="118"/>
      <c r="Y40" s="118"/>
      <c r="Z40" s="118"/>
      <c r="AA40" s="118"/>
    </row>
    <row r="41" spans="1:27" ht="51" x14ac:dyDescent="0.2">
      <c r="A41" s="118"/>
      <c r="B41" s="513"/>
      <c r="C41" s="522"/>
      <c r="D41" s="519"/>
      <c r="E41" s="519"/>
      <c r="F41" s="519"/>
      <c r="G41" s="519"/>
      <c r="H41" s="131">
        <v>2</v>
      </c>
      <c r="I41" s="132" t="s">
        <v>506</v>
      </c>
      <c r="J41" s="130"/>
      <c r="K41" s="571"/>
      <c r="L41" s="544"/>
      <c r="M41" s="547"/>
      <c r="N41" s="496"/>
      <c r="O41" s="496"/>
      <c r="P41" s="118"/>
      <c r="Q41" s="118"/>
      <c r="R41" s="118"/>
      <c r="S41" s="118"/>
      <c r="T41" s="118"/>
      <c r="U41" s="118"/>
      <c r="V41" s="118"/>
      <c r="W41" s="118"/>
      <c r="X41" s="118"/>
      <c r="Y41" s="118"/>
      <c r="Z41" s="118"/>
      <c r="AA41" s="118"/>
    </row>
    <row r="42" spans="1:27" ht="77.25" thickBot="1" x14ac:dyDescent="0.25">
      <c r="A42" s="118"/>
      <c r="B42" s="513"/>
      <c r="C42" s="523"/>
      <c r="D42" s="519"/>
      <c r="E42" s="534"/>
      <c r="F42" s="534"/>
      <c r="G42" s="534"/>
      <c r="H42" s="131">
        <v>3</v>
      </c>
      <c r="I42" s="132" t="s">
        <v>507</v>
      </c>
      <c r="J42" s="130"/>
      <c r="K42" s="571"/>
      <c r="L42" s="545"/>
      <c r="M42" s="547"/>
      <c r="N42" s="496"/>
      <c r="O42" s="496"/>
      <c r="P42" s="118"/>
      <c r="Q42" s="118"/>
      <c r="R42" s="118"/>
      <c r="S42" s="118"/>
      <c r="T42" s="118"/>
      <c r="U42" s="118"/>
      <c r="V42" s="118"/>
      <c r="W42" s="118"/>
      <c r="X42" s="118"/>
      <c r="Y42" s="118"/>
      <c r="Z42" s="118"/>
      <c r="AA42" s="118"/>
    </row>
    <row r="43" spans="1:27" ht="65.25" customHeight="1" x14ac:dyDescent="0.2">
      <c r="A43" s="118"/>
      <c r="B43" s="512" t="str">
        <f>+LEFT(C43,4)</f>
        <v>14.4</v>
      </c>
      <c r="C43" s="521" t="s">
        <v>508</v>
      </c>
      <c r="D43" s="518" t="s">
        <v>488</v>
      </c>
      <c r="E43" s="541" t="s">
        <v>509</v>
      </c>
      <c r="F43" s="542" t="s">
        <v>490</v>
      </c>
      <c r="G43" s="535">
        <v>3</v>
      </c>
      <c r="H43" s="133">
        <v>1</v>
      </c>
      <c r="I43" s="129" t="s">
        <v>510</v>
      </c>
      <c r="J43" s="568" t="s">
        <v>891</v>
      </c>
      <c r="K43" s="541" t="s">
        <v>968</v>
      </c>
      <c r="L43" s="543">
        <v>3</v>
      </c>
      <c r="M43" s="546" t="str">
        <f>+IF(OR(ISBLANK(G43),ISBLANK(L43)),"",IF(OR(AND(G43=1,L43=1),AND(G43=1,L43=2),AND(G43=1,L43=3)),"Deficiencia de control mayor (diseño y ejecución)",IF(OR(AND(G43=2,L43=2),AND(G43=3,L43=1),AND(G43=3,L43=2),AND(G43=2,L43=1)),"Deficiencia de control (diseño o ejecución)",IF(AND(G43=2,L43=3),"Oportunidad de mejora","Mantenimiento del control"))))</f>
        <v>Mantenimiento del control</v>
      </c>
      <c r="N43" s="498">
        <v>5.1235999999999997</v>
      </c>
      <c r="O43" s="498" t="e">
        <f>+#REF!+N43</f>
        <v>#REF!</v>
      </c>
      <c r="P43" s="118"/>
      <c r="Q43" s="118"/>
      <c r="R43" s="118"/>
      <c r="S43" s="118"/>
      <c r="T43" s="118"/>
      <c r="U43" s="118"/>
      <c r="V43" s="118"/>
      <c r="W43" s="118"/>
      <c r="X43" s="118"/>
      <c r="Y43" s="118"/>
      <c r="Z43" s="118"/>
      <c r="AA43" s="118"/>
    </row>
    <row r="44" spans="1:27" ht="79.5" customHeight="1" x14ac:dyDescent="0.2">
      <c r="A44" s="118"/>
      <c r="B44" s="513"/>
      <c r="C44" s="522"/>
      <c r="D44" s="519"/>
      <c r="E44" s="519"/>
      <c r="F44" s="519"/>
      <c r="G44" s="519"/>
      <c r="H44" s="131">
        <v>2</v>
      </c>
      <c r="I44" s="132" t="s">
        <v>511</v>
      </c>
      <c r="J44" s="569"/>
      <c r="K44" s="519"/>
      <c r="L44" s="544"/>
      <c r="M44" s="547"/>
      <c r="N44" s="496"/>
      <c r="O44" s="496"/>
      <c r="P44" s="118"/>
      <c r="Q44" s="118"/>
      <c r="R44" s="118"/>
      <c r="S44" s="118"/>
      <c r="T44" s="118"/>
      <c r="U44" s="118"/>
      <c r="V44" s="118"/>
      <c r="W44" s="118"/>
      <c r="X44" s="118"/>
      <c r="Y44" s="118"/>
      <c r="Z44" s="118"/>
      <c r="AA44" s="118"/>
    </row>
    <row r="45" spans="1:27" ht="74.25" customHeight="1" x14ac:dyDescent="0.2">
      <c r="A45" s="118"/>
      <c r="B45" s="513"/>
      <c r="C45" s="522"/>
      <c r="D45" s="519"/>
      <c r="E45" s="534"/>
      <c r="F45" s="519"/>
      <c r="G45" s="534"/>
      <c r="H45" s="131">
        <v>3</v>
      </c>
      <c r="I45" s="132" t="s">
        <v>512</v>
      </c>
      <c r="J45" s="130"/>
      <c r="K45" s="534"/>
      <c r="L45" s="545"/>
      <c r="M45" s="547"/>
      <c r="N45" s="496"/>
      <c r="O45" s="496"/>
      <c r="P45" s="118"/>
      <c r="Q45" s="118"/>
      <c r="R45" s="118"/>
      <c r="S45" s="118"/>
      <c r="T45" s="118"/>
      <c r="U45" s="118"/>
      <c r="V45" s="118"/>
      <c r="W45" s="118"/>
      <c r="X45" s="118"/>
      <c r="Y45" s="118"/>
      <c r="Z45" s="118"/>
      <c r="AA45" s="118"/>
    </row>
    <row r="46" spans="1:27" ht="12.75" customHeight="1" x14ac:dyDescent="0.2">
      <c r="A46" s="118"/>
      <c r="B46" s="515" t="s">
        <v>111</v>
      </c>
      <c r="C46" s="167" t="s">
        <v>513</v>
      </c>
      <c r="D46" s="536" t="s">
        <v>8</v>
      </c>
      <c r="E46" s="536" t="s">
        <v>956</v>
      </c>
      <c r="F46" s="536" t="s">
        <v>114</v>
      </c>
      <c r="G46" s="531" t="s">
        <v>928</v>
      </c>
      <c r="H46" s="551" t="s">
        <v>116</v>
      </c>
      <c r="I46" s="552"/>
      <c r="J46" s="552"/>
      <c r="K46" s="553"/>
      <c r="L46" s="531" t="s">
        <v>949</v>
      </c>
      <c r="M46" s="549" t="s">
        <v>163</v>
      </c>
      <c r="N46" s="499"/>
      <c r="O46" s="499"/>
      <c r="P46" s="118"/>
      <c r="Q46" s="118"/>
      <c r="R46" s="118"/>
      <c r="S46" s="118"/>
      <c r="T46" s="118"/>
      <c r="U46" s="118"/>
      <c r="V46" s="118"/>
      <c r="W46" s="118"/>
      <c r="X46" s="118"/>
      <c r="Y46" s="118"/>
      <c r="Z46" s="118"/>
      <c r="AA46" s="118"/>
    </row>
    <row r="47" spans="1:27" ht="15" customHeight="1" x14ac:dyDescent="0.2">
      <c r="A47" s="118"/>
      <c r="B47" s="516"/>
      <c r="C47" s="167"/>
      <c r="D47" s="516"/>
      <c r="E47" s="516"/>
      <c r="F47" s="516"/>
      <c r="G47" s="516"/>
      <c r="H47" s="554"/>
      <c r="I47" s="555"/>
      <c r="J47" s="555"/>
      <c r="K47" s="556"/>
      <c r="L47" s="516"/>
      <c r="M47" s="550"/>
      <c r="N47" s="496"/>
      <c r="O47" s="496"/>
      <c r="P47" s="118"/>
      <c r="Q47" s="118"/>
      <c r="R47" s="118"/>
      <c r="S47" s="118"/>
      <c r="T47" s="118"/>
      <c r="U47" s="118"/>
      <c r="V47" s="118"/>
      <c r="W47" s="118"/>
      <c r="X47" s="118"/>
      <c r="Y47" s="118"/>
      <c r="Z47" s="118"/>
      <c r="AA47" s="118"/>
    </row>
    <row r="48" spans="1:27" ht="27.75" customHeight="1" x14ac:dyDescent="0.2">
      <c r="A48" s="118"/>
      <c r="B48" s="516"/>
      <c r="C48" s="167"/>
      <c r="D48" s="516"/>
      <c r="E48" s="516"/>
      <c r="F48" s="516"/>
      <c r="G48" s="516"/>
      <c r="H48" s="548" t="s">
        <v>13</v>
      </c>
      <c r="I48" s="536" t="s">
        <v>15</v>
      </c>
      <c r="J48" s="536" t="s">
        <v>366</v>
      </c>
      <c r="K48" s="536" t="s">
        <v>277</v>
      </c>
      <c r="L48" s="516"/>
      <c r="M48" s="550"/>
      <c r="N48" s="496"/>
      <c r="O48" s="496"/>
      <c r="P48" s="118"/>
      <c r="Q48" s="118"/>
      <c r="R48" s="118"/>
      <c r="S48" s="118"/>
      <c r="T48" s="118"/>
      <c r="U48" s="118"/>
      <c r="V48" s="118"/>
      <c r="W48" s="118"/>
      <c r="X48" s="118"/>
      <c r="Y48" s="118"/>
      <c r="Z48" s="118"/>
      <c r="AA48" s="118"/>
    </row>
    <row r="49" spans="1:27" ht="72" customHeight="1" thickBot="1" x14ac:dyDescent="0.25">
      <c r="A49" s="118"/>
      <c r="B49" s="517"/>
      <c r="C49" s="174"/>
      <c r="D49" s="532"/>
      <c r="E49" s="517"/>
      <c r="F49" s="517"/>
      <c r="G49" s="532"/>
      <c r="H49" s="532"/>
      <c r="I49" s="532"/>
      <c r="J49" s="517"/>
      <c r="K49" s="532"/>
      <c r="L49" s="532"/>
      <c r="M49" s="550"/>
      <c r="N49" s="496"/>
      <c r="O49" s="496"/>
      <c r="P49" s="118"/>
      <c r="Q49" s="118"/>
      <c r="R49" s="118"/>
      <c r="S49" s="118"/>
      <c r="T49" s="118"/>
      <c r="U49" s="118"/>
      <c r="V49" s="118"/>
      <c r="W49" s="118"/>
      <c r="X49" s="118"/>
      <c r="Y49" s="118"/>
      <c r="Z49" s="118"/>
      <c r="AA49" s="118"/>
    </row>
    <row r="50" spans="1:27" ht="324" customHeight="1" thickTop="1" thickBot="1" x14ac:dyDescent="0.25">
      <c r="A50" s="118"/>
      <c r="B50" s="512" t="str">
        <f>+LEFT(C50,4)</f>
        <v>15.1</v>
      </c>
      <c r="C50" s="521" t="s">
        <v>514</v>
      </c>
      <c r="D50" s="518" t="s">
        <v>515</v>
      </c>
      <c r="E50" s="539" t="s">
        <v>516</v>
      </c>
      <c r="F50" s="540" t="s">
        <v>517</v>
      </c>
      <c r="G50" s="535">
        <v>3</v>
      </c>
      <c r="H50" s="133">
        <v>1</v>
      </c>
      <c r="I50" s="175" t="s">
        <v>518</v>
      </c>
      <c r="J50" s="176" t="s">
        <v>869</v>
      </c>
      <c r="K50" s="162" t="s">
        <v>969</v>
      </c>
      <c r="L50" s="543">
        <v>3</v>
      </c>
      <c r="M50" s="546" t="str">
        <f>+IF(OR(ISBLANK(G50),ISBLANK(L50)),"",IF(OR(AND(G50=1,L50=1),AND(G50=1,L50=2),AND(G50=1,L50=3)),"Deficiencia de control mayor (diseño y ejecución)",IF(OR(AND(G50=2,L50=2),AND(G50=3,L50=1),AND(G50=3,L50=2),AND(G50=2,L50=1)),"Deficiencia de control (diseño o ejecución)",IF(AND(G50=2,L50=3),"Oportunidad de mejora","Mantenimiento del control"))))</f>
        <v>Mantenimiento del control</v>
      </c>
      <c r="N50" s="498">
        <v>5.2369000000000003</v>
      </c>
      <c r="O50" s="498" t="e">
        <f>+#REF!+N50</f>
        <v>#REF!</v>
      </c>
      <c r="P50" s="118"/>
      <c r="Q50" s="118"/>
      <c r="R50" s="118"/>
      <c r="S50" s="118"/>
      <c r="T50" s="118"/>
      <c r="U50" s="118"/>
      <c r="V50" s="118"/>
      <c r="W50" s="118"/>
      <c r="X50" s="118"/>
      <c r="Y50" s="118"/>
      <c r="Z50" s="118"/>
      <c r="AA50" s="118"/>
    </row>
    <row r="51" spans="1:27" ht="77.25" thickBot="1" x14ac:dyDescent="0.25">
      <c r="A51" s="118"/>
      <c r="B51" s="513"/>
      <c r="C51" s="522"/>
      <c r="D51" s="519"/>
      <c r="E51" s="519"/>
      <c r="F51" s="519"/>
      <c r="G51" s="519"/>
      <c r="H51" s="131">
        <v>2</v>
      </c>
      <c r="I51" s="141" t="s">
        <v>519</v>
      </c>
      <c r="J51" s="169" t="s">
        <v>870</v>
      </c>
      <c r="K51" s="141" t="s">
        <v>970</v>
      </c>
      <c r="L51" s="544"/>
      <c r="M51" s="547"/>
      <c r="N51" s="496"/>
      <c r="O51" s="496"/>
      <c r="P51" s="118"/>
      <c r="Q51" s="118"/>
      <c r="R51" s="118"/>
      <c r="S51" s="118"/>
      <c r="T51" s="118"/>
      <c r="U51" s="118"/>
      <c r="V51" s="118"/>
      <c r="W51" s="118"/>
      <c r="X51" s="118"/>
      <c r="Y51" s="118"/>
      <c r="Z51" s="118"/>
      <c r="AA51" s="118"/>
    </row>
    <row r="52" spans="1:27" ht="332.25" thickBot="1" x14ac:dyDescent="0.25">
      <c r="A52" s="118"/>
      <c r="B52" s="513"/>
      <c r="C52" s="523"/>
      <c r="D52" s="519"/>
      <c r="E52" s="534"/>
      <c r="F52" s="534"/>
      <c r="G52" s="534"/>
      <c r="H52" s="131">
        <v>3</v>
      </c>
      <c r="I52" s="141" t="s">
        <v>520</v>
      </c>
      <c r="J52" s="163" t="s">
        <v>971</v>
      </c>
      <c r="K52" s="129" t="s">
        <v>972</v>
      </c>
      <c r="L52" s="545"/>
      <c r="M52" s="547"/>
      <c r="N52" s="496"/>
      <c r="O52" s="496"/>
      <c r="P52" s="118"/>
      <c r="Q52" s="118"/>
      <c r="R52" s="118"/>
      <c r="S52" s="118"/>
      <c r="T52" s="118"/>
      <c r="U52" s="118"/>
      <c r="V52" s="118"/>
      <c r="W52" s="118"/>
      <c r="X52" s="118"/>
      <c r="Y52" s="118"/>
      <c r="Z52" s="118"/>
      <c r="AA52" s="118"/>
    </row>
    <row r="53" spans="1:27" ht="76.5" customHeight="1" x14ac:dyDescent="0.2">
      <c r="A53" s="118"/>
      <c r="B53" s="512" t="str">
        <f>+LEFT(C53,4)</f>
        <v>15.2</v>
      </c>
      <c r="C53" s="521" t="s">
        <v>521</v>
      </c>
      <c r="D53" s="518" t="s">
        <v>522</v>
      </c>
      <c r="E53" s="539" t="s">
        <v>523</v>
      </c>
      <c r="F53" s="540" t="s">
        <v>490</v>
      </c>
      <c r="G53" s="535">
        <v>3</v>
      </c>
      <c r="H53" s="133">
        <v>1</v>
      </c>
      <c r="I53" s="129" t="s">
        <v>524</v>
      </c>
      <c r="J53" s="134"/>
      <c r="K53" s="539" t="s">
        <v>1033</v>
      </c>
      <c r="L53" s="543">
        <v>1</v>
      </c>
      <c r="M53" s="546" t="str">
        <f>+IF(OR(ISBLANK(G53),ISBLANK(L53)),"",IF(OR(AND(G53=1,L53=1),AND(G53=1,L53=2),AND(G53=1,L53=3)),"Deficiencia de control mayor (diseño y ejecución)",IF(OR(AND(G53=2,L53=2),AND(G53=3,L53=1),AND(G53=3,L53=2),AND(G53=2,L53=1)),"Deficiencia de control (diseño o ejecución)",IF(AND(G53=2,L53=3),"Oportunidad de mejora","Mantenimiento del control"))))</f>
        <v>Deficiencia de control (diseño o ejecución)</v>
      </c>
      <c r="N53" s="498">
        <v>5.3654000000000002</v>
      </c>
      <c r="O53" s="498" t="e">
        <f>+#REF!+N53</f>
        <v>#REF!</v>
      </c>
      <c r="P53" s="118"/>
      <c r="Q53" s="118"/>
      <c r="R53" s="118"/>
      <c r="S53" s="118"/>
      <c r="T53" s="118"/>
      <c r="U53" s="118"/>
      <c r="V53" s="118"/>
      <c r="W53" s="118"/>
      <c r="X53" s="118"/>
      <c r="Y53" s="118"/>
      <c r="Z53" s="118"/>
      <c r="AA53" s="118"/>
    </row>
    <row r="54" spans="1:27" ht="76.5" x14ac:dyDescent="0.2">
      <c r="A54" s="118"/>
      <c r="B54" s="513"/>
      <c r="C54" s="522"/>
      <c r="D54" s="519"/>
      <c r="E54" s="519"/>
      <c r="F54" s="519"/>
      <c r="G54" s="519"/>
      <c r="H54" s="131">
        <v>2</v>
      </c>
      <c r="I54" s="132" t="s">
        <v>525</v>
      </c>
      <c r="J54" s="130" t="s">
        <v>1094</v>
      </c>
      <c r="K54" s="519"/>
      <c r="L54" s="544"/>
      <c r="M54" s="547"/>
      <c r="N54" s="496"/>
      <c r="O54" s="496"/>
      <c r="P54" s="118"/>
      <c r="Q54" s="118"/>
      <c r="R54" s="118"/>
      <c r="S54" s="118"/>
      <c r="T54" s="118"/>
      <c r="U54" s="118"/>
      <c r="V54" s="118"/>
      <c r="W54" s="118"/>
      <c r="X54" s="118"/>
      <c r="Y54" s="118"/>
      <c r="Z54" s="118"/>
      <c r="AA54" s="118"/>
    </row>
    <row r="55" spans="1:27" ht="77.25" thickBot="1" x14ac:dyDescent="0.25">
      <c r="A55" s="118"/>
      <c r="B55" s="513"/>
      <c r="C55" s="523"/>
      <c r="D55" s="519"/>
      <c r="E55" s="534"/>
      <c r="F55" s="534"/>
      <c r="G55" s="534"/>
      <c r="H55" s="131">
        <v>3</v>
      </c>
      <c r="I55" s="132" t="s">
        <v>526</v>
      </c>
      <c r="J55" s="130"/>
      <c r="K55" s="534"/>
      <c r="L55" s="545"/>
      <c r="M55" s="547"/>
      <c r="N55" s="496"/>
      <c r="O55" s="496"/>
      <c r="P55" s="118"/>
      <c r="Q55" s="118"/>
      <c r="R55" s="118"/>
      <c r="S55" s="118"/>
      <c r="T55" s="118"/>
      <c r="U55" s="118"/>
      <c r="V55" s="118"/>
      <c r="W55" s="118"/>
      <c r="X55" s="118"/>
      <c r="Y55" s="118"/>
      <c r="Z55" s="118"/>
      <c r="AA55" s="118"/>
    </row>
    <row r="56" spans="1:27" ht="141.75" thickTop="1" thickBot="1" x14ac:dyDescent="0.25">
      <c r="A56" s="118"/>
      <c r="B56" s="512" t="str">
        <f>+LEFT(C56,4)</f>
        <v>15.3</v>
      </c>
      <c r="C56" s="521" t="s">
        <v>527</v>
      </c>
      <c r="D56" s="518" t="s">
        <v>528</v>
      </c>
      <c r="E56" s="539" t="s">
        <v>529</v>
      </c>
      <c r="F56" s="137" t="s">
        <v>467</v>
      </c>
      <c r="G56" s="535">
        <v>3</v>
      </c>
      <c r="H56" s="133">
        <v>1</v>
      </c>
      <c r="I56" s="129" t="s">
        <v>530</v>
      </c>
      <c r="J56" s="168" t="s">
        <v>871</v>
      </c>
      <c r="K56" s="540" t="s">
        <v>1034</v>
      </c>
      <c r="L56" s="543">
        <v>1</v>
      </c>
      <c r="M56" s="546" t="str">
        <f>+IF(OR(ISBLANK(G56),ISBLANK(L56)),"",IF(OR(AND(G56=1,L56=1),AND(G56=1,L56=2),AND(G56=1,L56=3)),"Deficiencia de control mayor (diseño y ejecución)",IF(OR(AND(G56=2,L56=2),AND(G56=3,L56=1),AND(G56=3,L56=2),AND(G56=2,L56=1)),"Deficiencia de control (diseño o ejecución)",IF(AND(G56=2,L56=3),"Oportunidad de mejora","Mantenimiento del control"))))</f>
        <v>Deficiencia de control (diseño o ejecución)</v>
      </c>
      <c r="N56" s="498">
        <v>5.4562999999999997</v>
      </c>
      <c r="O56" s="498" t="e">
        <f>+#REF!+N56</f>
        <v>#REF!</v>
      </c>
      <c r="P56" s="118"/>
      <c r="Q56" s="118"/>
      <c r="R56" s="118"/>
      <c r="S56" s="118"/>
      <c r="T56" s="118"/>
      <c r="U56" s="118"/>
      <c r="V56" s="118"/>
      <c r="W56" s="118"/>
      <c r="X56" s="118"/>
      <c r="Y56" s="118"/>
      <c r="Z56" s="118"/>
      <c r="AA56" s="118"/>
    </row>
    <row r="57" spans="1:27" ht="141" thickBot="1" x14ac:dyDescent="0.25">
      <c r="A57" s="118"/>
      <c r="B57" s="513"/>
      <c r="C57" s="522"/>
      <c r="D57" s="519"/>
      <c r="E57" s="519"/>
      <c r="F57" s="137" t="s">
        <v>467</v>
      </c>
      <c r="G57" s="519"/>
      <c r="H57" s="131">
        <v>2</v>
      </c>
      <c r="I57" s="132" t="s">
        <v>531</v>
      </c>
      <c r="J57" s="169" t="s">
        <v>872</v>
      </c>
      <c r="K57" s="563"/>
      <c r="L57" s="544"/>
      <c r="M57" s="547"/>
      <c r="N57" s="496"/>
      <c r="O57" s="496"/>
      <c r="P57" s="118"/>
      <c r="Q57" s="118"/>
      <c r="R57" s="118"/>
      <c r="S57" s="118"/>
      <c r="T57" s="118"/>
      <c r="U57" s="118"/>
      <c r="V57" s="118"/>
      <c r="W57" s="118"/>
      <c r="X57" s="118"/>
      <c r="Y57" s="118"/>
      <c r="Z57" s="118"/>
      <c r="AA57" s="118"/>
    </row>
    <row r="58" spans="1:27" ht="63" customHeight="1" x14ac:dyDescent="0.2">
      <c r="A58" s="118"/>
      <c r="B58" s="513"/>
      <c r="C58" s="522"/>
      <c r="D58" s="519"/>
      <c r="E58" s="519"/>
      <c r="F58" s="159" t="s">
        <v>532</v>
      </c>
      <c r="G58" s="519"/>
      <c r="H58" s="131">
        <v>3</v>
      </c>
      <c r="I58" s="132" t="s">
        <v>533</v>
      </c>
      <c r="J58" s="130" t="s">
        <v>886</v>
      </c>
      <c r="K58" s="563"/>
      <c r="L58" s="544"/>
      <c r="M58" s="547"/>
      <c r="N58" s="496"/>
      <c r="O58" s="496"/>
      <c r="P58" s="118"/>
      <c r="Q58" s="118"/>
      <c r="R58" s="118"/>
      <c r="S58" s="118"/>
      <c r="T58" s="118"/>
      <c r="U58" s="118"/>
      <c r="V58" s="118"/>
      <c r="W58" s="118"/>
      <c r="X58" s="118"/>
      <c r="Y58" s="118"/>
      <c r="Z58" s="118"/>
      <c r="AA58" s="118"/>
    </row>
    <row r="59" spans="1:27" ht="15.75" customHeight="1" thickBot="1" x14ac:dyDescent="0.25">
      <c r="A59" s="118"/>
      <c r="B59" s="514"/>
      <c r="C59" s="523"/>
      <c r="D59" s="520"/>
      <c r="E59" s="520"/>
      <c r="F59" s="164"/>
      <c r="G59" s="520"/>
      <c r="H59" s="135"/>
      <c r="I59" s="135"/>
      <c r="J59" s="136"/>
      <c r="K59" s="564"/>
      <c r="L59" s="567"/>
      <c r="M59" s="566"/>
      <c r="N59" s="496"/>
      <c r="O59" s="496"/>
      <c r="P59" s="118"/>
      <c r="Q59" s="118"/>
      <c r="R59" s="118"/>
      <c r="S59" s="118"/>
      <c r="T59" s="118"/>
      <c r="U59" s="118"/>
      <c r="V59" s="118"/>
      <c r="W59" s="118"/>
      <c r="X59" s="118"/>
      <c r="Y59" s="118"/>
      <c r="Z59" s="118"/>
      <c r="AA59" s="118"/>
    </row>
    <row r="60" spans="1:27" ht="51.75" customHeight="1" x14ac:dyDescent="0.2">
      <c r="A60" s="118"/>
      <c r="B60" s="512" t="str">
        <f>+LEFT(C60,4)</f>
        <v>15.4</v>
      </c>
      <c r="C60" s="521" t="s">
        <v>534</v>
      </c>
      <c r="D60" s="518" t="s">
        <v>535</v>
      </c>
      <c r="E60" s="539" t="s">
        <v>536</v>
      </c>
      <c r="F60" s="540" t="s">
        <v>537</v>
      </c>
      <c r="G60" s="535">
        <v>3</v>
      </c>
      <c r="H60" s="133">
        <v>1</v>
      </c>
      <c r="I60" s="129" t="s">
        <v>538</v>
      </c>
      <c r="J60" s="539" t="s">
        <v>974</v>
      </c>
      <c r="K60" s="565" t="s">
        <v>973</v>
      </c>
      <c r="L60" s="543">
        <v>2</v>
      </c>
      <c r="M60" s="546" t="str">
        <f>+IF(OR(ISBLANK(G60),ISBLANK(L60)),"",IF(OR(AND(G60=1,L60=1),AND(G60=1,L60=2),AND(G60=1,L60=3)),"Deficiencia de control mayor (diseño y ejecución)",IF(OR(AND(G60=2,L60=2),AND(G60=3,L60=1),AND(G60=3,L60=2),AND(G60=2,L60=1)),"Deficiencia de control (diseño o ejecución)",IF(AND(G60=2,L60=3),"Oportunidad de mejora","Mantenimiento del control"))))</f>
        <v>Deficiencia de control (diseño o ejecución)</v>
      </c>
      <c r="N60" s="498">
        <v>5.5632000000000001</v>
      </c>
      <c r="O60" s="498" t="e">
        <f>+#REF!+N60</f>
        <v>#REF!</v>
      </c>
      <c r="P60" s="118"/>
      <c r="Q60" s="118"/>
      <c r="R60" s="118"/>
      <c r="S60" s="118"/>
      <c r="T60" s="118"/>
      <c r="U60" s="118"/>
      <c r="V60" s="118"/>
      <c r="W60" s="118"/>
      <c r="X60" s="118"/>
      <c r="Y60" s="118"/>
      <c r="Z60" s="118"/>
      <c r="AA60" s="118"/>
    </row>
    <row r="61" spans="1:27" ht="84.75" customHeight="1" x14ac:dyDescent="0.2">
      <c r="A61" s="118"/>
      <c r="B61" s="513"/>
      <c r="C61" s="522"/>
      <c r="D61" s="519"/>
      <c r="E61" s="519"/>
      <c r="F61" s="519"/>
      <c r="G61" s="519"/>
      <c r="H61" s="131">
        <v>2</v>
      </c>
      <c r="I61" s="132" t="s">
        <v>539</v>
      </c>
      <c r="J61" s="519"/>
      <c r="K61" s="519"/>
      <c r="L61" s="544"/>
      <c r="M61" s="547"/>
      <c r="N61" s="496"/>
      <c r="O61" s="496"/>
      <c r="P61" s="118"/>
      <c r="Q61" s="118"/>
      <c r="R61" s="118"/>
      <c r="S61" s="118"/>
      <c r="T61" s="118"/>
      <c r="U61" s="118"/>
      <c r="V61" s="118"/>
      <c r="W61" s="118"/>
      <c r="X61" s="118"/>
      <c r="Y61" s="118"/>
      <c r="Z61" s="118"/>
      <c r="AA61" s="118"/>
    </row>
    <row r="62" spans="1:27" ht="119.25" customHeight="1" thickBot="1" x14ac:dyDescent="0.25">
      <c r="A62" s="118"/>
      <c r="B62" s="513"/>
      <c r="C62" s="523"/>
      <c r="D62" s="519"/>
      <c r="E62" s="534"/>
      <c r="F62" s="534"/>
      <c r="G62" s="534"/>
      <c r="H62" s="131">
        <v>3</v>
      </c>
      <c r="I62" s="132" t="s">
        <v>540</v>
      </c>
      <c r="J62" s="534"/>
      <c r="K62" s="534"/>
      <c r="L62" s="545"/>
      <c r="M62" s="547"/>
      <c r="N62" s="496"/>
      <c r="O62" s="496"/>
      <c r="P62" s="118"/>
      <c r="Q62" s="118"/>
      <c r="R62" s="118"/>
      <c r="S62" s="118"/>
      <c r="T62" s="118"/>
      <c r="U62" s="118"/>
      <c r="V62" s="118"/>
      <c r="W62" s="118"/>
      <c r="X62" s="118"/>
      <c r="Y62" s="118"/>
      <c r="Z62" s="118"/>
      <c r="AA62" s="118"/>
    </row>
    <row r="63" spans="1:27" ht="148.5" x14ac:dyDescent="0.2">
      <c r="A63" s="118"/>
      <c r="B63" s="512" t="str">
        <f>+LEFT(C63,4)</f>
        <v>15.5</v>
      </c>
      <c r="C63" s="521" t="s">
        <v>541</v>
      </c>
      <c r="D63" s="518" t="s">
        <v>542</v>
      </c>
      <c r="E63" s="539" t="s">
        <v>543</v>
      </c>
      <c r="F63" s="542" t="s">
        <v>490</v>
      </c>
      <c r="G63" s="535">
        <v>3</v>
      </c>
      <c r="H63" s="133">
        <v>1</v>
      </c>
      <c r="I63" s="129" t="s">
        <v>544</v>
      </c>
      <c r="J63" s="111" t="s">
        <v>975</v>
      </c>
      <c r="K63" s="540" t="s">
        <v>978</v>
      </c>
      <c r="L63" s="543">
        <v>3</v>
      </c>
      <c r="M63" s="546" t="str">
        <f>+IF(OR(ISBLANK(G63),ISBLANK(L63)),"",IF(OR(AND(G63=1,L63=1),AND(G63=1,L63=2),AND(G63=1,L63=3)),"Deficiencia de control mayor (diseño y ejecución)",IF(OR(AND(G63=2,L63=2),AND(G63=3,L63=1),AND(G63=3,L63=2),AND(G63=2,L63=1)),"Deficiencia de control (diseño o ejecución)",IF(AND(G63=2,L63=3),"Oportunidad de mejora","Mantenimiento del control"))))</f>
        <v>Mantenimiento del control</v>
      </c>
      <c r="N63" s="498">
        <v>5.6321000000000003</v>
      </c>
      <c r="O63" s="498" t="e">
        <f>+#REF!+N63</f>
        <v>#REF!</v>
      </c>
      <c r="P63" s="118"/>
      <c r="Q63" s="118"/>
      <c r="R63" s="118"/>
      <c r="S63" s="118"/>
      <c r="T63" s="118"/>
      <c r="U63" s="118"/>
      <c r="V63" s="118"/>
      <c r="W63" s="118"/>
      <c r="X63" s="118"/>
      <c r="Y63" s="118"/>
      <c r="Z63" s="118"/>
      <c r="AA63" s="118"/>
    </row>
    <row r="64" spans="1:27" ht="49.5" x14ac:dyDescent="0.2">
      <c r="A64" s="118"/>
      <c r="B64" s="513"/>
      <c r="C64" s="522"/>
      <c r="D64" s="519"/>
      <c r="E64" s="519"/>
      <c r="F64" s="519"/>
      <c r="G64" s="519"/>
      <c r="H64" s="131">
        <v>2</v>
      </c>
      <c r="I64" s="132" t="s">
        <v>545</v>
      </c>
      <c r="J64" s="112" t="s">
        <v>976</v>
      </c>
      <c r="K64" s="519"/>
      <c r="L64" s="544"/>
      <c r="M64" s="547"/>
      <c r="N64" s="496"/>
      <c r="O64" s="496"/>
      <c r="P64" s="118"/>
      <c r="Q64" s="118"/>
      <c r="R64" s="118"/>
      <c r="S64" s="118"/>
      <c r="T64" s="118"/>
      <c r="U64" s="118"/>
      <c r="V64" s="118"/>
      <c r="W64" s="118"/>
      <c r="X64" s="118"/>
      <c r="Y64" s="118"/>
      <c r="Z64" s="118"/>
      <c r="AA64" s="118"/>
    </row>
    <row r="65" spans="1:27" ht="99.75" thickBot="1" x14ac:dyDescent="0.25">
      <c r="A65" s="118"/>
      <c r="B65" s="513"/>
      <c r="C65" s="522"/>
      <c r="D65" s="519"/>
      <c r="E65" s="519"/>
      <c r="F65" s="519"/>
      <c r="G65" s="519"/>
      <c r="H65" s="131">
        <v>3</v>
      </c>
      <c r="I65" s="132" t="s">
        <v>546</v>
      </c>
      <c r="J65" s="112" t="s">
        <v>977</v>
      </c>
      <c r="K65" s="519"/>
      <c r="L65" s="544"/>
      <c r="M65" s="547"/>
      <c r="N65" s="496"/>
      <c r="O65" s="496"/>
      <c r="P65" s="118"/>
      <c r="Q65" s="118"/>
      <c r="R65" s="118"/>
      <c r="S65" s="118"/>
      <c r="T65" s="118"/>
      <c r="U65" s="118"/>
      <c r="V65" s="118"/>
      <c r="W65" s="118"/>
      <c r="X65" s="118"/>
      <c r="Y65" s="118"/>
      <c r="Z65" s="118"/>
      <c r="AA65" s="118"/>
    </row>
    <row r="66" spans="1:27" ht="76.5" customHeight="1" x14ac:dyDescent="0.2">
      <c r="A66" s="118"/>
      <c r="B66" s="512" t="str">
        <f>+LEFT(C66,4)</f>
        <v>15.6</v>
      </c>
      <c r="C66" s="524" t="s">
        <v>547</v>
      </c>
      <c r="D66" s="540" t="s">
        <v>542</v>
      </c>
      <c r="E66" s="540" t="s">
        <v>548</v>
      </c>
      <c r="F66" s="149" t="s">
        <v>492</v>
      </c>
      <c r="G66" s="535">
        <v>3</v>
      </c>
      <c r="H66" s="133">
        <v>1</v>
      </c>
      <c r="I66" s="129" t="s">
        <v>549</v>
      </c>
      <c r="J66" s="539" t="s">
        <v>1093</v>
      </c>
      <c r="K66" s="557" t="s">
        <v>979</v>
      </c>
      <c r="L66" s="535">
        <v>3</v>
      </c>
      <c r="M66" s="560" t="str">
        <f>+IF(OR(ISBLANK(G66),ISBLANK(L66)),"",IF(OR(AND(G66=1,L66=1),AND(G66=1,L66=2),AND(G66=1,L66=3)),"Deficiencia de control mayor (diseño y ejecución)",IF(OR(AND(G66=2,L66=2),AND(G66=3,L66=1),AND(G66=3,L66=2),AND(G66=2,L66=1)),"Deficiencia de control (diseño o ejecución)",IF(AND(G66=2,L66=3),"Oportunidad de mejora","Mantenimiento del control"))))</f>
        <v>Mantenimiento del control</v>
      </c>
      <c r="N66" s="498">
        <v>5.7896000000000001</v>
      </c>
      <c r="O66" s="498" t="e">
        <f>+#REF!+N66</f>
        <v>#REF!</v>
      </c>
      <c r="P66" s="118"/>
      <c r="Q66" s="118"/>
      <c r="R66" s="118"/>
      <c r="S66" s="118"/>
      <c r="T66" s="118"/>
      <c r="U66" s="118"/>
      <c r="V66" s="118"/>
      <c r="W66" s="118"/>
      <c r="X66" s="118"/>
      <c r="Y66" s="118"/>
      <c r="Z66" s="118"/>
      <c r="AA66" s="118"/>
    </row>
    <row r="67" spans="1:27" ht="75" customHeight="1" x14ac:dyDescent="0.2">
      <c r="A67" s="118"/>
      <c r="B67" s="513"/>
      <c r="C67" s="525"/>
      <c r="D67" s="519"/>
      <c r="E67" s="519"/>
      <c r="F67" s="148" t="s">
        <v>492</v>
      </c>
      <c r="G67" s="519"/>
      <c r="H67" s="131">
        <v>2</v>
      </c>
      <c r="I67" s="132" t="s">
        <v>550</v>
      </c>
      <c r="J67" s="519"/>
      <c r="K67" s="558"/>
      <c r="L67" s="519"/>
      <c r="M67" s="561"/>
      <c r="N67" s="496"/>
      <c r="O67" s="496"/>
      <c r="P67" s="118"/>
      <c r="Q67" s="118"/>
      <c r="R67" s="118"/>
      <c r="S67" s="118"/>
      <c r="T67" s="118"/>
      <c r="U67" s="118"/>
      <c r="V67" s="118"/>
      <c r="W67" s="118"/>
      <c r="X67" s="118"/>
      <c r="Y67" s="118"/>
      <c r="Z67" s="118"/>
      <c r="AA67" s="118"/>
    </row>
    <row r="68" spans="1:27" ht="78.75" customHeight="1" x14ac:dyDescent="0.2">
      <c r="A68" s="118"/>
      <c r="B68" s="513"/>
      <c r="C68" s="525"/>
      <c r="D68" s="519"/>
      <c r="E68" s="519"/>
      <c r="F68" s="148" t="s">
        <v>492</v>
      </c>
      <c r="G68" s="519"/>
      <c r="H68" s="131">
        <v>3</v>
      </c>
      <c r="I68" s="132" t="s">
        <v>551</v>
      </c>
      <c r="J68" s="519"/>
      <c r="K68" s="558"/>
      <c r="L68" s="519"/>
      <c r="M68" s="561"/>
      <c r="N68" s="496"/>
      <c r="O68" s="496"/>
      <c r="P68" s="118"/>
      <c r="Q68" s="118"/>
      <c r="R68" s="118"/>
      <c r="S68" s="118"/>
      <c r="T68" s="118"/>
      <c r="U68" s="118"/>
      <c r="V68" s="118"/>
      <c r="W68" s="118"/>
      <c r="X68" s="118"/>
      <c r="Y68" s="118"/>
      <c r="Z68" s="118"/>
      <c r="AA68" s="118"/>
    </row>
    <row r="69" spans="1:27" ht="86.25" customHeight="1" thickBot="1" x14ac:dyDescent="0.25">
      <c r="A69" s="118"/>
      <c r="B69" s="514"/>
      <c r="C69" s="526"/>
      <c r="D69" s="520"/>
      <c r="E69" s="520"/>
      <c r="F69" s="150" t="s">
        <v>124</v>
      </c>
      <c r="G69" s="520"/>
      <c r="H69" s="135">
        <v>4</v>
      </c>
      <c r="I69" s="152" t="s">
        <v>131</v>
      </c>
      <c r="J69" s="520"/>
      <c r="K69" s="559"/>
      <c r="L69" s="520"/>
      <c r="M69" s="562"/>
      <c r="N69" s="496"/>
      <c r="O69" s="496"/>
      <c r="P69" s="118"/>
      <c r="Q69" s="118"/>
      <c r="R69" s="118"/>
      <c r="S69" s="118"/>
      <c r="T69" s="118"/>
      <c r="U69" s="118"/>
      <c r="V69" s="118"/>
      <c r="W69" s="118"/>
      <c r="X69" s="118"/>
      <c r="Y69" s="118"/>
      <c r="Z69" s="118"/>
      <c r="AA69" s="118"/>
    </row>
    <row r="70" spans="1:27" ht="32.25" customHeight="1" x14ac:dyDescent="0.2">
      <c r="A70" s="118"/>
      <c r="B70" s="119"/>
      <c r="C70" s="118"/>
      <c r="D70" s="118"/>
      <c r="E70" s="118"/>
      <c r="F70" s="120"/>
      <c r="G70" s="118"/>
      <c r="H70" s="118"/>
      <c r="I70" s="118"/>
      <c r="J70" s="118"/>
      <c r="K70" s="118"/>
      <c r="L70" s="118"/>
      <c r="M70" s="121"/>
      <c r="N70" s="122"/>
      <c r="O70" s="122"/>
      <c r="P70" s="118"/>
      <c r="Q70" s="118"/>
      <c r="R70" s="118"/>
      <c r="S70" s="118"/>
      <c r="T70" s="118"/>
      <c r="U70" s="118"/>
      <c r="V70" s="118"/>
      <c r="W70" s="118"/>
      <c r="X70" s="118"/>
      <c r="Y70" s="118"/>
      <c r="Z70" s="118"/>
      <c r="AA70" s="118"/>
    </row>
    <row r="71" spans="1:27" ht="32.25" customHeight="1" x14ac:dyDescent="0.2">
      <c r="A71" s="118"/>
      <c r="B71" s="119"/>
      <c r="C71" s="118"/>
      <c r="D71" s="118"/>
      <c r="E71" s="118"/>
      <c r="F71" s="120"/>
      <c r="G71" s="118"/>
      <c r="H71" s="118"/>
      <c r="I71" s="118"/>
      <c r="J71" s="118"/>
      <c r="K71" s="118"/>
      <c r="L71" s="118"/>
      <c r="M71" s="121"/>
      <c r="N71" s="122"/>
      <c r="O71" s="122"/>
      <c r="P71" s="118"/>
      <c r="Q71" s="118"/>
      <c r="R71" s="118"/>
      <c r="S71" s="118"/>
      <c r="T71" s="118"/>
      <c r="U71" s="118"/>
      <c r="V71" s="118"/>
      <c r="W71" s="118"/>
      <c r="X71" s="118"/>
      <c r="Y71" s="118"/>
      <c r="Z71" s="118"/>
      <c r="AA71" s="118"/>
    </row>
    <row r="72" spans="1:27" ht="32.25" customHeight="1" x14ac:dyDescent="0.2">
      <c r="A72" s="118"/>
      <c r="B72" s="119"/>
      <c r="C72" s="118"/>
      <c r="D72" s="118"/>
      <c r="E72" s="118"/>
      <c r="F72" s="120"/>
      <c r="G72" s="118"/>
      <c r="H72" s="118"/>
      <c r="I72" s="118"/>
      <c r="J72" s="118"/>
      <c r="K72" s="118"/>
      <c r="L72" s="118"/>
      <c r="M72" s="121"/>
      <c r="N72" s="122"/>
      <c r="O72" s="122"/>
      <c r="P72" s="118"/>
      <c r="Q72" s="118"/>
      <c r="R72" s="118"/>
      <c r="S72" s="118"/>
      <c r="T72" s="118"/>
      <c r="U72" s="118"/>
      <c r="V72" s="118"/>
      <c r="W72" s="118"/>
      <c r="X72" s="118"/>
      <c r="Y72" s="118"/>
      <c r="Z72" s="118"/>
      <c r="AA72" s="118"/>
    </row>
    <row r="73" spans="1:27" ht="32.25" customHeight="1" x14ac:dyDescent="0.2">
      <c r="A73" s="118"/>
      <c r="B73" s="119"/>
      <c r="C73" s="118"/>
      <c r="D73" s="118"/>
      <c r="E73" s="118"/>
      <c r="F73" s="120"/>
      <c r="G73" s="118"/>
      <c r="H73" s="118"/>
      <c r="I73" s="118"/>
      <c r="J73" s="118"/>
      <c r="K73" s="118"/>
      <c r="L73" s="118"/>
      <c r="M73" s="121"/>
      <c r="N73" s="122"/>
      <c r="O73" s="122"/>
      <c r="P73" s="118"/>
      <c r="Q73" s="118"/>
      <c r="R73" s="118"/>
      <c r="S73" s="118"/>
      <c r="T73" s="118"/>
      <c r="U73" s="118"/>
      <c r="V73" s="118"/>
      <c r="W73" s="118"/>
      <c r="X73" s="118"/>
      <c r="Y73" s="118"/>
      <c r="Z73" s="118"/>
      <c r="AA73" s="118"/>
    </row>
    <row r="74" spans="1:27" ht="32.25" customHeight="1" x14ac:dyDescent="0.2">
      <c r="A74" s="118"/>
      <c r="B74" s="119"/>
      <c r="C74" s="118"/>
      <c r="D74" s="118"/>
      <c r="E74" s="118"/>
      <c r="F74" s="120"/>
      <c r="G74" s="118"/>
      <c r="H74" s="118"/>
      <c r="I74" s="118"/>
      <c r="J74" s="118"/>
      <c r="K74" s="118"/>
      <c r="L74" s="118"/>
      <c r="M74" s="121"/>
      <c r="N74" s="122"/>
      <c r="O74" s="122"/>
      <c r="P74" s="118"/>
      <c r="Q74" s="118"/>
      <c r="R74" s="118"/>
      <c r="S74" s="118"/>
      <c r="T74" s="118"/>
      <c r="U74" s="118"/>
      <c r="V74" s="118"/>
      <c r="W74" s="118"/>
      <c r="X74" s="118"/>
      <c r="Y74" s="118"/>
      <c r="Z74" s="118"/>
      <c r="AA74" s="118"/>
    </row>
    <row r="75" spans="1:27" ht="32.25" customHeight="1" x14ac:dyDescent="0.2">
      <c r="A75" s="118"/>
      <c r="B75" s="119"/>
      <c r="C75" s="118"/>
      <c r="D75" s="118"/>
      <c r="E75" s="118"/>
      <c r="F75" s="120"/>
      <c r="G75" s="118"/>
      <c r="H75" s="118"/>
      <c r="I75" s="118"/>
      <c r="J75" s="118"/>
      <c r="K75" s="118"/>
      <c r="L75" s="118"/>
      <c r="M75" s="121"/>
      <c r="N75" s="122"/>
      <c r="O75" s="122"/>
      <c r="P75" s="118"/>
      <c r="Q75" s="118"/>
      <c r="R75" s="118"/>
      <c r="S75" s="118"/>
      <c r="T75" s="118"/>
      <c r="U75" s="118"/>
      <c r="V75" s="118"/>
      <c r="W75" s="118"/>
      <c r="X75" s="118"/>
      <c r="Y75" s="118"/>
      <c r="Z75" s="118"/>
      <c r="AA75" s="118"/>
    </row>
    <row r="76" spans="1:27" ht="32.25" customHeight="1" x14ac:dyDescent="0.2">
      <c r="A76" s="118"/>
      <c r="B76" s="119"/>
      <c r="C76" s="118"/>
      <c r="D76" s="118"/>
      <c r="E76" s="118"/>
      <c r="F76" s="120"/>
      <c r="G76" s="118"/>
      <c r="H76" s="118"/>
      <c r="I76" s="118"/>
      <c r="J76" s="118"/>
      <c r="K76" s="118"/>
      <c r="L76" s="118"/>
      <c r="M76" s="121"/>
      <c r="N76" s="122"/>
      <c r="O76" s="122"/>
      <c r="P76" s="118"/>
      <c r="Q76" s="118"/>
      <c r="R76" s="118"/>
      <c r="S76" s="118"/>
      <c r="T76" s="118"/>
      <c r="U76" s="118"/>
      <c r="V76" s="118"/>
      <c r="W76" s="118"/>
      <c r="X76" s="118"/>
      <c r="Y76" s="118"/>
      <c r="Z76" s="118"/>
      <c r="AA76" s="118"/>
    </row>
    <row r="77" spans="1:27" ht="32.25" customHeight="1" x14ac:dyDescent="0.2">
      <c r="A77" s="118"/>
      <c r="B77" s="119"/>
      <c r="C77" s="118"/>
      <c r="D77" s="118"/>
      <c r="E77" s="118"/>
      <c r="F77" s="120"/>
      <c r="G77" s="118"/>
      <c r="H77" s="118"/>
      <c r="I77" s="118"/>
      <c r="J77" s="118"/>
      <c r="K77" s="118"/>
      <c r="L77" s="118"/>
      <c r="M77" s="121"/>
      <c r="N77" s="122"/>
      <c r="O77" s="122"/>
      <c r="P77" s="118"/>
      <c r="Q77" s="118"/>
      <c r="R77" s="118"/>
      <c r="S77" s="118"/>
      <c r="T77" s="118"/>
      <c r="U77" s="118"/>
      <c r="V77" s="118"/>
      <c r="W77" s="118"/>
      <c r="X77" s="118"/>
      <c r="Y77" s="118"/>
      <c r="Z77" s="118"/>
      <c r="AA77" s="118"/>
    </row>
    <row r="78" spans="1:27" ht="32.25" customHeight="1" x14ac:dyDescent="0.2">
      <c r="A78" s="118"/>
      <c r="B78" s="119"/>
      <c r="C78" s="118"/>
      <c r="D78" s="118"/>
      <c r="E78" s="118"/>
      <c r="F78" s="120"/>
      <c r="G78" s="118"/>
      <c r="H78" s="118"/>
      <c r="I78" s="118"/>
      <c r="J78" s="118"/>
      <c r="K78" s="118"/>
      <c r="L78" s="118"/>
      <c r="M78" s="121"/>
      <c r="N78" s="122"/>
      <c r="O78" s="122"/>
      <c r="P78" s="118"/>
      <c r="Q78" s="118"/>
      <c r="R78" s="118"/>
      <c r="S78" s="118"/>
      <c r="T78" s="118"/>
      <c r="U78" s="118"/>
      <c r="V78" s="118"/>
      <c r="W78" s="118"/>
      <c r="X78" s="118"/>
      <c r="Y78" s="118"/>
      <c r="Z78" s="118"/>
      <c r="AA78" s="118"/>
    </row>
    <row r="79" spans="1:27" ht="32.25" customHeight="1" x14ac:dyDescent="0.2">
      <c r="A79" s="118"/>
      <c r="B79" s="119"/>
      <c r="C79" s="118"/>
      <c r="D79" s="118"/>
      <c r="E79" s="118"/>
      <c r="F79" s="120"/>
      <c r="G79" s="118"/>
      <c r="H79" s="118"/>
      <c r="I79" s="118"/>
      <c r="J79" s="118"/>
      <c r="K79" s="118"/>
      <c r="L79" s="118"/>
      <c r="M79" s="121"/>
      <c r="N79" s="122"/>
      <c r="O79" s="122"/>
      <c r="P79" s="118"/>
      <c r="Q79" s="118"/>
      <c r="R79" s="118"/>
      <c r="S79" s="118"/>
      <c r="T79" s="118"/>
      <c r="U79" s="118"/>
      <c r="V79" s="118"/>
      <c r="W79" s="118"/>
      <c r="X79" s="118"/>
      <c r="Y79" s="118"/>
      <c r="Z79" s="118"/>
      <c r="AA79" s="118"/>
    </row>
    <row r="80" spans="1:27" ht="32.25" customHeight="1" x14ac:dyDescent="0.2">
      <c r="A80" s="118"/>
      <c r="B80" s="119"/>
      <c r="C80" s="118"/>
      <c r="D80" s="118"/>
      <c r="E80" s="118"/>
      <c r="F80" s="120"/>
      <c r="G80" s="118"/>
      <c r="H80" s="118"/>
      <c r="I80" s="118"/>
      <c r="J80" s="118"/>
      <c r="K80" s="118"/>
      <c r="L80" s="118"/>
      <c r="M80" s="121"/>
      <c r="N80" s="122"/>
      <c r="O80" s="122"/>
      <c r="P80" s="118"/>
      <c r="Q80" s="118"/>
      <c r="R80" s="118"/>
      <c r="S80" s="118"/>
      <c r="T80" s="118"/>
      <c r="U80" s="118"/>
      <c r="V80" s="118"/>
      <c r="W80" s="118"/>
      <c r="X80" s="118"/>
      <c r="Y80" s="118"/>
      <c r="Z80" s="118"/>
      <c r="AA80" s="118"/>
    </row>
    <row r="81" spans="1:27" ht="32.25" customHeight="1" x14ac:dyDescent="0.2">
      <c r="A81" s="118"/>
      <c r="B81" s="119"/>
      <c r="C81" s="118"/>
      <c r="D81" s="118"/>
      <c r="E81" s="118"/>
      <c r="F81" s="120"/>
      <c r="G81" s="118"/>
      <c r="H81" s="118"/>
      <c r="I81" s="118"/>
      <c r="J81" s="118"/>
      <c r="K81" s="118"/>
      <c r="L81" s="118"/>
      <c r="M81" s="121"/>
      <c r="N81" s="122"/>
      <c r="O81" s="122"/>
      <c r="P81" s="118"/>
      <c r="Q81" s="118"/>
      <c r="R81" s="118"/>
      <c r="S81" s="118"/>
      <c r="T81" s="118"/>
      <c r="U81" s="118"/>
      <c r="V81" s="118"/>
      <c r="W81" s="118"/>
      <c r="X81" s="118"/>
      <c r="Y81" s="118"/>
      <c r="Z81" s="118"/>
      <c r="AA81" s="118"/>
    </row>
    <row r="82" spans="1:27" ht="32.25" customHeight="1" x14ac:dyDescent="0.2">
      <c r="A82" s="118"/>
      <c r="B82" s="119"/>
      <c r="C82" s="118"/>
      <c r="D82" s="118"/>
      <c r="E82" s="118"/>
      <c r="F82" s="120"/>
      <c r="G82" s="118"/>
      <c r="H82" s="118"/>
      <c r="I82" s="118"/>
      <c r="J82" s="118"/>
      <c r="K82" s="118"/>
      <c r="L82" s="118"/>
      <c r="M82" s="121"/>
      <c r="N82" s="122"/>
      <c r="O82" s="122"/>
      <c r="P82" s="118"/>
      <c r="Q82" s="118"/>
      <c r="R82" s="118"/>
      <c r="S82" s="118"/>
      <c r="T82" s="118"/>
      <c r="U82" s="118"/>
      <c r="V82" s="118"/>
      <c r="W82" s="118"/>
      <c r="X82" s="118"/>
      <c r="Y82" s="118"/>
      <c r="Z82" s="118"/>
      <c r="AA82" s="118"/>
    </row>
    <row r="83" spans="1:27" ht="32.25" customHeight="1" x14ac:dyDescent="0.2">
      <c r="A83" s="118"/>
      <c r="B83" s="119"/>
      <c r="C83" s="118"/>
      <c r="D83" s="118"/>
      <c r="E83" s="118"/>
      <c r="F83" s="120"/>
      <c r="G83" s="118"/>
      <c r="H83" s="118"/>
      <c r="I83" s="118"/>
      <c r="J83" s="118"/>
      <c r="K83" s="118"/>
      <c r="L83" s="118"/>
      <c r="M83" s="121"/>
      <c r="N83" s="122"/>
      <c r="O83" s="122"/>
      <c r="P83" s="118"/>
      <c r="Q83" s="118"/>
      <c r="R83" s="118"/>
      <c r="S83" s="118"/>
      <c r="T83" s="118"/>
      <c r="U83" s="118"/>
      <c r="V83" s="118"/>
      <c r="W83" s="118"/>
      <c r="X83" s="118"/>
      <c r="Y83" s="118"/>
      <c r="Z83" s="118"/>
      <c r="AA83" s="118"/>
    </row>
    <row r="84" spans="1:27" ht="32.25" customHeight="1" x14ac:dyDescent="0.2">
      <c r="A84" s="118"/>
      <c r="B84" s="119"/>
      <c r="C84" s="118"/>
      <c r="D84" s="118"/>
      <c r="E84" s="118"/>
      <c r="F84" s="120"/>
      <c r="G84" s="118"/>
      <c r="H84" s="118"/>
      <c r="I84" s="118"/>
      <c r="J84" s="118"/>
      <c r="K84" s="118"/>
      <c r="L84" s="118"/>
      <c r="M84" s="121"/>
      <c r="N84" s="122"/>
      <c r="O84" s="122"/>
      <c r="P84" s="118"/>
      <c r="Q84" s="118"/>
      <c r="R84" s="118"/>
      <c r="S84" s="118"/>
      <c r="T84" s="118"/>
      <c r="U84" s="118"/>
      <c r="V84" s="118"/>
      <c r="W84" s="118"/>
      <c r="X84" s="118"/>
      <c r="Y84" s="118"/>
      <c r="Z84" s="118"/>
      <c r="AA84" s="118"/>
    </row>
    <row r="85" spans="1:27" ht="32.25" customHeight="1" x14ac:dyDescent="0.2">
      <c r="A85" s="118"/>
      <c r="B85" s="119"/>
      <c r="C85" s="118"/>
      <c r="D85" s="118"/>
      <c r="E85" s="118"/>
      <c r="F85" s="120"/>
      <c r="G85" s="118"/>
      <c r="H85" s="118"/>
      <c r="I85" s="118"/>
      <c r="J85" s="118"/>
      <c r="K85" s="118"/>
      <c r="L85" s="118"/>
      <c r="M85" s="121"/>
      <c r="N85" s="122"/>
      <c r="O85" s="122"/>
      <c r="P85" s="118"/>
      <c r="Q85" s="118"/>
      <c r="R85" s="118"/>
      <c r="S85" s="118"/>
      <c r="T85" s="118"/>
      <c r="U85" s="118"/>
      <c r="V85" s="118"/>
      <c r="W85" s="118"/>
      <c r="X85" s="118"/>
      <c r="Y85" s="118"/>
      <c r="Z85" s="118"/>
      <c r="AA85" s="118"/>
    </row>
    <row r="86" spans="1:27" ht="32.25" customHeight="1" x14ac:dyDescent="0.2">
      <c r="A86" s="118"/>
      <c r="B86" s="119"/>
      <c r="C86" s="118"/>
      <c r="D86" s="118"/>
      <c r="E86" s="118"/>
      <c r="F86" s="120"/>
      <c r="G86" s="118"/>
      <c r="H86" s="118"/>
      <c r="I86" s="118"/>
      <c r="J86" s="118"/>
      <c r="K86" s="118"/>
      <c r="L86" s="118"/>
      <c r="M86" s="121"/>
      <c r="N86" s="122"/>
      <c r="O86" s="122"/>
      <c r="P86" s="118"/>
      <c r="Q86" s="118"/>
      <c r="R86" s="118"/>
      <c r="S86" s="118"/>
      <c r="T86" s="118"/>
      <c r="U86" s="118"/>
      <c r="V86" s="118"/>
      <c r="W86" s="118"/>
      <c r="X86" s="118"/>
      <c r="Y86" s="118"/>
      <c r="Z86" s="118"/>
      <c r="AA86" s="118"/>
    </row>
    <row r="87" spans="1:27" ht="32.25" customHeight="1" x14ac:dyDescent="0.2">
      <c r="A87" s="118"/>
      <c r="B87" s="119"/>
      <c r="C87" s="118"/>
      <c r="D87" s="118"/>
      <c r="E87" s="118"/>
      <c r="F87" s="120"/>
      <c r="G87" s="118"/>
      <c r="H87" s="118"/>
      <c r="I87" s="118"/>
      <c r="J87" s="118"/>
      <c r="K87" s="118"/>
      <c r="L87" s="118"/>
      <c r="M87" s="121"/>
      <c r="N87" s="122"/>
      <c r="O87" s="122"/>
      <c r="P87" s="118"/>
      <c r="Q87" s="118"/>
      <c r="R87" s="118"/>
      <c r="S87" s="118"/>
      <c r="T87" s="118"/>
      <c r="U87" s="118"/>
      <c r="V87" s="118"/>
      <c r="W87" s="118"/>
      <c r="X87" s="118"/>
      <c r="Y87" s="118"/>
      <c r="Z87" s="118"/>
      <c r="AA87" s="118"/>
    </row>
    <row r="88" spans="1:27" ht="32.25" customHeight="1" x14ac:dyDescent="0.2">
      <c r="A88" s="118"/>
      <c r="B88" s="119"/>
      <c r="C88" s="118"/>
      <c r="D88" s="118"/>
      <c r="E88" s="118"/>
      <c r="F88" s="120"/>
      <c r="G88" s="118"/>
      <c r="H88" s="118"/>
      <c r="I88" s="118"/>
      <c r="J88" s="118"/>
      <c r="K88" s="118"/>
      <c r="L88" s="118"/>
      <c r="M88" s="121"/>
      <c r="N88" s="122"/>
      <c r="O88" s="122"/>
      <c r="P88" s="118"/>
      <c r="Q88" s="118"/>
      <c r="R88" s="118"/>
      <c r="S88" s="118"/>
      <c r="T88" s="118"/>
      <c r="U88" s="118"/>
      <c r="V88" s="118"/>
      <c r="W88" s="118"/>
      <c r="X88" s="118"/>
      <c r="Y88" s="118"/>
      <c r="Z88" s="118"/>
      <c r="AA88" s="118"/>
    </row>
    <row r="89" spans="1:27" ht="32.25" customHeight="1" x14ac:dyDescent="0.2">
      <c r="A89" s="118"/>
      <c r="B89" s="119"/>
      <c r="C89" s="118"/>
      <c r="D89" s="118"/>
      <c r="E89" s="118"/>
      <c r="F89" s="120"/>
      <c r="G89" s="118"/>
      <c r="H89" s="118"/>
      <c r="I89" s="118"/>
      <c r="J89" s="118"/>
      <c r="K89" s="118"/>
      <c r="L89" s="118"/>
      <c r="M89" s="121"/>
      <c r="N89" s="122"/>
      <c r="O89" s="122"/>
      <c r="P89" s="118"/>
      <c r="Q89" s="118"/>
      <c r="R89" s="118"/>
      <c r="S89" s="118"/>
      <c r="T89" s="118"/>
      <c r="U89" s="118"/>
      <c r="V89" s="118"/>
      <c r="W89" s="118"/>
      <c r="X89" s="118"/>
      <c r="Y89" s="118"/>
      <c r="Z89" s="118"/>
      <c r="AA89" s="118"/>
    </row>
    <row r="90" spans="1:27" ht="32.25" customHeight="1" x14ac:dyDescent="0.2">
      <c r="A90" s="118"/>
      <c r="B90" s="119"/>
      <c r="C90" s="118"/>
      <c r="D90" s="118"/>
      <c r="E90" s="118"/>
      <c r="F90" s="120"/>
      <c r="G90" s="118"/>
      <c r="H90" s="118"/>
      <c r="I90" s="118"/>
      <c r="J90" s="118"/>
      <c r="K90" s="118"/>
      <c r="L90" s="118"/>
      <c r="M90" s="121"/>
      <c r="N90" s="122"/>
      <c r="O90" s="122"/>
      <c r="P90" s="118"/>
      <c r="Q90" s="118"/>
      <c r="R90" s="118"/>
      <c r="S90" s="118"/>
      <c r="T90" s="118"/>
      <c r="U90" s="118"/>
      <c r="V90" s="118"/>
      <c r="W90" s="118"/>
      <c r="X90" s="118"/>
      <c r="Y90" s="118"/>
      <c r="Z90" s="118"/>
      <c r="AA90" s="118"/>
    </row>
    <row r="91" spans="1:27" ht="32.25" customHeight="1" x14ac:dyDescent="0.2">
      <c r="A91" s="118"/>
      <c r="B91" s="119"/>
      <c r="C91" s="118"/>
      <c r="D91" s="118"/>
      <c r="E91" s="118"/>
      <c r="F91" s="120"/>
      <c r="G91" s="118"/>
      <c r="H91" s="118"/>
      <c r="I91" s="118"/>
      <c r="J91" s="118"/>
      <c r="K91" s="118"/>
      <c r="L91" s="118"/>
      <c r="M91" s="121"/>
      <c r="N91" s="122"/>
      <c r="O91" s="122"/>
      <c r="P91" s="118"/>
      <c r="Q91" s="118"/>
      <c r="R91" s="118"/>
      <c r="S91" s="118"/>
      <c r="T91" s="118"/>
      <c r="U91" s="118"/>
      <c r="V91" s="118"/>
      <c r="W91" s="118"/>
      <c r="X91" s="118"/>
      <c r="Y91" s="118"/>
      <c r="Z91" s="118"/>
      <c r="AA91" s="118"/>
    </row>
    <row r="92" spans="1:27" ht="32.25" customHeight="1" x14ac:dyDescent="0.2">
      <c r="A92" s="118"/>
      <c r="B92" s="119"/>
      <c r="C92" s="118"/>
      <c r="D92" s="118"/>
      <c r="E92" s="118"/>
      <c r="F92" s="120"/>
      <c r="G92" s="118"/>
      <c r="H92" s="118"/>
      <c r="I92" s="118"/>
      <c r="J92" s="118"/>
      <c r="K92" s="118"/>
      <c r="L92" s="118"/>
      <c r="M92" s="121"/>
      <c r="N92" s="122"/>
      <c r="O92" s="122"/>
      <c r="P92" s="118"/>
      <c r="Q92" s="118"/>
      <c r="R92" s="118"/>
      <c r="S92" s="118"/>
      <c r="T92" s="118"/>
      <c r="U92" s="118"/>
      <c r="V92" s="118"/>
      <c r="W92" s="118"/>
      <c r="X92" s="118"/>
      <c r="Y92" s="118"/>
      <c r="Z92" s="118"/>
      <c r="AA92" s="118"/>
    </row>
    <row r="93" spans="1:27" ht="32.25" customHeight="1" x14ac:dyDescent="0.2">
      <c r="A93" s="118"/>
      <c r="B93" s="119"/>
      <c r="C93" s="118"/>
      <c r="D93" s="118"/>
      <c r="E93" s="118"/>
      <c r="F93" s="120"/>
      <c r="G93" s="118"/>
      <c r="H93" s="118"/>
      <c r="I93" s="118"/>
      <c r="J93" s="118"/>
      <c r="K93" s="118"/>
      <c r="L93" s="118"/>
      <c r="M93" s="121"/>
      <c r="N93" s="122"/>
      <c r="O93" s="122"/>
      <c r="P93" s="118"/>
      <c r="Q93" s="118"/>
      <c r="R93" s="118"/>
      <c r="S93" s="118"/>
      <c r="T93" s="118"/>
      <c r="U93" s="118"/>
      <c r="V93" s="118"/>
      <c r="W93" s="118"/>
      <c r="X93" s="118"/>
      <c r="Y93" s="118"/>
      <c r="Z93" s="118"/>
      <c r="AA93" s="118"/>
    </row>
    <row r="94" spans="1:27" ht="32.25" customHeight="1" x14ac:dyDescent="0.2">
      <c r="A94" s="118"/>
      <c r="B94" s="119"/>
      <c r="C94" s="118"/>
      <c r="D94" s="118"/>
      <c r="E94" s="118"/>
      <c r="F94" s="120"/>
      <c r="G94" s="118"/>
      <c r="H94" s="118"/>
      <c r="I94" s="118"/>
      <c r="J94" s="118"/>
      <c r="K94" s="118"/>
      <c r="L94" s="118"/>
      <c r="M94" s="121"/>
      <c r="N94" s="122"/>
      <c r="O94" s="122"/>
      <c r="P94" s="118"/>
      <c r="Q94" s="118"/>
      <c r="R94" s="118"/>
      <c r="S94" s="118"/>
      <c r="T94" s="118"/>
      <c r="U94" s="118"/>
      <c r="V94" s="118"/>
      <c r="W94" s="118"/>
      <c r="X94" s="118"/>
      <c r="Y94" s="118"/>
      <c r="Z94" s="118"/>
      <c r="AA94" s="118"/>
    </row>
    <row r="95" spans="1:27" ht="32.25" customHeight="1" x14ac:dyDescent="0.2">
      <c r="A95" s="118"/>
      <c r="B95" s="119"/>
      <c r="C95" s="118"/>
      <c r="D95" s="118"/>
      <c r="E95" s="118"/>
      <c r="F95" s="120"/>
      <c r="G95" s="118"/>
      <c r="H95" s="118"/>
      <c r="I95" s="118"/>
      <c r="J95" s="118"/>
      <c r="K95" s="118"/>
      <c r="L95" s="118"/>
      <c r="M95" s="121"/>
      <c r="N95" s="122"/>
      <c r="O95" s="122"/>
      <c r="P95" s="118"/>
      <c r="Q95" s="118"/>
      <c r="R95" s="118"/>
      <c r="S95" s="118"/>
      <c r="T95" s="118"/>
      <c r="U95" s="118"/>
      <c r="V95" s="118"/>
      <c r="W95" s="118"/>
      <c r="X95" s="118"/>
      <c r="Y95" s="118"/>
      <c r="Z95" s="118"/>
      <c r="AA95" s="118"/>
    </row>
    <row r="96" spans="1:27" ht="32.25" customHeight="1" x14ac:dyDescent="0.2">
      <c r="A96" s="118"/>
      <c r="B96" s="119"/>
      <c r="C96" s="118"/>
      <c r="D96" s="118"/>
      <c r="E96" s="118"/>
      <c r="F96" s="120"/>
      <c r="G96" s="118"/>
      <c r="H96" s="118"/>
      <c r="I96" s="118"/>
      <c r="J96" s="118"/>
      <c r="K96" s="118"/>
      <c r="L96" s="118"/>
      <c r="M96" s="121"/>
      <c r="N96" s="122"/>
      <c r="O96" s="122"/>
      <c r="P96" s="118"/>
      <c r="Q96" s="118"/>
      <c r="R96" s="118"/>
      <c r="S96" s="118"/>
      <c r="T96" s="118"/>
      <c r="U96" s="118"/>
      <c r="V96" s="118"/>
      <c r="W96" s="118"/>
      <c r="X96" s="118"/>
      <c r="Y96" s="118"/>
      <c r="Z96" s="118"/>
      <c r="AA96" s="118"/>
    </row>
    <row r="97" spans="1:27" ht="32.25" customHeight="1" x14ac:dyDescent="0.2">
      <c r="A97" s="118"/>
      <c r="B97" s="119"/>
      <c r="C97" s="118"/>
      <c r="D97" s="118"/>
      <c r="E97" s="118"/>
      <c r="F97" s="120"/>
      <c r="G97" s="118"/>
      <c r="H97" s="118"/>
      <c r="I97" s="118"/>
      <c r="J97" s="118"/>
      <c r="K97" s="118"/>
      <c r="L97" s="118"/>
      <c r="M97" s="121"/>
      <c r="N97" s="122"/>
      <c r="O97" s="122"/>
      <c r="P97" s="118"/>
      <c r="Q97" s="118"/>
      <c r="R97" s="118"/>
      <c r="S97" s="118"/>
      <c r="T97" s="118"/>
      <c r="U97" s="118"/>
      <c r="V97" s="118"/>
      <c r="W97" s="118"/>
      <c r="X97" s="118"/>
      <c r="Y97" s="118"/>
      <c r="Z97" s="118"/>
      <c r="AA97" s="118"/>
    </row>
    <row r="98" spans="1:27" ht="32.25" customHeight="1" x14ac:dyDescent="0.2">
      <c r="A98" s="118"/>
      <c r="B98" s="119"/>
      <c r="C98" s="118"/>
      <c r="D98" s="118"/>
      <c r="E98" s="118"/>
      <c r="F98" s="120"/>
      <c r="G98" s="118"/>
      <c r="H98" s="118"/>
      <c r="I98" s="118"/>
      <c r="J98" s="118"/>
      <c r="K98" s="118"/>
      <c r="L98" s="118"/>
      <c r="M98" s="121"/>
      <c r="N98" s="122"/>
      <c r="O98" s="122"/>
      <c r="P98" s="118"/>
      <c r="Q98" s="118"/>
      <c r="R98" s="118"/>
      <c r="S98" s="118"/>
      <c r="T98" s="118"/>
      <c r="U98" s="118"/>
      <c r="V98" s="118"/>
      <c r="W98" s="118"/>
      <c r="X98" s="118"/>
      <c r="Y98" s="118"/>
      <c r="Z98" s="118"/>
      <c r="AA98" s="118"/>
    </row>
    <row r="99" spans="1:27" ht="32.25" customHeight="1" x14ac:dyDescent="0.2">
      <c r="A99" s="118"/>
      <c r="B99" s="119"/>
      <c r="C99" s="118"/>
      <c r="D99" s="118"/>
      <c r="E99" s="118"/>
      <c r="F99" s="120"/>
      <c r="G99" s="118"/>
      <c r="H99" s="118"/>
      <c r="I99" s="118"/>
      <c r="J99" s="118"/>
      <c r="K99" s="118"/>
      <c r="L99" s="118"/>
      <c r="M99" s="121"/>
      <c r="N99" s="122"/>
      <c r="O99" s="122"/>
      <c r="P99" s="118"/>
      <c r="Q99" s="118"/>
      <c r="R99" s="118"/>
      <c r="S99" s="118"/>
      <c r="T99" s="118"/>
      <c r="U99" s="118"/>
      <c r="V99" s="118"/>
      <c r="W99" s="118"/>
      <c r="X99" s="118"/>
      <c r="Y99" s="118"/>
      <c r="Z99" s="118"/>
      <c r="AA99" s="118"/>
    </row>
    <row r="100" spans="1:27" ht="32.25" customHeight="1" x14ac:dyDescent="0.2">
      <c r="A100" s="118"/>
      <c r="B100" s="119"/>
      <c r="C100" s="118"/>
      <c r="D100" s="118"/>
      <c r="E100" s="118"/>
      <c r="F100" s="120"/>
      <c r="G100" s="118"/>
      <c r="H100" s="118"/>
      <c r="I100" s="118"/>
      <c r="J100" s="118"/>
      <c r="K100" s="118"/>
      <c r="L100" s="118"/>
      <c r="M100" s="121"/>
      <c r="N100" s="122"/>
      <c r="O100" s="122"/>
      <c r="P100" s="118"/>
      <c r="Q100" s="118"/>
      <c r="R100" s="118"/>
      <c r="S100" s="118"/>
      <c r="T100" s="118"/>
      <c r="U100" s="118"/>
      <c r="V100" s="118"/>
      <c r="W100" s="118"/>
      <c r="X100" s="118"/>
      <c r="Y100" s="118"/>
      <c r="Z100" s="118"/>
      <c r="AA100" s="118"/>
    </row>
    <row r="101" spans="1:27" ht="32.25" customHeight="1" x14ac:dyDescent="0.2">
      <c r="A101" s="118"/>
      <c r="B101" s="119"/>
      <c r="C101" s="118"/>
      <c r="D101" s="118"/>
      <c r="E101" s="118"/>
      <c r="F101" s="120"/>
      <c r="G101" s="118"/>
      <c r="H101" s="118"/>
      <c r="I101" s="118"/>
      <c r="J101" s="118"/>
      <c r="K101" s="118"/>
      <c r="L101" s="118"/>
      <c r="M101" s="121"/>
      <c r="N101" s="122"/>
      <c r="O101" s="122"/>
      <c r="P101" s="118"/>
      <c r="Q101" s="118"/>
      <c r="R101" s="118"/>
      <c r="S101" s="118"/>
      <c r="T101" s="118"/>
      <c r="U101" s="118"/>
      <c r="V101" s="118"/>
      <c r="W101" s="118"/>
      <c r="X101" s="118"/>
      <c r="Y101" s="118"/>
      <c r="Z101" s="118"/>
      <c r="AA101" s="118"/>
    </row>
    <row r="102" spans="1:27" ht="32.25" customHeight="1" x14ac:dyDescent="0.2">
      <c r="A102" s="118"/>
      <c r="B102" s="119"/>
      <c r="C102" s="118"/>
      <c r="D102" s="118"/>
      <c r="E102" s="118"/>
      <c r="F102" s="120"/>
      <c r="G102" s="118"/>
      <c r="H102" s="118"/>
      <c r="I102" s="118"/>
      <c r="J102" s="118"/>
      <c r="K102" s="118"/>
      <c r="L102" s="118"/>
      <c r="M102" s="121"/>
      <c r="N102" s="122"/>
      <c r="O102" s="122"/>
      <c r="P102" s="118"/>
      <c r="Q102" s="118"/>
      <c r="R102" s="118"/>
      <c r="S102" s="118"/>
      <c r="T102" s="118"/>
      <c r="U102" s="118"/>
      <c r="V102" s="118"/>
      <c r="W102" s="118"/>
      <c r="X102" s="118"/>
      <c r="Y102" s="118"/>
      <c r="Z102" s="118"/>
      <c r="AA102" s="118"/>
    </row>
    <row r="103" spans="1:27" ht="32.25" customHeight="1" x14ac:dyDescent="0.2">
      <c r="A103" s="118"/>
      <c r="B103" s="119"/>
      <c r="C103" s="118"/>
      <c r="D103" s="118"/>
      <c r="E103" s="118"/>
      <c r="F103" s="120"/>
      <c r="G103" s="118"/>
      <c r="H103" s="118"/>
      <c r="I103" s="118"/>
      <c r="J103" s="118"/>
      <c r="K103" s="118"/>
      <c r="L103" s="118"/>
      <c r="M103" s="121"/>
      <c r="N103" s="122"/>
      <c r="O103" s="122"/>
      <c r="P103" s="118"/>
      <c r="Q103" s="118"/>
      <c r="R103" s="118"/>
      <c r="S103" s="118"/>
      <c r="T103" s="118"/>
      <c r="U103" s="118"/>
      <c r="V103" s="118"/>
      <c r="W103" s="118"/>
      <c r="X103" s="118"/>
      <c r="Y103" s="118"/>
      <c r="Z103" s="118"/>
      <c r="AA103" s="118"/>
    </row>
    <row r="104" spans="1:27" ht="32.25" customHeight="1" x14ac:dyDescent="0.2">
      <c r="A104" s="118"/>
      <c r="B104" s="119"/>
      <c r="C104" s="118"/>
      <c r="D104" s="118"/>
      <c r="E104" s="118"/>
      <c r="F104" s="120"/>
      <c r="G104" s="118"/>
      <c r="H104" s="118"/>
      <c r="I104" s="118"/>
      <c r="J104" s="118"/>
      <c r="K104" s="118"/>
      <c r="L104" s="118"/>
      <c r="M104" s="121"/>
      <c r="N104" s="122"/>
      <c r="O104" s="122"/>
      <c r="P104" s="118"/>
      <c r="Q104" s="118"/>
      <c r="R104" s="118"/>
      <c r="S104" s="118"/>
      <c r="T104" s="118"/>
      <c r="U104" s="118"/>
      <c r="V104" s="118"/>
      <c r="W104" s="118"/>
      <c r="X104" s="118"/>
      <c r="Y104" s="118"/>
      <c r="Z104" s="118"/>
      <c r="AA104" s="118"/>
    </row>
    <row r="105" spans="1:27" ht="32.25" customHeight="1" x14ac:dyDescent="0.2">
      <c r="A105" s="118"/>
      <c r="B105" s="119"/>
      <c r="C105" s="118"/>
      <c r="D105" s="118"/>
      <c r="E105" s="118"/>
      <c r="F105" s="120"/>
      <c r="G105" s="118"/>
      <c r="H105" s="118"/>
      <c r="I105" s="118"/>
      <c r="J105" s="118"/>
      <c r="K105" s="118"/>
      <c r="L105" s="118"/>
      <c r="M105" s="121"/>
      <c r="N105" s="122"/>
      <c r="O105" s="122"/>
      <c r="P105" s="118"/>
      <c r="Q105" s="118"/>
      <c r="R105" s="118"/>
      <c r="S105" s="118"/>
      <c r="T105" s="118"/>
      <c r="U105" s="118"/>
      <c r="V105" s="118"/>
      <c r="W105" s="118"/>
      <c r="X105" s="118"/>
      <c r="Y105" s="118"/>
      <c r="Z105" s="118"/>
      <c r="AA105" s="118"/>
    </row>
    <row r="106" spans="1:27" ht="32.25" customHeight="1" x14ac:dyDescent="0.2">
      <c r="A106" s="118"/>
      <c r="B106" s="119"/>
      <c r="C106" s="118"/>
      <c r="D106" s="118"/>
      <c r="E106" s="118"/>
      <c r="F106" s="120"/>
      <c r="G106" s="118"/>
      <c r="H106" s="118"/>
      <c r="I106" s="118"/>
      <c r="J106" s="118"/>
      <c r="K106" s="118"/>
      <c r="L106" s="118"/>
      <c r="M106" s="121"/>
      <c r="N106" s="122"/>
      <c r="O106" s="122"/>
      <c r="P106" s="118"/>
      <c r="Q106" s="118"/>
      <c r="R106" s="118"/>
      <c r="S106" s="118"/>
      <c r="T106" s="118"/>
      <c r="U106" s="118"/>
      <c r="V106" s="118"/>
      <c r="W106" s="118"/>
      <c r="X106" s="118"/>
      <c r="Y106" s="118"/>
      <c r="Z106" s="118"/>
      <c r="AA106" s="118"/>
    </row>
    <row r="107" spans="1:27" ht="32.25" customHeight="1" x14ac:dyDescent="0.2">
      <c r="A107" s="118"/>
      <c r="B107" s="119"/>
      <c r="C107" s="118"/>
      <c r="D107" s="118"/>
      <c r="E107" s="118"/>
      <c r="F107" s="120"/>
      <c r="G107" s="118"/>
      <c r="H107" s="118"/>
      <c r="I107" s="118"/>
      <c r="J107" s="118"/>
      <c r="K107" s="118"/>
      <c r="L107" s="118"/>
      <c r="M107" s="121"/>
      <c r="N107" s="122"/>
      <c r="O107" s="122"/>
      <c r="P107" s="118"/>
      <c r="Q107" s="118"/>
      <c r="R107" s="118"/>
      <c r="S107" s="118"/>
      <c r="T107" s="118"/>
      <c r="U107" s="118"/>
      <c r="V107" s="118"/>
      <c r="W107" s="118"/>
      <c r="X107" s="118"/>
      <c r="Y107" s="118"/>
      <c r="Z107" s="118"/>
      <c r="AA107" s="118"/>
    </row>
    <row r="108" spans="1:27" ht="32.25" customHeight="1" x14ac:dyDescent="0.2">
      <c r="A108" s="118"/>
      <c r="B108" s="119"/>
      <c r="C108" s="118"/>
      <c r="D108" s="118"/>
      <c r="E108" s="118"/>
      <c r="F108" s="120"/>
      <c r="G108" s="118"/>
      <c r="H108" s="118"/>
      <c r="I108" s="118"/>
      <c r="J108" s="118"/>
      <c r="K108" s="118"/>
      <c r="L108" s="118"/>
      <c r="M108" s="121"/>
      <c r="N108" s="122"/>
      <c r="O108" s="122"/>
      <c r="P108" s="118"/>
      <c r="Q108" s="118"/>
      <c r="R108" s="118"/>
      <c r="S108" s="118"/>
      <c r="T108" s="118"/>
      <c r="U108" s="118"/>
      <c r="V108" s="118"/>
      <c r="W108" s="118"/>
      <c r="X108" s="118"/>
      <c r="Y108" s="118"/>
      <c r="Z108" s="118"/>
      <c r="AA108" s="118"/>
    </row>
    <row r="109" spans="1:27" ht="32.25" customHeight="1" x14ac:dyDescent="0.2">
      <c r="A109" s="118"/>
      <c r="B109" s="119"/>
      <c r="C109" s="118"/>
      <c r="D109" s="118"/>
      <c r="E109" s="118"/>
      <c r="F109" s="120"/>
      <c r="G109" s="118"/>
      <c r="H109" s="118"/>
      <c r="I109" s="118"/>
      <c r="J109" s="118"/>
      <c r="K109" s="118"/>
      <c r="L109" s="118"/>
      <c r="M109" s="121"/>
      <c r="N109" s="122"/>
      <c r="O109" s="122"/>
      <c r="P109" s="118"/>
      <c r="Q109" s="118"/>
      <c r="R109" s="118"/>
      <c r="S109" s="118"/>
      <c r="T109" s="118"/>
      <c r="U109" s="118"/>
      <c r="V109" s="118"/>
      <c r="W109" s="118"/>
      <c r="X109" s="118"/>
      <c r="Y109" s="118"/>
      <c r="Z109" s="118"/>
      <c r="AA109" s="118"/>
    </row>
    <row r="110" spans="1:27" ht="32.25" customHeight="1" x14ac:dyDescent="0.2">
      <c r="A110" s="118"/>
      <c r="B110" s="119"/>
      <c r="C110" s="118"/>
      <c r="D110" s="118"/>
      <c r="E110" s="118"/>
      <c r="F110" s="120"/>
      <c r="G110" s="118"/>
      <c r="H110" s="118"/>
      <c r="I110" s="118"/>
      <c r="J110" s="118"/>
      <c r="K110" s="118"/>
      <c r="L110" s="118"/>
      <c r="M110" s="121"/>
      <c r="N110" s="122"/>
      <c r="O110" s="122"/>
      <c r="P110" s="118"/>
      <c r="Q110" s="118"/>
      <c r="R110" s="118"/>
      <c r="S110" s="118"/>
      <c r="T110" s="118"/>
      <c r="U110" s="118"/>
      <c r="V110" s="118"/>
      <c r="W110" s="118"/>
      <c r="X110" s="118"/>
      <c r="Y110" s="118"/>
      <c r="Z110" s="118"/>
      <c r="AA110" s="118"/>
    </row>
    <row r="111" spans="1:27" ht="32.25" customHeight="1" x14ac:dyDescent="0.2">
      <c r="A111" s="118"/>
      <c r="B111" s="119"/>
      <c r="C111" s="118"/>
      <c r="D111" s="118"/>
      <c r="E111" s="118"/>
      <c r="F111" s="120"/>
      <c r="G111" s="118"/>
      <c r="H111" s="118"/>
      <c r="I111" s="118"/>
      <c r="J111" s="118"/>
      <c r="K111" s="118"/>
      <c r="L111" s="118"/>
      <c r="M111" s="121"/>
      <c r="N111" s="122"/>
      <c r="O111" s="122"/>
      <c r="P111" s="118"/>
      <c r="Q111" s="118"/>
      <c r="R111" s="118"/>
      <c r="S111" s="118"/>
      <c r="T111" s="118"/>
      <c r="U111" s="118"/>
      <c r="V111" s="118"/>
      <c r="W111" s="118"/>
      <c r="X111" s="118"/>
      <c r="Y111" s="118"/>
      <c r="Z111" s="118"/>
      <c r="AA111" s="118"/>
    </row>
    <row r="112" spans="1:27" ht="32.25" customHeight="1" x14ac:dyDescent="0.2">
      <c r="A112" s="118"/>
      <c r="B112" s="119"/>
      <c r="C112" s="118"/>
      <c r="D112" s="118"/>
      <c r="E112" s="118"/>
      <c r="F112" s="120"/>
      <c r="G112" s="118"/>
      <c r="H112" s="118"/>
      <c r="I112" s="118"/>
      <c r="J112" s="118"/>
      <c r="K112" s="118"/>
      <c r="L112" s="118"/>
      <c r="M112" s="121"/>
      <c r="N112" s="122"/>
      <c r="O112" s="122"/>
      <c r="P112" s="118"/>
      <c r="Q112" s="118"/>
      <c r="R112" s="118"/>
      <c r="S112" s="118"/>
      <c r="T112" s="118"/>
      <c r="U112" s="118"/>
      <c r="V112" s="118"/>
      <c r="W112" s="118"/>
      <c r="X112" s="118"/>
      <c r="Y112" s="118"/>
      <c r="Z112" s="118"/>
      <c r="AA112" s="118"/>
    </row>
    <row r="113" spans="1:27" ht="32.25" customHeight="1" x14ac:dyDescent="0.2">
      <c r="A113" s="118"/>
      <c r="B113" s="119"/>
      <c r="C113" s="118"/>
      <c r="D113" s="118"/>
      <c r="E113" s="118"/>
      <c r="F113" s="120"/>
      <c r="G113" s="118"/>
      <c r="H113" s="118"/>
      <c r="I113" s="118"/>
      <c r="J113" s="118"/>
      <c r="K113" s="118"/>
      <c r="L113" s="118"/>
      <c r="M113" s="121"/>
      <c r="N113" s="122"/>
      <c r="O113" s="122"/>
      <c r="P113" s="118"/>
      <c r="Q113" s="118"/>
      <c r="R113" s="118"/>
      <c r="S113" s="118"/>
      <c r="T113" s="118"/>
      <c r="U113" s="118"/>
      <c r="V113" s="118"/>
      <c r="W113" s="118"/>
      <c r="X113" s="118"/>
      <c r="Y113" s="118"/>
      <c r="Z113" s="118"/>
      <c r="AA113" s="118"/>
    </row>
    <row r="114" spans="1:27" ht="32.25" customHeight="1" x14ac:dyDescent="0.2">
      <c r="A114" s="118"/>
      <c r="B114" s="119"/>
      <c r="C114" s="118"/>
      <c r="D114" s="118"/>
      <c r="E114" s="118"/>
      <c r="F114" s="120"/>
      <c r="G114" s="118"/>
      <c r="H114" s="118"/>
      <c r="I114" s="118"/>
      <c r="J114" s="118"/>
      <c r="K114" s="118"/>
      <c r="L114" s="118"/>
      <c r="M114" s="121"/>
      <c r="N114" s="122"/>
      <c r="O114" s="122"/>
      <c r="P114" s="118"/>
      <c r="Q114" s="118"/>
      <c r="R114" s="118"/>
      <c r="S114" s="118"/>
      <c r="T114" s="118"/>
      <c r="U114" s="118"/>
      <c r="V114" s="118"/>
      <c r="W114" s="118"/>
      <c r="X114" s="118"/>
      <c r="Y114" s="118"/>
      <c r="Z114" s="118"/>
      <c r="AA114" s="118"/>
    </row>
    <row r="115" spans="1:27" ht="32.25" customHeight="1" x14ac:dyDescent="0.2">
      <c r="A115" s="118"/>
      <c r="B115" s="119"/>
      <c r="C115" s="118"/>
      <c r="D115" s="118"/>
      <c r="E115" s="118"/>
      <c r="F115" s="120"/>
      <c r="G115" s="118"/>
      <c r="H115" s="118"/>
      <c r="I115" s="118"/>
      <c r="J115" s="118"/>
      <c r="K115" s="118"/>
      <c r="L115" s="118"/>
      <c r="M115" s="121"/>
      <c r="N115" s="122"/>
      <c r="O115" s="122"/>
      <c r="P115" s="118"/>
      <c r="Q115" s="118"/>
      <c r="R115" s="118"/>
      <c r="S115" s="118"/>
      <c r="T115" s="118"/>
      <c r="U115" s="118"/>
      <c r="V115" s="118"/>
      <c r="W115" s="118"/>
      <c r="X115" s="118"/>
      <c r="Y115" s="118"/>
      <c r="Z115" s="118"/>
      <c r="AA115" s="118"/>
    </row>
    <row r="116" spans="1:27" ht="32.25" customHeight="1" x14ac:dyDescent="0.2">
      <c r="A116" s="118"/>
      <c r="B116" s="119"/>
      <c r="C116" s="118"/>
      <c r="D116" s="118"/>
      <c r="E116" s="118"/>
      <c r="F116" s="120"/>
      <c r="G116" s="118"/>
      <c r="H116" s="118"/>
      <c r="I116" s="118"/>
      <c r="J116" s="118"/>
      <c r="K116" s="118"/>
      <c r="L116" s="118"/>
      <c r="M116" s="121"/>
      <c r="N116" s="122"/>
      <c r="O116" s="122"/>
      <c r="P116" s="118"/>
      <c r="Q116" s="118"/>
      <c r="R116" s="118"/>
      <c r="S116" s="118"/>
      <c r="T116" s="118"/>
      <c r="U116" s="118"/>
      <c r="V116" s="118"/>
      <c r="W116" s="118"/>
      <c r="X116" s="118"/>
      <c r="Y116" s="118"/>
      <c r="Z116" s="118"/>
      <c r="AA116" s="118"/>
    </row>
    <row r="117" spans="1:27" ht="32.25" customHeight="1" x14ac:dyDescent="0.2">
      <c r="A117" s="118"/>
      <c r="B117" s="119"/>
      <c r="C117" s="118"/>
      <c r="D117" s="118"/>
      <c r="E117" s="118"/>
      <c r="F117" s="120"/>
      <c r="G117" s="118"/>
      <c r="H117" s="118"/>
      <c r="I117" s="118"/>
      <c r="J117" s="118"/>
      <c r="K117" s="118"/>
      <c r="L117" s="118"/>
      <c r="M117" s="121"/>
      <c r="N117" s="122"/>
      <c r="O117" s="122"/>
      <c r="P117" s="118"/>
      <c r="Q117" s="118"/>
      <c r="R117" s="118"/>
      <c r="S117" s="118"/>
      <c r="T117" s="118"/>
      <c r="U117" s="118"/>
      <c r="V117" s="118"/>
      <c r="W117" s="118"/>
      <c r="X117" s="118"/>
      <c r="Y117" s="118"/>
      <c r="Z117" s="118"/>
      <c r="AA117" s="118"/>
    </row>
    <row r="118" spans="1:27" ht="32.25" customHeight="1" x14ac:dyDescent="0.2">
      <c r="A118" s="118"/>
      <c r="B118" s="119"/>
      <c r="C118" s="118"/>
      <c r="D118" s="118"/>
      <c r="E118" s="118"/>
      <c r="F118" s="120"/>
      <c r="G118" s="118"/>
      <c r="H118" s="118"/>
      <c r="I118" s="118"/>
      <c r="J118" s="118"/>
      <c r="K118" s="118"/>
      <c r="L118" s="118"/>
      <c r="M118" s="121"/>
      <c r="N118" s="122"/>
      <c r="O118" s="122"/>
      <c r="P118" s="118"/>
      <c r="Q118" s="118"/>
      <c r="R118" s="118"/>
      <c r="S118" s="118"/>
      <c r="T118" s="118"/>
      <c r="U118" s="118"/>
      <c r="V118" s="118"/>
      <c r="W118" s="118"/>
      <c r="X118" s="118"/>
      <c r="Y118" s="118"/>
      <c r="Z118" s="118"/>
      <c r="AA118" s="118"/>
    </row>
    <row r="119" spans="1:27" ht="32.25" customHeight="1" x14ac:dyDescent="0.2">
      <c r="A119" s="118"/>
      <c r="B119" s="119"/>
      <c r="C119" s="118"/>
      <c r="D119" s="118"/>
      <c r="E119" s="118"/>
      <c r="F119" s="120"/>
      <c r="G119" s="118"/>
      <c r="H119" s="118"/>
      <c r="I119" s="118"/>
      <c r="J119" s="118"/>
      <c r="K119" s="118"/>
      <c r="L119" s="118"/>
      <c r="M119" s="121"/>
      <c r="N119" s="122"/>
      <c r="O119" s="122"/>
      <c r="P119" s="118"/>
      <c r="Q119" s="118"/>
      <c r="R119" s="118"/>
      <c r="S119" s="118"/>
      <c r="T119" s="118"/>
      <c r="U119" s="118"/>
      <c r="V119" s="118"/>
      <c r="W119" s="118"/>
      <c r="X119" s="118"/>
      <c r="Y119" s="118"/>
      <c r="Z119" s="118"/>
      <c r="AA119" s="118"/>
    </row>
    <row r="120" spans="1:27" ht="32.25" customHeight="1" x14ac:dyDescent="0.2">
      <c r="A120" s="118"/>
      <c r="B120" s="119"/>
      <c r="C120" s="118"/>
      <c r="D120" s="118"/>
      <c r="E120" s="118"/>
      <c r="F120" s="120"/>
      <c r="G120" s="118"/>
      <c r="H120" s="118"/>
      <c r="I120" s="118"/>
      <c r="J120" s="118"/>
      <c r="K120" s="118"/>
      <c r="L120" s="118"/>
      <c r="M120" s="121"/>
      <c r="N120" s="122"/>
      <c r="O120" s="122"/>
      <c r="P120" s="118"/>
      <c r="Q120" s="118"/>
      <c r="R120" s="118"/>
      <c r="S120" s="118"/>
      <c r="T120" s="118"/>
      <c r="U120" s="118"/>
      <c r="V120" s="118"/>
      <c r="W120" s="118"/>
      <c r="X120" s="118"/>
      <c r="Y120" s="118"/>
      <c r="Z120" s="118"/>
      <c r="AA120" s="118"/>
    </row>
    <row r="121" spans="1:27" ht="32.25" customHeight="1" x14ac:dyDescent="0.2">
      <c r="A121" s="118"/>
      <c r="B121" s="119"/>
      <c r="C121" s="118"/>
      <c r="D121" s="118"/>
      <c r="E121" s="118"/>
      <c r="F121" s="120"/>
      <c r="G121" s="118"/>
      <c r="H121" s="118"/>
      <c r="I121" s="118"/>
      <c r="J121" s="118"/>
      <c r="K121" s="118"/>
      <c r="L121" s="118"/>
      <c r="M121" s="121"/>
      <c r="N121" s="122"/>
      <c r="O121" s="122"/>
      <c r="P121" s="118"/>
      <c r="Q121" s="118"/>
      <c r="R121" s="118"/>
      <c r="S121" s="118"/>
      <c r="T121" s="118"/>
      <c r="U121" s="118"/>
      <c r="V121" s="118"/>
      <c r="W121" s="118"/>
      <c r="X121" s="118"/>
      <c r="Y121" s="118"/>
      <c r="Z121" s="118"/>
      <c r="AA121" s="118"/>
    </row>
    <row r="122" spans="1:27" ht="32.25" customHeight="1" x14ac:dyDescent="0.2">
      <c r="A122" s="118"/>
      <c r="B122" s="119"/>
      <c r="C122" s="118"/>
      <c r="D122" s="118"/>
      <c r="E122" s="118"/>
      <c r="F122" s="120"/>
      <c r="G122" s="118"/>
      <c r="H122" s="118"/>
      <c r="I122" s="118"/>
      <c r="J122" s="118"/>
      <c r="K122" s="118"/>
      <c r="L122" s="118"/>
      <c r="M122" s="121"/>
      <c r="N122" s="122"/>
      <c r="O122" s="122"/>
      <c r="P122" s="118"/>
      <c r="Q122" s="118"/>
      <c r="R122" s="118"/>
      <c r="S122" s="118"/>
      <c r="T122" s="118"/>
      <c r="U122" s="118"/>
      <c r="V122" s="118"/>
      <c r="W122" s="118"/>
      <c r="X122" s="118"/>
      <c r="Y122" s="118"/>
      <c r="Z122" s="118"/>
      <c r="AA122" s="118"/>
    </row>
    <row r="123" spans="1:27" ht="32.25" customHeight="1" x14ac:dyDescent="0.2">
      <c r="A123" s="118"/>
      <c r="B123" s="119"/>
      <c r="C123" s="118"/>
      <c r="D123" s="118"/>
      <c r="E123" s="118"/>
      <c r="F123" s="120"/>
      <c r="G123" s="118"/>
      <c r="H123" s="118"/>
      <c r="I123" s="118"/>
      <c r="J123" s="118"/>
      <c r="K123" s="118"/>
      <c r="L123" s="118"/>
      <c r="M123" s="121"/>
      <c r="N123" s="122"/>
      <c r="O123" s="122"/>
      <c r="P123" s="118"/>
      <c r="Q123" s="118"/>
      <c r="R123" s="118"/>
      <c r="S123" s="118"/>
      <c r="T123" s="118"/>
      <c r="U123" s="118"/>
      <c r="V123" s="118"/>
      <c r="W123" s="118"/>
      <c r="X123" s="118"/>
      <c r="Y123" s="118"/>
      <c r="Z123" s="118"/>
      <c r="AA123" s="118"/>
    </row>
    <row r="124" spans="1:27" ht="32.25" customHeight="1" x14ac:dyDescent="0.2">
      <c r="A124" s="118"/>
      <c r="B124" s="119"/>
      <c r="C124" s="118"/>
      <c r="D124" s="118"/>
      <c r="E124" s="118"/>
      <c r="F124" s="120"/>
      <c r="G124" s="118"/>
      <c r="H124" s="118"/>
      <c r="I124" s="118"/>
      <c r="J124" s="118"/>
      <c r="K124" s="118"/>
      <c r="L124" s="118"/>
      <c r="M124" s="121"/>
      <c r="N124" s="122"/>
      <c r="O124" s="122"/>
      <c r="P124" s="118"/>
      <c r="Q124" s="118"/>
      <c r="R124" s="118"/>
      <c r="S124" s="118"/>
      <c r="T124" s="118"/>
      <c r="U124" s="118"/>
      <c r="V124" s="118"/>
      <c r="W124" s="118"/>
      <c r="X124" s="118"/>
      <c r="Y124" s="118"/>
      <c r="Z124" s="118"/>
      <c r="AA124" s="118"/>
    </row>
    <row r="125" spans="1:27" ht="32.25" customHeight="1" x14ac:dyDescent="0.2">
      <c r="A125" s="118"/>
      <c r="B125" s="119"/>
      <c r="C125" s="118"/>
      <c r="D125" s="118"/>
      <c r="E125" s="118"/>
      <c r="F125" s="120"/>
      <c r="G125" s="118"/>
      <c r="H125" s="118"/>
      <c r="I125" s="118"/>
      <c r="J125" s="118"/>
      <c r="K125" s="118"/>
      <c r="L125" s="118"/>
      <c r="M125" s="121"/>
      <c r="N125" s="122"/>
      <c r="O125" s="122"/>
      <c r="P125" s="118"/>
      <c r="Q125" s="118"/>
      <c r="R125" s="118"/>
      <c r="S125" s="118"/>
      <c r="T125" s="118"/>
      <c r="U125" s="118"/>
      <c r="V125" s="118"/>
      <c r="W125" s="118"/>
      <c r="X125" s="118"/>
      <c r="Y125" s="118"/>
      <c r="Z125" s="118"/>
      <c r="AA125" s="118"/>
    </row>
    <row r="126" spans="1:27" ht="32.25" customHeight="1" x14ac:dyDescent="0.2">
      <c r="A126" s="118"/>
      <c r="B126" s="119"/>
      <c r="C126" s="118"/>
      <c r="D126" s="118"/>
      <c r="E126" s="118"/>
      <c r="F126" s="120"/>
      <c r="G126" s="118"/>
      <c r="H126" s="118"/>
      <c r="I126" s="118"/>
      <c r="J126" s="118"/>
      <c r="K126" s="118"/>
      <c r="L126" s="118"/>
      <c r="M126" s="121"/>
      <c r="N126" s="122"/>
      <c r="O126" s="122"/>
      <c r="P126" s="118"/>
      <c r="Q126" s="118"/>
      <c r="R126" s="118"/>
      <c r="S126" s="118"/>
      <c r="T126" s="118"/>
      <c r="U126" s="118"/>
      <c r="V126" s="118"/>
      <c r="W126" s="118"/>
      <c r="X126" s="118"/>
      <c r="Y126" s="118"/>
      <c r="Z126" s="118"/>
      <c r="AA126" s="118"/>
    </row>
    <row r="127" spans="1:27" ht="32.25" customHeight="1" x14ac:dyDescent="0.2">
      <c r="A127" s="118"/>
      <c r="B127" s="119"/>
      <c r="C127" s="118"/>
      <c r="D127" s="118"/>
      <c r="E127" s="118"/>
      <c r="F127" s="120"/>
      <c r="G127" s="118"/>
      <c r="H127" s="118"/>
      <c r="I127" s="118"/>
      <c r="J127" s="118"/>
      <c r="K127" s="118"/>
      <c r="L127" s="118"/>
      <c r="M127" s="121"/>
      <c r="N127" s="122"/>
      <c r="O127" s="122"/>
      <c r="P127" s="118"/>
      <c r="Q127" s="118"/>
      <c r="R127" s="118"/>
      <c r="S127" s="118"/>
      <c r="T127" s="118"/>
      <c r="U127" s="118"/>
      <c r="V127" s="118"/>
      <c r="W127" s="118"/>
      <c r="X127" s="118"/>
      <c r="Y127" s="118"/>
      <c r="Z127" s="118"/>
      <c r="AA127" s="118"/>
    </row>
    <row r="128" spans="1:27" ht="32.25" customHeight="1" x14ac:dyDescent="0.2">
      <c r="A128" s="118"/>
      <c r="B128" s="119"/>
      <c r="C128" s="118"/>
      <c r="D128" s="118"/>
      <c r="E128" s="118"/>
      <c r="F128" s="120"/>
      <c r="G128" s="118"/>
      <c r="H128" s="118"/>
      <c r="I128" s="118"/>
      <c r="J128" s="118"/>
      <c r="K128" s="118"/>
      <c r="L128" s="118"/>
      <c r="M128" s="121"/>
      <c r="N128" s="122"/>
      <c r="O128" s="122"/>
      <c r="P128" s="118"/>
      <c r="Q128" s="118"/>
      <c r="R128" s="118"/>
      <c r="S128" s="118"/>
      <c r="T128" s="118"/>
      <c r="U128" s="118"/>
      <c r="V128" s="118"/>
      <c r="W128" s="118"/>
      <c r="X128" s="118"/>
      <c r="Y128" s="118"/>
      <c r="Z128" s="118"/>
      <c r="AA128" s="118"/>
    </row>
    <row r="129" spans="1:27" ht="32.25" customHeight="1" x14ac:dyDescent="0.2">
      <c r="A129" s="118"/>
      <c r="B129" s="119"/>
      <c r="C129" s="118"/>
      <c r="D129" s="118"/>
      <c r="E129" s="118"/>
      <c r="F129" s="120"/>
      <c r="G129" s="118"/>
      <c r="H129" s="118"/>
      <c r="I129" s="118"/>
      <c r="J129" s="118"/>
      <c r="K129" s="118"/>
      <c r="L129" s="118"/>
      <c r="M129" s="121"/>
      <c r="N129" s="122"/>
      <c r="O129" s="122"/>
      <c r="P129" s="118"/>
      <c r="Q129" s="118"/>
      <c r="R129" s="118"/>
      <c r="S129" s="118"/>
      <c r="T129" s="118"/>
      <c r="U129" s="118"/>
      <c r="V129" s="118"/>
      <c r="W129" s="118"/>
      <c r="X129" s="118"/>
      <c r="Y129" s="118"/>
      <c r="Z129" s="118"/>
      <c r="AA129" s="118"/>
    </row>
    <row r="130" spans="1:27" ht="32.25" customHeight="1" x14ac:dyDescent="0.2">
      <c r="A130" s="118"/>
      <c r="B130" s="119"/>
      <c r="C130" s="118"/>
      <c r="D130" s="118"/>
      <c r="E130" s="118"/>
      <c r="F130" s="120"/>
      <c r="G130" s="118"/>
      <c r="H130" s="118"/>
      <c r="I130" s="118"/>
      <c r="J130" s="118"/>
      <c r="K130" s="118"/>
      <c r="L130" s="118"/>
      <c r="M130" s="121"/>
      <c r="N130" s="122"/>
      <c r="O130" s="122"/>
      <c r="P130" s="118"/>
      <c r="Q130" s="118"/>
      <c r="R130" s="118"/>
      <c r="S130" s="118"/>
      <c r="T130" s="118"/>
      <c r="U130" s="118"/>
      <c r="V130" s="118"/>
      <c r="W130" s="118"/>
      <c r="X130" s="118"/>
      <c r="Y130" s="118"/>
      <c r="Z130" s="118"/>
      <c r="AA130" s="118"/>
    </row>
    <row r="131" spans="1:27" ht="32.25" customHeight="1" x14ac:dyDescent="0.2">
      <c r="A131" s="118"/>
      <c r="B131" s="119"/>
      <c r="C131" s="118"/>
      <c r="D131" s="118"/>
      <c r="E131" s="118"/>
      <c r="F131" s="120"/>
      <c r="G131" s="118"/>
      <c r="H131" s="118"/>
      <c r="I131" s="118"/>
      <c r="J131" s="118"/>
      <c r="K131" s="118"/>
      <c r="L131" s="118"/>
      <c r="M131" s="121"/>
      <c r="N131" s="122"/>
      <c r="O131" s="122"/>
      <c r="P131" s="118"/>
      <c r="Q131" s="118"/>
      <c r="R131" s="118"/>
      <c r="S131" s="118"/>
      <c r="T131" s="118"/>
      <c r="U131" s="118"/>
      <c r="V131" s="118"/>
      <c r="W131" s="118"/>
      <c r="X131" s="118"/>
      <c r="Y131" s="118"/>
      <c r="Z131" s="118"/>
      <c r="AA131" s="118"/>
    </row>
    <row r="132" spans="1:27" ht="32.25" customHeight="1" x14ac:dyDescent="0.2">
      <c r="A132" s="118"/>
      <c r="B132" s="119"/>
      <c r="C132" s="118"/>
      <c r="D132" s="118"/>
      <c r="E132" s="118"/>
      <c r="F132" s="120"/>
      <c r="G132" s="118"/>
      <c r="H132" s="118"/>
      <c r="I132" s="118"/>
      <c r="J132" s="118"/>
      <c r="K132" s="118"/>
      <c r="L132" s="118"/>
      <c r="M132" s="121"/>
      <c r="N132" s="122"/>
      <c r="O132" s="122"/>
      <c r="P132" s="118"/>
      <c r="Q132" s="118"/>
      <c r="R132" s="118"/>
      <c r="S132" s="118"/>
      <c r="T132" s="118"/>
      <c r="U132" s="118"/>
      <c r="V132" s="118"/>
      <c r="W132" s="118"/>
      <c r="X132" s="118"/>
      <c r="Y132" s="118"/>
      <c r="Z132" s="118"/>
      <c r="AA132" s="118"/>
    </row>
    <row r="133" spans="1:27" ht="32.25" customHeight="1" x14ac:dyDescent="0.2">
      <c r="A133" s="118"/>
      <c r="B133" s="119"/>
      <c r="C133" s="118"/>
      <c r="D133" s="118"/>
      <c r="E133" s="118"/>
      <c r="F133" s="120"/>
      <c r="G133" s="118"/>
      <c r="H133" s="118"/>
      <c r="I133" s="118"/>
      <c r="J133" s="118"/>
      <c r="K133" s="118"/>
      <c r="L133" s="118"/>
      <c r="M133" s="121"/>
      <c r="N133" s="122"/>
      <c r="O133" s="122"/>
      <c r="P133" s="118"/>
      <c r="Q133" s="118"/>
      <c r="R133" s="118"/>
      <c r="S133" s="118"/>
      <c r="T133" s="118"/>
      <c r="U133" s="118"/>
      <c r="V133" s="118"/>
      <c r="W133" s="118"/>
      <c r="X133" s="118"/>
      <c r="Y133" s="118"/>
      <c r="Z133" s="118"/>
      <c r="AA133" s="118"/>
    </row>
    <row r="134" spans="1:27" ht="32.25" customHeight="1" x14ac:dyDescent="0.2">
      <c r="A134" s="118"/>
      <c r="B134" s="119"/>
      <c r="C134" s="118"/>
      <c r="D134" s="118"/>
      <c r="E134" s="118"/>
      <c r="F134" s="120"/>
      <c r="G134" s="118"/>
      <c r="H134" s="118"/>
      <c r="I134" s="118"/>
      <c r="J134" s="118"/>
      <c r="K134" s="118"/>
      <c r="L134" s="118"/>
      <c r="M134" s="121"/>
      <c r="N134" s="122"/>
      <c r="O134" s="122"/>
      <c r="P134" s="118"/>
      <c r="Q134" s="118"/>
      <c r="R134" s="118"/>
      <c r="S134" s="118"/>
      <c r="T134" s="118"/>
      <c r="U134" s="118"/>
      <c r="V134" s="118"/>
      <c r="W134" s="118"/>
      <c r="X134" s="118"/>
      <c r="Y134" s="118"/>
      <c r="Z134" s="118"/>
      <c r="AA134" s="118"/>
    </row>
    <row r="135" spans="1:27" ht="32.25" customHeight="1" x14ac:dyDescent="0.2">
      <c r="A135" s="118"/>
      <c r="B135" s="119"/>
      <c r="C135" s="118"/>
      <c r="D135" s="118"/>
      <c r="E135" s="118"/>
      <c r="F135" s="120"/>
      <c r="G135" s="118"/>
      <c r="H135" s="118"/>
      <c r="I135" s="118"/>
      <c r="J135" s="118"/>
      <c r="K135" s="118"/>
      <c r="L135" s="118"/>
      <c r="M135" s="121"/>
      <c r="N135" s="122"/>
      <c r="O135" s="122"/>
      <c r="P135" s="118"/>
      <c r="Q135" s="118"/>
      <c r="R135" s="118"/>
      <c r="S135" s="118"/>
      <c r="T135" s="118"/>
      <c r="U135" s="118"/>
      <c r="V135" s="118"/>
      <c r="W135" s="118"/>
      <c r="X135" s="118"/>
      <c r="Y135" s="118"/>
      <c r="Z135" s="118"/>
      <c r="AA135" s="118"/>
    </row>
    <row r="136" spans="1:27" ht="32.25" customHeight="1" x14ac:dyDescent="0.2">
      <c r="A136" s="118"/>
      <c r="B136" s="119"/>
      <c r="C136" s="118"/>
      <c r="D136" s="118"/>
      <c r="E136" s="118"/>
      <c r="F136" s="120"/>
      <c r="G136" s="118"/>
      <c r="H136" s="118"/>
      <c r="I136" s="118"/>
      <c r="J136" s="118"/>
      <c r="K136" s="118"/>
      <c r="L136" s="118"/>
      <c r="M136" s="121"/>
      <c r="N136" s="122"/>
      <c r="O136" s="122"/>
      <c r="P136" s="118"/>
      <c r="Q136" s="118"/>
      <c r="R136" s="118"/>
      <c r="S136" s="118"/>
      <c r="T136" s="118"/>
      <c r="U136" s="118"/>
      <c r="V136" s="118"/>
      <c r="W136" s="118"/>
      <c r="X136" s="118"/>
      <c r="Y136" s="118"/>
      <c r="Z136" s="118"/>
      <c r="AA136" s="118"/>
    </row>
    <row r="137" spans="1:27" ht="32.25" customHeight="1" x14ac:dyDescent="0.2">
      <c r="A137" s="118"/>
      <c r="B137" s="119"/>
      <c r="C137" s="118"/>
      <c r="D137" s="118"/>
      <c r="E137" s="118"/>
      <c r="F137" s="120"/>
      <c r="G137" s="118"/>
      <c r="H137" s="118"/>
      <c r="I137" s="118"/>
      <c r="J137" s="118"/>
      <c r="K137" s="118"/>
      <c r="L137" s="118"/>
      <c r="M137" s="121"/>
      <c r="N137" s="122"/>
      <c r="O137" s="122"/>
      <c r="P137" s="118"/>
      <c r="Q137" s="118"/>
      <c r="R137" s="118"/>
      <c r="S137" s="118"/>
      <c r="T137" s="118"/>
      <c r="U137" s="118"/>
      <c r="V137" s="118"/>
      <c r="W137" s="118"/>
      <c r="X137" s="118"/>
      <c r="Y137" s="118"/>
      <c r="Z137" s="118"/>
      <c r="AA137" s="118"/>
    </row>
    <row r="138" spans="1:27" ht="32.25" customHeight="1" x14ac:dyDescent="0.2">
      <c r="A138" s="118"/>
      <c r="B138" s="119"/>
      <c r="C138" s="118"/>
      <c r="D138" s="118"/>
      <c r="E138" s="118"/>
      <c r="F138" s="120"/>
      <c r="G138" s="118"/>
      <c r="H138" s="118"/>
      <c r="I138" s="118"/>
      <c r="J138" s="118"/>
      <c r="K138" s="118"/>
      <c r="L138" s="118"/>
      <c r="M138" s="121"/>
      <c r="N138" s="122"/>
      <c r="O138" s="122"/>
      <c r="P138" s="118"/>
      <c r="Q138" s="118"/>
      <c r="R138" s="118"/>
      <c r="S138" s="118"/>
      <c r="T138" s="118"/>
      <c r="U138" s="118"/>
      <c r="V138" s="118"/>
      <c r="W138" s="118"/>
      <c r="X138" s="118"/>
      <c r="Y138" s="118"/>
      <c r="Z138" s="118"/>
      <c r="AA138" s="118"/>
    </row>
    <row r="139" spans="1:27" ht="32.25" customHeight="1" x14ac:dyDescent="0.2">
      <c r="A139" s="118"/>
      <c r="B139" s="119"/>
      <c r="C139" s="118"/>
      <c r="D139" s="118"/>
      <c r="E139" s="118"/>
      <c r="F139" s="120"/>
      <c r="G139" s="118"/>
      <c r="H139" s="118"/>
      <c r="I139" s="118"/>
      <c r="J139" s="118"/>
      <c r="K139" s="118"/>
      <c r="L139" s="118"/>
      <c r="M139" s="121"/>
      <c r="N139" s="122"/>
      <c r="O139" s="122"/>
      <c r="P139" s="118"/>
      <c r="Q139" s="118"/>
      <c r="R139" s="118"/>
      <c r="S139" s="118"/>
      <c r="T139" s="118"/>
      <c r="U139" s="118"/>
      <c r="V139" s="118"/>
      <c r="W139" s="118"/>
      <c r="X139" s="118"/>
      <c r="Y139" s="118"/>
      <c r="Z139" s="118"/>
      <c r="AA139" s="118"/>
    </row>
    <row r="140" spans="1:27" ht="32.25" customHeight="1" x14ac:dyDescent="0.2">
      <c r="A140" s="118"/>
      <c r="B140" s="119"/>
      <c r="C140" s="118"/>
      <c r="D140" s="118"/>
      <c r="E140" s="118"/>
      <c r="F140" s="120"/>
      <c r="G140" s="118"/>
      <c r="H140" s="118"/>
      <c r="I140" s="118"/>
      <c r="J140" s="118"/>
      <c r="K140" s="118"/>
      <c r="L140" s="118"/>
      <c r="M140" s="121"/>
      <c r="N140" s="122"/>
      <c r="O140" s="122"/>
      <c r="P140" s="118"/>
      <c r="Q140" s="118"/>
      <c r="R140" s="118"/>
      <c r="S140" s="118"/>
      <c r="T140" s="118"/>
      <c r="U140" s="118"/>
      <c r="V140" s="118"/>
      <c r="W140" s="118"/>
      <c r="X140" s="118"/>
      <c r="Y140" s="118"/>
      <c r="Z140" s="118"/>
      <c r="AA140" s="118"/>
    </row>
    <row r="141" spans="1:27" ht="32.25" customHeight="1" x14ac:dyDescent="0.2">
      <c r="A141" s="118"/>
      <c r="B141" s="119"/>
      <c r="C141" s="118"/>
      <c r="D141" s="118"/>
      <c r="E141" s="118"/>
      <c r="F141" s="120"/>
      <c r="G141" s="118"/>
      <c r="H141" s="118"/>
      <c r="I141" s="118"/>
      <c r="J141" s="118"/>
      <c r="K141" s="118"/>
      <c r="L141" s="118"/>
      <c r="M141" s="121"/>
      <c r="N141" s="122"/>
      <c r="O141" s="122"/>
      <c r="P141" s="118"/>
      <c r="Q141" s="118"/>
      <c r="R141" s="118"/>
      <c r="S141" s="118"/>
      <c r="T141" s="118"/>
      <c r="U141" s="118"/>
      <c r="V141" s="118"/>
      <c r="W141" s="118"/>
      <c r="X141" s="118"/>
      <c r="Y141" s="118"/>
      <c r="Z141" s="118"/>
      <c r="AA141" s="118"/>
    </row>
    <row r="142" spans="1:27" ht="32.25" customHeight="1" x14ac:dyDescent="0.2">
      <c r="A142" s="118"/>
      <c r="B142" s="119"/>
      <c r="C142" s="118"/>
      <c r="D142" s="118"/>
      <c r="E142" s="118"/>
      <c r="F142" s="120"/>
      <c r="G142" s="118"/>
      <c r="H142" s="118"/>
      <c r="I142" s="118"/>
      <c r="J142" s="118"/>
      <c r="K142" s="118"/>
      <c r="L142" s="118"/>
      <c r="M142" s="121"/>
      <c r="N142" s="122"/>
      <c r="O142" s="122"/>
      <c r="P142" s="118"/>
      <c r="Q142" s="118"/>
      <c r="R142" s="118"/>
      <c r="S142" s="118"/>
      <c r="T142" s="118"/>
      <c r="U142" s="118"/>
      <c r="V142" s="118"/>
      <c r="W142" s="118"/>
      <c r="X142" s="118"/>
      <c r="Y142" s="118"/>
      <c r="Z142" s="118"/>
      <c r="AA142" s="118"/>
    </row>
    <row r="143" spans="1:27" ht="32.25" customHeight="1" x14ac:dyDescent="0.2">
      <c r="A143" s="118"/>
      <c r="B143" s="119"/>
      <c r="C143" s="118"/>
      <c r="D143" s="118"/>
      <c r="E143" s="118"/>
      <c r="F143" s="120"/>
      <c r="G143" s="118"/>
      <c r="H143" s="118"/>
      <c r="I143" s="118"/>
      <c r="J143" s="118"/>
      <c r="K143" s="118"/>
      <c r="L143" s="118"/>
      <c r="M143" s="121"/>
      <c r="N143" s="122"/>
      <c r="O143" s="122"/>
      <c r="P143" s="118"/>
      <c r="Q143" s="118"/>
      <c r="R143" s="118"/>
      <c r="S143" s="118"/>
      <c r="T143" s="118"/>
      <c r="U143" s="118"/>
      <c r="V143" s="118"/>
      <c r="W143" s="118"/>
      <c r="X143" s="118"/>
      <c r="Y143" s="118"/>
      <c r="Z143" s="118"/>
      <c r="AA143" s="118"/>
    </row>
    <row r="144" spans="1:27" ht="32.25" customHeight="1" x14ac:dyDescent="0.2">
      <c r="A144" s="118"/>
      <c r="B144" s="119"/>
      <c r="C144" s="118"/>
      <c r="D144" s="118"/>
      <c r="E144" s="118"/>
      <c r="F144" s="120"/>
      <c r="G144" s="118"/>
      <c r="H144" s="118"/>
      <c r="I144" s="118"/>
      <c r="J144" s="118"/>
      <c r="K144" s="118"/>
      <c r="L144" s="118"/>
      <c r="M144" s="121"/>
      <c r="N144" s="122"/>
      <c r="O144" s="122"/>
      <c r="P144" s="118"/>
      <c r="Q144" s="118"/>
      <c r="R144" s="118"/>
      <c r="S144" s="118"/>
      <c r="T144" s="118"/>
      <c r="U144" s="118"/>
      <c r="V144" s="118"/>
      <c r="W144" s="118"/>
      <c r="X144" s="118"/>
      <c r="Y144" s="118"/>
      <c r="Z144" s="118"/>
      <c r="AA144" s="118"/>
    </row>
    <row r="145" spans="1:27" ht="32.25" customHeight="1" x14ac:dyDescent="0.2">
      <c r="A145" s="118"/>
      <c r="B145" s="119"/>
      <c r="C145" s="118"/>
      <c r="D145" s="118"/>
      <c r="E145" s="118"/>
      <c r="F145" s="120"/>
      <c r="G145" s="118"/>
      <c r="H145" s="118"/>
      <c r="I145" s="118"/>
      <c r="J145" s="118"/>
      <c r="K145" s="118"/>
      <c r="L145" s="118"/>
      <c r="M145" s="121"/>
      <c r="N145" s="122"/>
      <c r="O145" s="122"/>
      <c r="P145" s="118"/>
      <c r="Q145" s="118"/>
      <c r="R145" s="118"/>
      <c r="S145" s="118"/>
      <c r="T145" s="118"/>
      <c r="U145" s="118"/>
      <c r="V145" s="118"/>
      <c r="W145" s="118"/>
      <c r="X145" s="118"/>
      <c r="Y145" s="118"/>
      <c r="Z145" s="118"/>
      <c r="AA145" s="118"/>
    </row>
    <row r="146" spans="1:27" ht="32.25" customHeight="1" x14ac:dyDescent="0.2">
      <c r="A146" s="118"/>
      <c r="B146" s="119"/>
      <c r="C146" s="118"/>
      <c r="D146" s="118"/>
      <c r="E146" s="118"/>
      <c r="F146" s="120"/>
      <c r="G146" s="118"/>
      <c r="H146" s="118"/>
      <c r="I146" s="118"/>
      <c r="J146" s="118"/>
      <c r="K146" s="118"/>
      <c r="L146" s="118"/>
      <c r="M146" s="121"/>
      <c r="N146" s="122"/>
      <c r="O146" s="122"/>
      <c r="P146" s="118"/>
      <c r="Q146" s="118"/>
      <c r="R146" s="118"/>
      <c r="S146" s="118"/>
      <c r="T146" s="118"/>
      <c r="U146" s="118"/>
      <c r="V146" s="118"/>
      <c r="W146" s="118"/>
      <c r="X146" s="118"/>
      <c r="Y146" s="118"/>
      <c r="Z146" s="118"/>
      <c r="AA146" s="118"/>
    </row>
    <row r="147" spans="1:27" ht="32.25" customHeight="1" x14ac:dyDescent="0.2">
      <c r="A147" s="118"/>
      <c r="B147" s="119"/>
      <c r="C147" s="118"/>
      <c r="D147" s="118"/>
      <c r="E147" s="118"/>
      <c r="F147" s="120"/>
      <c r="G147" s="118"/>
      <c r="H147" s="118"/>
      <c r="I147" s="118"/>
      <c r="J147" s="118"/>
      <c r="K147" s="118"/>
      <c r="L147" s="118"/>
      <c r="M147" s="121"/>
      <c r="N147" s="122"/>
      <c r="O147" s="122"/>
      <c r="P147" s="118"/>
      <c r="Q147" s="118"/>
      <c r="R147" s="118"/>
      <c r="S147" s="118"/>
      <c r="T147" s="118"/>
      <c r="U147" s="118"/>
      <c r="V147" s="118"/>
      <c r="W147" s="118"/>
      <c r="X147" s="118"/>
      <c r="Y147" s="118"/>
      <c r="Z147" s="118"/>
      <c r="AA147" s="118"/>
    </row>
    <row r="148" spans="1:27" ht="32.25" customHeight="1" x14ac:dyDescent="0.2">
      <c r="A148" s="118"/>
      <c r="B148" s="119"/>
      <c r="C148" s="118"/>
      <c r="D148" s="118"/>
      <c r="E148" s="118"/>
      <c r="F148" s="120"/>
      <c r="G148" s="118"/>
      <c r="H148" s="118"/>
      <c r="I148" s="118"/>
      <c r="J148" s="118"/>
      <c r="K148" s="118"/>
      <c r="L148" s="118"/>
      <c r="M148" s="121"/>
      <c r="N148" s="122"/>
      <c r="O148" s="122"/>
      <c r="P148" s="118"/>
      <c r="Q148" s="118"/>
      <c r="R148" s="118"/>
      <c r="S148" s="118"/>
      <c r="T148" s="118"/>
      <c r="U148" s="118"/>
      <c r="V148" s="118"/>
      <c r="W148" s="118"/>
      <c r="X148" s="118"/>
      <c r="Y148" s="118"/>
      <c r="Z148" s="118"/>
      <c r="AA148" s="118"/>
    </row>
    <row r="149" spans="1:27" ht="32.25" customHeight="1" x14ac:dyDescent="0.2">
      <c r="A149" s="118"/>
      <c r="B149" s="119"/>
      <c r="C149" s="118"/>
      <c r="D149" s="118"/>
      <c r="E149" s="118"/>
      <c r="F149" s="120"/>
      <c r="G149" s="118"/>
      <c r="H149" s="118"/>
      <c r="I149" s="118"/>
      <c r="J149" s="118"/>
      <c r="K149" s="118"/>
      <c r="L149" s="118"/>
      <c r="M149" s="121"/>
      <c r="N149" s="122"/>
      <c r="O149" s="122"/>
      <c r="P149" s="118"/>
      <c r="Q149" s="118"/>
      <c r="R149" s="118"/>
      <c r="S149" s="118"/>
      <c r="T149" s="118"/>
      <c r="U149" s="118"/>
      <c r="V149" s="118"/>
      <c r="W149" s="118"/>
      <c r="X149" s="118"/>
      <c r="Y149" s="118"/>
      <c r="Z149" s="118"/>
      <c r="AA149" s="118"/>
    </row>
    <row r="150" spans="1:27" ht="32.25" customHeight="1" x14ac:dyDescent="0.2">
      <c r="A150" s="118"/>
      <c r="B150" s="119"/>
      <c r="C150" s="118"/>
      <c r="D150" s="118"/>
      <c r="E150" s="118"/>
      <c r="F150" s="120"/>
      <c r="G150" s="118"/>
      <c r="H150" s="118"/>
      <c r="I150" s="118"/>
      <c r="J150" s="118"/>
      <c r="K150" s="118"/>
      <c r="L150" s="118"/>
      <c r="M150" s="121"/>
      <c r="N150" s="122"/>
      <c r="O150" s="122"/>
      <c r="P150" s="118"/>
      <c r="Q150" s="118"/>
      <c r="R150" s="118"/>
      <c r="S150" s="118"/>
      <c r="T150" s="118"/>
      <c r="U150" s="118"/>
      <c r="V150" s="118"/>
      <c r="W150" s="118"/>
      <c r="X150" s="118"/>
      <c r="Y150" s="118"/>
      <c r="Z150" s="118"/>
      <c r="AA150" s="118"/>
    </row>
    <row r="151" spans="1:27" ht="32.25" customHeight="1" x14ac:dyDescent="0.2">
      <c r="A151" s="118"/>
      <c r="B151" s="119"/>
      <c r="C151" s="118"/>
      <c r="D151" s="118"/>
      <c r="E151" s="118"/>
      <c r="F151" s="120"/>
      <c r="G151" s="118"/>
      <c r="H151" s="118"/>
      <c r="I151" s="118"/>
      <c r="J151" s="118"/>
      <c r="K151" s="118"/>
      <c r="L151" s="118"/>
      <c r="M151" s="121"/>
      <c r="N151" s="122"/>
      <c r="O151" s="122"/>
      <c r="P151" s="118"/>
      <c r="Q151" s="118"/>
      <c r="R151" s="118"/>
      <c r="S151" s="118"/>
      <c r="T151" s="118"/>
      <c r="U151" s="118"/>
      <c r="V151" s="118"/>
      <c r="W151" s="118"/>
      <c r="X151" s="118"/>
      <c r="Y151" s="118"/>
      <c r="Z151" s="118"/>
      <c r="AA151" s="118"/>
    </row>
    <row r="152" spans="1:27" ht="32.25" customHeight="1" x14ac:dyDescent="0.2">
      <c r="A152" s="118"/>
      <c r="B152" s="119"/>
      <c r="C152" s="118"/>
      <c r="D152" s="118"/>
      <c r="E152" s="118"/>
      <c r="F152" s="120"/>
      <c r="G152" s="118"/>
      <c r="H152" s="118"/>
      <c r="I152" s="118"/>
      <c r="J152" s="118"/>
      <c r="K152" s="118"/>
      <c r="L152" s="118"/>
      <c r="M152" s="121"/>
      <c r="N152" s="122"/>
      <c r="O152" s="122"/>
      <c r="P152" s="118"/>
      <c r="Q152" s="118"/>
      <c r="R152" s="118"/>
      <c r="S152" s="118"/>
      <c r="T152" s="118"/>
      <c r="U152" s="118"/>
      <c r="V152" s="118"/>
      <c r="W152" s="118"/>
      <c r="X152" s="118"/>
      <c r="Y152" s="118"/>
      <c r="Z152" s="118"/>
      <c r="AA152" s="118"/>
    </row>
    <row r="153" spans="1:27" ht="32.25" customHeight="1" x14ac:dyDescent="0.2">
      <c r="A153" s="118"/>
      <c r="B153" s="119"/>
      <c r="C153" s="118"/>
      <c r="D153" s="118"/>
      <c r="E153" s="118"/>
      <c r="F153" s="120"/>
      <c r="G153" s="118"/>
      <c r="H153" s="118"/>
      <c r="I153" s="118"/>
      <c r="J153" s="118"/>
      <c r="K153" s="118"/>
      <c r="L153" s="118"/>
      <c r="M153" s="121"/>
      <c r="N153" s="122"/>
      <c r="O153" s="122"/>
      <c r="P153" s="118"/>
      <c r="Q153" s="118"/>
      <c r="R153" s="118"/>
      <c r="S153" s="118"/>
      <c r="T153" s="118"/>
      <c r="U153" s="118"/>
      <c r="V153" s="118"/>
      <c r="W153" s="118"/>
      <c r="X153" s="118"/>
      <c r="Y153" s="118"/>
      <c r="Z153" s="118"/>
      <c r="AA153" s="118"/>
    </row>
    <row r="154" spans="1:27" ht="32.25" customHeight="1" x14ac:dyDescent="0.2">
      <c r="A154" s="118"/>
      <c r="B154" s="119"/>
      <c r="C154" s="118"/>
      <c r="D154" s="118"/>
      <c r="E154" s="118"/>
      <c r="F154" s="120"/>
      <c r="G154" s="118"/>
      <c r="H154" s="118"/>
      <c r="I154" s="118"/>
      <c r="J154" s="118"/>
      <c r="K154" s="118"/>
      <c r="L154" s="118"/>
      <c r="M154" s="121"/>
      <c r="N154" s="122"/>
      <c r="O154" s="122"/>
      <c r="P154" s="118"/>
      <c r="Q154" s="118"/>
      <c r="R154" s="118"/>
      <c r="S154" s="118"/>
      <c r="T154" s="118"/>
      <c r="U154" s="118"/>
      <c r="V154" s="118"/>
      <c r="W154" s="118"/>
      <c r="X154" s="118"/>
      <c r="Y154" s="118"/>
      <c r="Z154" s="118"/>
      <c r="AA154" s="118"/>
    </row>
    <row r="155" spans="1:27" ht="32.25" customHeight="1" x14ac:dyDescent="0.2">
      <c r="A155" s="118"/>
      <c r="B155" s="119"/>
      <c r="C155" s="118"/>
      <c r="D155" s="118"/>
      <c r="E155" s="118"/>
      <c r="F155" s="120"/>
      <c r="G155" s="118"/>
      <c r="H155" s="118"/>
      <c r="I155" s="118"/>
      <c r="J155" s="118"/>
      <c r="K155" s="118"/>
      <c r="L155" s="118"/>
      <c r="M155" s="121"/>
      <c r="N155" s="122"/>
      <c r="O155" s="122"/>
      <c r="P155" s="118"/>
      <c r="Q155" s="118"/>
      <c r="R155" s="118"/>
      <c r="S155" s="118"/>
      <c r="T155" s="118"/>
      <c r="U155" s="118"/>
      <c r="V155" s="118"/>
      <c r="W155" s="118"/>
      <c r="X155" s="118"/>
      <c r="Y155" s="118"/>
      <c r="Z155" s="118"/>
      <c r="AA155" s="118"/>
    </row>
    <row r="156" spans="1:27" ht="32.25" customHeight="1" x14ac:dyDescent="0.2">
      <c r="A156" s="118"/>
      <c r="B156" s="119"/>
      <c r="C156" s="118"/>
      <c r="D156" s="118"/>
      <c r="E156" s="118"/>
      <c r="F156" s="120"/>
      <c r="G156" s="118"/>
      <c r="H156" s="118"/>
      <c r="I156" s="118"/>
      <c r="J156" s="118"/>
      <c r="K156" s="118"/>
      <c r="L156" s="118"/>
      <c r="M156" s="121"/>
      <c r="N156" s="122"/>
      <c r="O156" s="122"/>
      <c r="P156" s="118"/>
      <c r="Q156" s="118"/>
      <c r="R156" s="118"/>
      <c r="S156" s="118"/>
      <c r="T156" s="118"/>
      <c r="U156" s="118"/>
      <c r="V156" s="118"/>
      <c r="W156" s="118"/>
      <c r="X156" s="118"/>
      <c r="Y156" s="118"/>
      <c r="Z156" s="118"/>
      <c r="AA156" s="118"/>
    </row>
    <row r="157" spans="1:27" ht="32.25" customHeight="1" x14ac:dyDescent="0.2">
      <c r="A157" s="118"/>
      <c r="B157" s="119"/>
      <c r="C157" s="118"/>
      <c r="D157" s="118"/>
      <c r="E157" s="118"/>
      <c r="F157" s="120"/>
      <c r="G157" s="118"/>
      <c r="H157" s="118"/>
      <c r="I157" s="118"/>
      <c r="J157" s="118"/>
      <c r="K157" s="118"/>
      <c r="L157" s="118"/>
      <c r="M157" s="121"/>
      <c r="N157" s="122"/>
      <c r="O157" s="122"/>
      <c r="P157" s="118"/>
      <c r="Q157" s="118"/>
      <c r="R157" s="118"/>
      <c r="S157" s="118"/>
      <c r="T157" s="118"/>
      <c r="U157" s="118"/>
      <c r="V157" s="118"/>
      <c r="W157" s="118"/>
      <c r="X157" s="118"/>
      <c r="Y157" s="118"/>
      <c r="Z157" s="118"/>
      <c r="AA157" s="118"/>
    </row>
    <row r="158" spans="1:27" ht="32.25" customHeight="1" x14ac:dyDescent="0.2">
      <c r="A158" s="118"/>
      <c r="B158" s="119"/>
      <c r="C158" s="118"/>
      <c r="D158" s="118"/>
      <c r="E158" s="118"/>
      <c r="F158" s="120"/>
      <c r="G158" s="118"/>
      <c r="H158" s="118"/>
      <c r="I158" s="118"/>
      <c r="J158" s="118"/>
      <c r="K158" s="118"/>
      <c r="L158" s="118"/>
      <c r="M158" s="121"/>
      <c r="N158" s="122"/>
      <c r="O158" s="122"/>
      <c r="P158" s="118"/>
      <c r="Q158" s="118"/>
      <c r="R158" s="118"/>
      <c r="S158" s="118"/>
      <c r="T158" s="118"/>
      <c r="U158" s="118"/>
      <c r="V158" s="118"/>
      <c r="W158" s="118"/>
      <c r="X158" s="118"/>
      <c r="Y158" s="118"/>
      <c r="Z158" s="118"/>
      <c r="AA158" s="118"/>
    </row>
    <row r="159" spans="1:27" ht="32.25" customHeight="1" x14ac:dyDescent="0.2">
      <c r="A159" s="118"/>
      <c r="B159" s="119"/>
      <c r="C159" s="118"/>
      <c r="D159" s="118"/>
      <c r="E159" s="118"/>
      <c r="F159" s="120"/>
      <c r="G159" s="118"/>
      <c r="H159" s="118"/>
      <c r="I159" s="118"/>
      <c r="J159" s="118"/>
      <c r="K159" s="118"/>
      <c r="L159" s="118"/>
      <c r="M159" s="121"/>
      <c r="N159" s="122"/>
      <c r="O159" s="122"/>
      <c r="P159" s="118"/>
      <c r="Q159" s="118"/>
      <c r="R159" s="118"/>
      <c r="S159" s="118"/>
      <c r="T159" s="118"/>
      <c r="U159" s="118"/>
      <c r="V159" s="118"/>
      <c r="W159" s="118"/>
      <c r="X159" s="118"/>
      <c r="Y159" s="118"/>
      <c r="Z159" s="118"/>
      <c r="AA159" s="118"/>
    </row>
    <row r="160" spans="1:27" ht="32.25" customHeight="1" x14ac:dyDescent="0.2">
      <c r="A160" s="118"/>
      <c r="B160" s="119"/>
      <c r="C160" s="118"/>
      <c r="D160" s="118"/>
      <c r="E160" s="118"/>
      <c r="F160" s="120"/>
      <c r="G160" s="118"/>
      <c r="H160" s="118"/>
      <c r="I160" s="118"/>
      <c r="J160" s="118"/>
      <c r="K160" s="118"/>
      <c r="L160" s="118"/>
      <c r="M160" s="121"/>
      <c r="N160" s="122"/>
      <c r="O160" s="122"/>
      <c r="P160" s="118"/>
      <c r="Q160" s="118"/>
      <c r="R160" s="118"/>
      <c r="S160" s="118"/>
      <c r="T160" s="118"/>
      <c r="U160" s="118"/>
      <c r="V160" s="118"/>
      <c r="W160" s="118"/>
      <c r="X160" s="118"/>
      <c r="Y160" s="118"/>
      <c r="Z160" s="118"/>
      <c r="AA160" s="118"/>
    </row>
    <row r="161" spans="1:27" ht="32.25" customHeight="1" x14ac:dyDescent="0.2">
      <c r="A161" s="118"/>
      <c r="B161" s="119"/>
      <c r="C161" s="118"/>
      <c r="D161" s="118"/>
      <c r="E161" s="118"/>
      <c r="F161" s="120"/>
      <c r="G161" s="118"/>
      <c r="H161" s="118"/>
      <c r="I161" s="118"/>
      <c r="J161" s="118"/>
      <c r="K161" s="118"/>
      <c r="L161" s="118"/>
      <c r="M161" s="121"/>
      <c r="N161" s="122"/>
      <c r="O161" s="122"/>
      <c r="P161" s="118"/>
      <c r="Q161" s="118"/>
      <c r="R161" s="118"/>
      <c r="S161" s="118"/>
      <c r="T161" s="118"/>
      <c r="U161" s="118"/>
      <c r="V161" s="118"/>
      <c r="W161" s="118"/>
      <c r="X161" s="118"/>
      <c r="Y161" s="118"/>
      <c r="Z161" s="118"/>
      <c r="AA161" s="118"/>
    </row>
    <row r="162" spans="1:27" ht="32.25" customHeight="1" x14ac:dyDescent="0.2">
      <c r="A162" s="118"/>
      <c r="B162" s="119"/>
      <c r="C162" s="118"/>
      <c r="D162" s="118"/>
      <c r="E162" s="118"/>
      <c r="F162" s="120"/>
      <c r="G162" s="118"/>
      <c r="H162" s="118"/>
      <c r="I162" s="118"/>
      <c r="J162" s="118"/>
      <c r="K162" s="118"/>
      <c r="L162" s="118"/>
      <c r="M162" s="121"/>
      <c r="N162" s="122"/>
      <c r="O162" s="122"/>
      <c r="P162" s="118"/>
      <c r="Q162" s="118"/>
      <c r="R162" s="118"/>
      <c r="S162" s="118"/>
      <c r="T162" s="118"/>
      <c r="U162" s="118"/>
      <c r="V162" s="118"/>
      <c r="W162" s="118"/>
      <c r="X162" s="118"/>
      <c r="Y162" s="118"/>
      <c r="Z162" s="118"/>
      <c r="AA162" s="118"/>
    </row>
    <row r="163" spans="1:27" ht="32.25" customHeight="1" x14ac:dyDescent="0.2">
      <c r="A163" s="118"/>
      <c r="B163" s="119"/>
      <c r="C163" s="118"/>
      <c r="D163" s="118"/>
      <c r="E163" s="118"/>
      <c r="F163" s="120"/>
      <c r="G163" s="118"/>
      <c r="H163" s="118"/>
      <c r="I163" s="118"/>
      <c r="J163" s="118"/>
      <c r="K163" s="118"/>
      <c r="L163" s="118"/>
      <c r="M163" s="121"/>
      <c r="N163" s="122"/>
      <c r="O163" s="122"/>
      <c r="P163" s="118"/>
      <c r="Q163" s="118"/>
      <c r="R163" s="118"/>
      <c r="S163" s="118"/>
      <c r="T163" s="118"/>
      <c r="U163" s="118"/>
      <c r="V163" s="118"/>
      <c r="W163" s="118"/>
      <c r="X163" s="118"/>
      <c r="Y163" s="118"/>
      <c r="Z163" s="118"/>
      <c r="AA163" s="118"/>
    </row>
    <row r="164" spans="1:27" ht="32.25" customHeight="1" x14ac:dyDescent="0.2">
      <c r="A164" s="118"/>
      <c r="B164" s="119"/>
      <c r="C164" s="118"/>
      <c r="D164" s="118"/>
      <c r="E164" s="118"/>
      <c r="F164" s="120"/>
      <c r="G164" s="118"/>
      <c r="H164" s="118"/>
      <c r="I164" s="118"/>
      <c r="J164" s="118"/>
      <c r="K164" s="118"/>
      <c r="L164" s="118"/>
      <c r="M164" s="121"/>
      <c r="N164" s="122"/>
      <c r="O164" s="122"/>
      <c r="P164" s="118"/>
      <c r="Q164" s="118"/>
      <c r="R164" s="118"/>
      <c r="S164" s="118"/>
      <c r="T164" s="118"/>
      <c r="U164" s="118"/>
      <c r="V164" s="118"/>
      <c r="W164" s="118"/>
      <c r="X164" s="118"/>
      <c r="Y164" s="118"/>
      <c r="Z164" s="118"/>
      <c r="AA164" s="118"/>
    </row>
    <row r="165" spans="1:27" ht="32.25" customHeight="1" x14ac:dyDescent="0.2">
      <c r="A165" s="118"/>
      <c r="B165" s="119"/>
      <c r="C165" s="118"/>
      <c r="D165" s="118"/>
      <c r="E165" s="118"/>
      <c r="F165" s="120"/>
      <c r="G165" s="118"/>
      <c r="H165" s="118"/>
      <c r="I165" s="118"/>
      <c r="J165" s="118"/>
      <c r="K165" s="118"/>
      <c r="L165" s="118"/>
      <c r="M165" s="121"/>
      <c r="N165" s="122"/>
      <c r="O165" s="122"/>
      <c r="P165" s="118"/>
      <c r="Q165" s="118"/>
      <c r="R165" s="118"/>
      <c r="S165" s="118"/>
      <c r="T165" s="118"/>
      <c r="U165" s="118"/>
      <c r="V165" s="118"/>
      <c r="W165" s="118"/>
      <c r="X165" s="118"/>
      <c r="Y165" s="118"/>
      <c r="Z165" s="118"/>
      <c r="AA165" s="118"/>
    </row>
    <row r="166" spans="1:27" ht="32.25" customHeight="1" x14ac:dyDescent="0.2">
      <c r="A166" s="118"/>
      <c r="B166" s="119"/>
      <c r="C166" s="118"/>
      <c r="D166" s="118"/>
      <c r="E166" s="118"/>
      <c r="F166" s="120"/>
      <c r="G166" s="118"/>
      <c r="H166" s="118"/>
      <c r="I166" s="118"/>
      <c r="J166" s="118"/>
      <c r="K166" s="118"/>
      <c r="L166" s="118"/>
      <c r="M166" s="121"/>
      <c r="N166" s="122"/>
      <c r="O166" s="122"/>
      <c r="P166" s="118"/>
      <c r="Q166" s="118"/>
      <c r="R166" s="118"/>
      <c r="S166" s="118"/>
      <c r="T166" s="118"/>
      <c r="U166" s="118"/>
      <c r="V166" s="118"/>
      <c r="W166" s="118"/>
      <c r="X166" s="118"/>
      <c r="Y166" s="118"/>
      <c r="Z166" s="118"/>
      <c r="AA166" s="118"/>
    </row>
    <row r="167" spans="1:27" ht="32.25" customHeight="1" x14ac:dyDescent="0.2">
      <c r="A167" s="118"/>
      <c r="B167" s="119"/>
      <c r="C167" s="118"/>
      <c r="D167" s="118"/>
      <c r="E167" s="118"/>
      <c r="F167" s="120"/>
      <c r="G167" s="118"/>
      <c r="H167" s="118"/>
      <c r="I167" s="118"/>
      <c r="J167" s="118"/>
      <c r="K167" s="118"/>
      <c r="L167" s="118"/>
      <c r="M167" s="121"/>
      <c r="N167" s="122"/>
      <c r="O167" s="122"/>
      <c r="P167" s="118"/>
      <c r="Q167" s="118"/>
      <c r="R167" s="118"/>
      <c r="S167" s="118"/>
      <c r="T167" s="118"/>
      <c r="U167" s="118"/>
      <c r="V167" s="118"/>
      <c r="W167" s="118"/>
      <c r="X167" s="118"/>
      <c r="Y167" s="118"/>
      <c r="Z167" s="118"/>
      <c r="AA167" s="118"/>
    </row>
    <row r="168" spans="1:27" ht="32.25" customHeight="1" x14ac:dyDescent="0.2">
      <c r="A168" s="118"/>
      <c r="B168" s="119"/>
      <c r="C168" s="118"/>
      <c r="D168" s="118"/>
      <c r="E168" s="118"/>
      <c r="F168" s="120"/>
      <c r="G168" s="118"/>
      <c r="H168" s="118"/>
      <c r="I168" s="118"/>
      <c r="J168" s="118"/>
      <c r="K168" s="118"/>
      <c r="L168" s="118"/>
      <c r="M168" s="121"/>
      <c r="N168" s="122"/>
      <c r="O168" s="122"/>
      <c r="P168" s="118"/>
      <c r="Q168" s="118"/>
      <c r="R168" s="118"/>
      <c r="S168" s="118"/>
      <c r="T168" s="118"/>
      <c r="U168" s="118"/>
      <c r="V168" s="118"/>
      <c r="W168" s="118"/>
      <c r="X168" s="118"/>
      <c r="Y168" s="118"/>
      <c r="Z168" s="118"/>
      <c r="AA168" s="118"/>
    </row>
    <row r="169" spans="1:27" ht="32.25" customHeight="1" x14ac:dyDescent="0.2">
      <c r="A169" s="118"/>
      <c r="B169" s="119"/>
      <c r="C169" s="118"/>
      <c r="D169" s="118"/>
      <c r="E169" s="118"/>
      <c r="F169" s="120"/>
      <c r="G169" s="118"/>
      <c r="H169" s="118"/>
      <c r="I169" s="118"/>
      <c r="J169" s="118"/>
      <c r="K169" s="118"/>
      <c r="L169" s="118"/>
      <c r="M169" s="121"/>
      <c r="N169" s="122"/>
      <c r="O169" s="122"/>
      <c r="P169" s="118"/>
      <c r="Q169" s="118"/>
      <c r="R169" s="118"/>
      <c r="S169" s="118"/>
      <c r="T169" s="118"/>
      <c r="U169" s="118"/>
      <c r="V169" s="118"/>
      <c r="W169" s="118"/>
      <c r="X169" s="118"/>
      <c r="Y169" s="118"/>
      <c r="Z169" s="118"/>
      <c r="AA169" s="118"/>
    </row>
    <row r="170" spans="1:27" ht="32.25" customHeight="1" x14ac:dyDescent="0.2">
      <c r="A170" s="118"/>
      <c r="B170" s="119"/>
      <c r="C170" s="118"/>
      <c r="D170" s="118"/>
      <c r="E170" s="118"/>
      <c r="F170" s="120"/>
      <c r="G170" s="118"/>
      <c r="H170" s="118"/>
      <c r="I170" s="118"/>
      <c r="J170" s="118"/>
      <c r="K170" s="118"/>
      <c r="L170" s="118"/>
      <c r="M170" s="121"/>
      <c r="N170" s="122"/>
      <c r="O170" s="122"/>
      <c r="P170" s="118"/>
      <c r="Q170" s="118"/>
      <c r="R170" s="118"/>
      <c r="S170" s="118"/>
      <c r="T170" s="118"/>
      <c r="U170" s="118"/>
      <c r="V170" s="118"/>
      <c r="W170" s="118"/>
      <c r="X170" s="118"/>
      <c r="Y170" s="118"/>
      <c r="Z170" s="118"/>
      <c r="AA170" s="118"/>
    </row>
    <row r="171" spans="1:27" ht="32.25" customHeight="1" x14ac:dyDescent="0.2">
      <c r="A171" s="118"/>
      <c r="B171" s="119"/>
      <c r="C171" s="118"/>
      <c r="D171" s="118"/>
      <c r="E171" s="118"/>
      <c r="F171" s="120"/>
      <c r="G171" s="118"/>
      <c r="H171" s="118"/>
      <c r="I171" s="118"/>
      <c r="J171" s="118"/>
      <c r="K171" s="118"/>
      <c r="L171" s="118"/>
      <c r="M171" s="121"/>
      <c r="N171" s="122"/>
      <c r="O171" s="122"/>
      <c r="P171" s="118"/>
      <c r="Q171" s="118"/>
      <c r="R171" s="118"/>
      <c r="S171" s="118"/>
      <c r="T171" s="118"/>
      <c r="U171" s="118"/>
      <c r="V171" s="118"/>
      <c r="W171" s="118"/>
      <c r="X171" s="118"/>
      <c r="Y171" s="118"/>
      <c r="Z171" s="118"/>
      <c r="AA171" s="118"/>
    </row>
    <row r="172" spans="1:27" ht="32.25" customHeight="1" x14ac:dyDescent="0.2">
      <c r="A172" s="118"/>
      <c r="B172" s="119"/>
      <c r="C172" s="118"/>
      <c r="D172" s="118"/>
      <c r="E172" s="118"/>
      <c r="F172" s="120"/>
      <c r="G172" s="118"/>
      <c r="H172" s="118"/>
      <c r="I172" s="118"/>
      <c r="J172" s="118"/>
      <c r="K172" s="118"/>
      <c r="L172" s="118"/>
      <c r="M172" s="121"/>
      <c r="N172" s="122"/>
      <c r="O172" s="122"/>
      <c r="P172" s="118"/>
      <c r="Q172" s="118"/>
      <c r="R172" s="118"/>
      <c r="S172" s="118"/>
      <c r="T172" s="118"/>
      <c r="U172" s="118"/>
      <c r="V172" s="118"/>
      <c r="W172" s="118"/>
      <c r="X172" s="118"/>
      <c r="Y172" s="118"/>
      <c r="Z172" s="118"/>
      <c r="AA172" s="118"/>
    </row>
    <row r="173" spans="1:27" ht="32.25" customHeight="1" x14ac:dyDescent="0.2">
      <c r="A173" s="118"/>
      <c r="B173" s="119"/>
      <c r="C173" s="118"/>
      <c r="D173" s="118"/>
      <c r="E173" s="118"/>
      <c r="F173" s="120"/>
      <c r="G173" s="118"/>
      <c r="H173" s="118"/>
      <c r="I173" s="118"/>
      <c r="J173" s="118"/>
      <c r="K173" s="118"/>
      <c r="L173" s="118"/>
      <c r="M173" s="121"/>
      <c r="N173" s="122"/>
      <c r="O173" s="122"/>
      <c r="P173" s="118"/>
      <c r="Q173" s="118"/>
      <c r="R173" s="118"/>
      <c r="S173" s="118"/>
      <c r="T173" s="118"/>
      <c r="U173" s="118"/>
      <c r="V173" s="118"/>
      <c r="W173" s="118"/>
      <c r="X173" s="118"/>
      <c r="Y173" s="118"/>
      <c r="Z173" s="118"/>
      <c r="AA173" s="118"/>
    </row>
    <row r="174" spans="1:27" ht="32.25" customHeight="1" x14ac:dyDescent="0.2">
      <c r="A174" s="118"/>
      <c r="B174" s="119"/>
      <c r="C174" s="118"/>
      <c r="D174" s="118"/>
      <c r="E174" s="118"/>
      <c r="F174" s="120"/>
      <c r="G174" s="118"/>
      <c r="H174" s="118"/>
      <c r="I174" s="118"/>
      <c r="J174" s="118"/>
      <c r="K174" s="118"/>
      <c r="L174" s="118"/>
      <c r="M174" s="121"/>
      <c r="N174" s="122"/>
      <c r="O174" s="122"/>
      <c r="P174" s="118"/>
      <c r="Q174" s="118"/>
      <c r="R174" s="118"/>
      <c r="S174" s="118"/>
      <c r="T174" s="118"/>
      <c r="U174" s="118"/>
      <c r="V174" s="118"/>
      <c r="W174" s="118"/>
      <c r="X174" s="118"/>
      <c r="Y174" s="118"/>
      <c r="Z174" s="118"/>
      <c r="AA174" s="118"/>
    </row>
    <row r="175" spans="1:27" ht="32.25" customHeight="1" x14ac:dyDescent="0.2">
      <c r="A175" s="118"/>
      <c r="B175" s="119"/>
      <c r="C175" s="118"/>
      <c r="D175" s="118"/>
      <c r="E175" s="118"/>
      <c r="F175" s="120"/>
      <c r="G175" s="118"/>
      <c r="H175" s="118"/>
      <c r="I175" s="118"/>
      <c r="J175" s="118"/>
      <c r="K175" s="118"/>
      <c r="L175" s="118"/>
      <c r="M175" s="121"/>
      <c r="N175" s="122"/>
      <c r="O175" s="122"/>
      <c r="P175" s="118"/>
      <c r="Q175" s="118"/>
      <c r="R175" s="118"/>
      <c r="S175" s="118"/>
      <c r="T175" s="118"/>
      <c r="U175" s="118"/>
      <c r="V175" s="118"/>
      <c r="W175" s="118"/>
      <c r="X175" s="118"/>
      <c r="Y175" s="118"/>
      <c r="Z175" s="118"/>
      <c r="AA175" s="118"/>
    </row>
    <row r="176" spans="1:27" ht="32.25" customHeight="1" x14ac:dyDescent="0.2">
      <c r="A176" s="118"/>
      <c r="B176" s="119"/>
      <c r="C176" s="118"/>
      <c r="D176" s="118"/>
      <c r="E176" s="118"/>
      <c r="F176" s="120"/>
      <c r="G176" s="118"/>
      <c r="H176" s="118"/>
      <c r="I176" s="118"/>
      <c r="J176" s="118"/>
      <c r="K176" s="118"/>
      <c r="L176" s="118"/>
      <c r="M176" s="121"/>
      <c r="N176" s="122"/>
      <c r="O176" s="122"/>
      <c r="P176" s="118"/>
      <c r="Q176" s="118"/>
      <c r="R176" s="118"/>
      <c r="S176" s="118"/>
      <c r="T176" s="118"/>
      <c r="U176" s="118"/>
      <c r="V176" s="118"/>
      <c r="W176" s="118"/>
      <c r="X176" s="118"/>
      <c r="Y176" s="118"/>
      <c r="Z176" s="118"/>
      <c r="AA176" s="118"/>
    </row>
    <row r="177" spans="1:27" ht="32.25" customHeight="1" x14ac:dyDescent="0.2">
      <c r="A177" s="118"/>
      <c r="B177" s="119"/>
      <c r="C177" s="118"/>
      <c r="D177" s="118"/>
      <c r="E177" s="118"/>
      <c r="F177" s="120"/>
      <c r="G177" s="118"/>
      <c r="H177" s="118"/>
      <c r="I177" s="118"/>
      <c r="J177" s="118"/>
      <c r="K177" s="118"/>
      <c r="L177" s="118"/>
      <c r="M177" s="121"/>
      <c r="N177" s="122"/>
      <c r="O177" s="122"/>
      <c r="P177" s="118"/>
      <c r="Q177" s="118"/>
      <c r="R177" s="118"/>
      <c r="S177" s="118"/>
      <c r="T177" s="118"/>
      <c r="U177" s="118"/>
      <c r="V177" s="118"/>
      <c r="W177" s="118"/>
      <c r="X177" s="118"/>
      <c r="Y177" s="118"/>
      <c r="Z177" s="118"/>
      <c r="AA177" s="118"/>
    </row>
    <row r="178" spans="1:27" ht="32.25" customHeight="1" x14ac:dyDescent="0.2">
      <c r="A178" s="118"/>
      <c r="B178" s="119"/>
      <c r="C178" s="118"/>
      <c r="D178" s="118"/>
      <c r="E178" s="118"/>
      <c r="F178" s="120"/>
      <c r="G178" s="118"/>
      <c r="H178" s="118"/>
      <c r="I178" s="118"/>
      <c r="J178" s="118"/>
      <c r="K178" s="118"/>
      <c r="L178" s="118"/>
      <c r="M178" s="121"/>
      <c r="N178" s="122"/>
      <c r="O178" s="122"/>
      <c r="P178" s="118"/>
      <c r="Q178" s="118"/>
      <c r="R178" s="118"/>
      <c r="S178" s="118"/>
      <c r="T178" s="118"/>
      <c r="U178" s="118"/>
      <c r="V178" s="118"/>
      <c r="W178" s="118"/>
      <c r="X178" s="118"/>
      <c r="Y178" s="118"/>
      <c r="Z178" s="118"/>
      <c r="AA178" s="118"/>
    </row>
    <row r="179" spans="1:27" ht="32.25" customHeight="1" x14ac:dyDescent="0.2">
      <c r="A179" s="118"/>
      <c r="B179" s="119"/>
      <c r="C179" s="118"/>
      <c r="D179" s="118"/>
      <c r="E179" s="118"/>
      <c r="F179" s="120"/>
      <c r="G179" s="118"/>
      <c r="H179" s="118"/>
      <c r="I179" s="118"/>
      <c r="J179" s="118"/>
      <c r="K179" s="118"/>
      <c r="L179" s="118"/>
      <c r="M179" s="121"/>
      <c r="N179" s="122"/>
      <c r="O179" s="122"/>
      <c r="P179" s="118"/>
      <c r="Q179" s="118"/>
      <c r="R179" s="118"/>
      <c r="S179" s="118"/>
      <c r="T179" s="118"/>
      <c r="U179" s="118"/>
      <c r="V179" s="118"/>
      <c r="W179" s="118"/>
      <c r="X179" s="118"/>
      <c r="Y179" s="118"/>
      <c r="Z179" s="118"/>
      <c r="AA179" s="118"/>
    </row>
    <row r="180" spans="1:27" ht="32.25" customHeight="1" x14ac:dyDescent="0.2">
      <c r="A180" s="118"/>
      <c r="B180" s="119"/>
      <c r="C180" s="118"/>
      <c r="D180" s="118"/>
      <c r="E180" s="118"/>
      <c r="F180" s="120"/>
      <c r="G180" s="118"/>
      <c r="H180" s="118"/>
      <c r="I180" s="118"/>
      <c r="J180" s="118"/>
      <c r="K180" s="118"/>
      <c r="L180" s="118"/>
      <c r="M180" s="121"/>
      <c r="N180" s="122"/>
      <c r="O180" s="122"/>
      <c r="P180" s="118"/>
      <c r="Q180" s="118"/>
      <c r="R180" s="118"/>
      <c r="S180" s="118"/>
      <c r="T180" s="118"/>
      <c r="U180" s="118"/>
      <c r="V180" s="118"/>
      <c r="W180" s="118"/>
      <c r="X180" s="118"/>
      <c r="Y180" s="118"/>
      <c r="Z180" s="118"/>
      <c r="AA180" s="118"/>
    </row>
    <row r="181" spans="1:27" ht="32.25" customHeight="1" x14ac:dyDescent="0.2">
      <c r="A181" s="118"/>
      <c r="B181" s="119"/>
      <c r="C181" s="118"/>
      <c r="D181" s="118"/>
      <c r="E181" s="118"/>
      <c r="F181" s="120"/>
      <c r="G181" s="118"/>
      <c r="H181" s="118"/>
      <c r="I181" s="118"/>
      <c r="J181" s="118"/>
      <c r="K181" s="118"/>
      <c r="L181" s="118"/>
      <c r="M181" s="121"/>
      <c r="N181" s="122"/>
      <c r="O181" s="122"/>
      <c r="P181" s="118"/>
      <c r="Q181" s="118"/>
      <c r="R181" s="118"/>
      <c r="S181" s="118"/>
      <c r="T181" s="118"/>
      <c r="U181" s="118"/>
      <c r="V181" s="118"/>
      <c r="W181" s="118"/>
      <c r="X181" s="118"/>
      <c r="Y181" s="118"/>
      <c r="Z181" s="118"/>
      <c r="AA181" s="118"/>
    </row>
    <row r="182" spans="1:27" ht="32.25" customHeight="1" x14ac:dyDescent="0.2">
      <c r="A182" s="118"/>
      <c r="B182" s="119"/>
      <c r="C182" s="118"/>
      <c r="D182" s="118"/>
      <c r="E182" s="118"/>
      <c r="F182" s="120"/>
      <c r="G182" s="118"/>
      <c r="H182" s="118"/>
      <c r="I182" s="118"/>
      <c r="J182" s="118"/>
      <c r="K182" s="118"/>
      <c r="L182" s="118"/>
      <c r="M182" s="121"/>
      <c r="N182" s="122"/>
      <c r="O182" s="122"/>
      <c r="P182" s="118"/>
      <c r="Q182" s="118"/>
      <c r="R182" s="118"/>
      <c r="S182" s="118"/>
      <c r="T182" s="118"/>
      <c r="U182" s="118"/>
      <c r="V182" s="118"/>
      <c r="W182" s="118"/>
      <c r="X182" s="118"/>
      <c r="Y182" s="118"/>
      <c r="Z182" s="118"/>
      <c r="AA182" s="118"/>
    </row>
    <row r="183" spans="1:27" ht="32.25" customHeight="1" x14ac:dyDescent="0.2">
      <c r="A183" s="118"/>
      <c r="B183" s="119"/>
      <c r="C183" s="118"/>
      <c r="D183" s="118"/>
      <c r="E183" s="118"/>
      <c r="F183" s="120"/>
      <c r="G183" s="118"/>
      <c r="H183" s="118"/>
      <c r="I183" s="118"/>
      <c r="J183" s="118"/>
      <c r="K183" s="118"/>
      <c r="L183" s="118"/>
      <c r="M183" s="121"/>
      <c r="N183" s="122"/>
      <c r="O183" s="122"/>
      <c r="P183" s="118"/>
      <c r="Q183" s="118"/>
      <c r="R183" s="118"/>
      <c r="S183" s="118"/>
      <c r="T183" s="118"/>
      <c r="U183" s="118"/>
      <c r="V183" s="118"/>
      <c r="W183" s="118"/>
      <c r="X183" s="118"/>
      <c r="Y183" s="118"/>
      <c r="Z183" s="118"/>
      <c r="AA183" s="118"/>
    </row>
    <row r="184" spans="1:27" ht="32.25" customHeight="1" x14ac:dyDescent="0.2">
      <c r="A184" s="118"/>
      <c r="B184" s="119"/>
      <c r="C184" s="118"/>
      <c r="D184" s="118"/>
      <c r="E184" s="118"/>
      <c r="F184" s="120"/>
      <c r="G184" s="118"/>
      <c r="H184" s="118"/>
      <c r="I184" s="118"/>
      <c r="J184" s="118"/>
      <c r="K184" s="118"/>
      <c r="L184" s="118"/>
      <c r="M184" s="121"/>
      <c r="N184" s="122"/>
      <c r="O184" s="122"/>
      <c r="P184" s="118"/>
      <c r="Q184" s="118"/>
      <c r="R184" s="118"/>
      <c r="S184" s="118"/>
      <c r="T184" s="118"/>
      <c r="U184" s="118"/>
      <c r="V184" s="118"/>
      <c r="W184" s="118"/>
      <c r="X184" s="118"/>
      <c r="Y184" s="118"/>
      <c r="Z184" s="118"/>
      <c r="AA184" s="118"/>
    </row>
    <row r="185" spans="1:27" ht="32.25" customHeight="1" x14ac:dyDescent="0.2">
      <c r="A185" s="118"/>
      <c r="B185" s="119"/>
      <c r="C185" s="118"/>
      <c r="D185" s="118"/>
      <c r="E185" s="118"/>
      <c r="F185" s="120"/>
      <c r="G185" s="118"/>
      <c r="H185" s="118"/>
      <c r="I185" s="118"/>
      <c r="J185" s="118"/>
      <c r="K185" s="118"/>
      <c r="L185" s="118"/>
      <c r="M185" s="121"/>
      <c r="N185" s="122"/>
      <c r="O185" s="122"/>
      <c r="P185" s="118"/>
      <c r="Q185" s="118"/>
      <c r="R185" s="118"/>
      <c r="S185" s="118"/>
      <c r="T185" s="118"/>
      <c r="U185" s="118"/>
      <c r="V185" s="118"/>
      <c r="W185" s="118"/>
      <c r="X185" s="118"/>
      <c r="Y185" s="118"/>
      <c r="Z185" s="118"/>
      <c r="AA185" s="118"/>
    </row>
    <row r="186" spans="1:27" ht="32.25" customHeight="1" x14ac:dyDescent="0.2">
      <c r="A186" s="118"/>
      <c r="B186" s="119"/>
      <c r="C186" s="118"/>
      <c r="D186" s="118"/>
      <c r="E186" s="118"/>
      <c r="F186" s="120"/>
      <c r="G186" s="118"/>
      <c r="H186" s="118"/>
      <c r="I186" s="118"/>
      <c r="J186" s="118"/>
      <c r="K186" s="118"/>
      <c r="L186" s="118"/>
      <c r="M186" s="121"/>
      <c r="N186" s="122"/>
      <c r="O186" s="122"/>
      <c r="P186" s="118"/>
      <c r="Q186" s="118"/>
      <c r="R186" s="118"/>
      <c r="S186" s="118"/>
      <c r="T186" s="118"/>
      <c r="U186" s="118"/>
      <c r="V186" s="118"/>
      <c r="W186" s="118"/>
      <c r="X186" s="118"/>
      <c r="Y186" s="118"/>
      <c r="Z186" s="118"/>
      <c r="AA186" s="118"/>
    </row>
    <row r="187" spans="1:27" ht="32.25" customHeight="1" x14ac:dyDescent="0.2">
      <c r="A187" s="118"/>
      <c r="B187" s="119"/>
      <c r="C187" s="118"/>
      <c r="D187" s="118"/>
      <c r="E187" s="118"/>
      <c r="F187" s="120"/>
      <c r="G187" s="118"/>
      <c r="H187" s="118"/>
      <c r="I187" s="118"/>
      <c r="J187" s="118"/>
      <c r="K187" s="118"/>
      <c r="L187" s="118"/>
      <c r="M187" s="121"/>
      <c r="N187" s="122"/>
      <c r="O187" s="122"/>
      <c r="P187" s="118"/>
      <c r="Q187" s="118"/>
      <c r="R187" s="118"/>
      <c r="S187" s="118"/>
      <c r="T187" s="118"/>
      <c r="U187" s="118"/>
      <c r="V187" s="118"/>
      <c r="W187" s="118"/>
      <c r="X187" s="118"/>
      <c r="Y187" s="118"/>
      <c r="Z187" s="118"/>
      <c r="AA187" s="118"/>
    </row>
    <row r="188" spans="1:27" ht="32.25" customHeight="1" x14ac:dyDescent="0.2">
      <c r="A188" s="118"/>
      <c r="B188" s="119"/>
      <c r="C188" s="118"/>
      <c r="D188" s="118"/>
      <c r="E188" s="118"/>
      <c r="F188" s="120"/>
      <c r="G188" s="118"/>
      <c r="H188" s="118"/>
      <c r="I188" s="118"/>
      <c r="J188" s="118"/>
      <c r="K188" s="118"/>
      <c r="L188" s="118"/>
      <c r="M188" s="121"/>
      <c r="N188" s="122"/>
      <c r="O188" s="122"/>
      <c r="P188" s="118"/>
      <c r="Q188" s="118"/>
      <c r="R188" s="118"/>
      <c r="S188" s="118"/>
      <c r="T188" s="118"/>
      <c r="U188" s="118"/>
      <c r="V188" s="118"/>
      <c r="W188" s="118"/>
      <c r="X188" s="118"/>
      <c r="Y188" s="118"/>
      <c r="Z188" s="118"/>
      <c r="AA188" s="118"/>
    </row>
    <row r="189" spans="1:27" ht="32.25" customHeight="1" x14ac:dyDescent="0.2">
      <c r="A189" s="118"/>
      <c r="B189" s="119"/>
      <c r="C189" s="118"/>
      <c r="D189" s="118"/>
      <c r="E189" s="118"/>
      <c r="F189" s="120"/>
      <c r="G189" s="118"/>
      <c r="H189" s="118"/>
      <c r="I189" s="118"/>
      <c r="J189" s="118"/>
      <c r="K189" s="118"/>
      <c r="L189" s="118"/>
      <c r="M189" s="121"/>
      <c r="N189" s="122"/>
      <c r="O189" s="122"/>
      <c r="P189" s="118"/>
      <c r="Q189" s="118"/>
      <c r="R189" s="118"/>
      <c r="S189" s="118"/>
      <c r="T189" s="118"/>
      <c r="U189" s="118"/>
      <c r="V189" s="118"/>
      <c r="W189" s="118"/>
      <c r="X189" s="118"/>
      <c r="Y189" s="118"/>
      <c r="Z189" s="118"/>
      <c r="AA189" s="118"/>
    </row>
    <row r="190" spans="1:27" ht="32.25" customHeight="1" x14ac:dyDescent="0.2">
      <c r="A190" s="118"/>
      <c r="B190" s="119"/>
      <c r="C190" s="118"/>
      <c r="D190" s="118"/>
      <c r="E190" s="118"/>
      <c r="F190" s="120"/>
      <c r="G190" s="118"/>
      <c r="H190" s="118"/>
      <c r="I190" s="118"/>
      <c r="J190" s="118"/>
      <c r="K190" s="118"/>
      <c r="L190" s="118"/>
      <c r="M190" s="121"/>
      <c r="N190" s="122"/>
      <c r="O190" s="122"/>
      <c r="P190" s="118"/>
      <c r="Q190" s="118"/>
      <c r="R190" s="118"/>
      <c r="S190" s="118"/>
      <c r="T190" s="118"/>
      <c r="U190" s="118"/>
      <c r="V190" s="118"/>
      <c r="W190" s="118"/>
      <c r="X190" s="118"/>
      <c r="Y190" s="118"/>
      <c r="Z190" s="118"/>
      <c r="AA190" s="118"/>
    </row>
    <row r="191" spans="1:27" ht="32.25" customHeight="1" x14ac:dyDescent="0.2">
      <c r="A191" s="118"/>
      <c r="B191" s="119"/>
      <c r="C191" s="118"/>
      <c r="D191" s="118"/>
      <c r="E191" s="118"/>
      <c r="F191" s="120"/>
      <c r="G191" s="118"/>
      <c r="H191" s="118"/>
      <c r="I191" s="118"/>
      <c r="J191" s="118"/>
      <c r="K191" s="118"/>
      <c r="L191" s="118"/>
      <c r="M191" s="121"/>
      <c r="N191" s="122"/>
      <c r="O191" s="122"/>
      <c r="P191" s="118"/>
      <c r="Q191" s="118"/>
      <c r="R191" s="118"/>
      <c r="S191" s="118"/>
      <c r="T191" s="118"/>
      <c r="U191" s="118"/>
      <c r="V191" s="118"/>
      <c r="W191" s="118"/>
      <c r="X191" s="118"/>
      <c r="Y191" s="118"/>
      <c r="Z191" s="118"/>
      <c r="AA191" s="118"/>
    </row>
    <row r="192" spans="1:27" ht="32.25" customHeight="1" x14ac:dyDescent="0.2">
      <c r="A192" s="118"/>
      <c r="B192" s="119"/>
      <c r="C192" s="118"/>
      <c r="D192" s="118"/>
      <c r="E192" s="118"/>
      <c r="F192" s="120"/>
      <c r="G192" s="118"/>
      <c r="H192" s="118"/>
      <c r="I192" s="118"/>
      <c r="J192" s="118"/>
      <c r="K192" s="118"/>
      <c r="L192" s="118"/>
      <c r="M192" s="121"/>
      <c r="N192" s="122"/>
      <c r="O192" s="122"/>
      <c r="P192" s="118"/>
      <c r="Q192" s="118"/>
      <c r="R192" s="118"/>
      <c r="S192" s="118"/>
      <c r="T192" s="118"/>
      <c r="U192" s="118"/>
      <c r="V192" s="118"/>
      <c r="W192" s="118"/>
      <c r="X192" s="118"/>
      <c r="Y192" s="118"/>
      <c r="Z192" s="118"/>
      <c r="AA192" s="118"/>
    </row>
    <row r="193" spans="1:27" ht="32.25" customHeight="1" x14ac:dyDescent="0.2">
      <c r="A193" s="118"/>
      <c r="B193" s="119"/>
      <c r="C193" s="118"/>
      <c r="D193" s="118"/>
      <c r="E193" s="118"/>
      <c r="F193" s="120"/>
      <c r="G193" s="118"/>
      <c r="H193" s="118"/>
      <c r="I193" s="118"/>
      <c r="J193" s="118"/>
      <c r="K193" s="118"/>
      <c r="L193" s="118"/>
      <c r="M193" s="121"/>
      <c r="N193" s="122"/>
      <c r="O193" s="122"/>
      <c r="P193" s="118"/>
      <c r="Q193" s="118"/>
      <c r="R193" s="118"/>
      <c r="S193" s="118"/>
      <c r="T193" s="118"/>
      <c r="U193" s="118"/>
      <c r="V193" s="118"/>
      <c r="W193" s="118"/>
      <c r="X193" s="118"/>
      <c r="Y193" s="118"/>
      <c r="Z193" s="118"/>
      <c r="AA193" s="118"/>
    </row>
    <row r="194" spans="1:27" ht="32.25" customHeight="1" x14ac:dyDescent="0.2">
      <c r="A194" s="118"/>
      <c r="B194" s="119"/>
      <c r="C194" s="118"/>
      <c r="D194" s="118"/>
      <c r="E194" s="118"/>
      <c r="F194" s="120"/>
      <c r="G194" s="118"/>
      <c r="H194" s="118"/>
      <c r="I194" s="118"/>
      <c r="J194" s="118"/>
      <c r="K194" s="118"/>
      <c r="L194" s="118"/>
      <c r="M194" s="121"/>
      <c r="N194" s="122"/>
      <c r="O194" s="122"/>
      <c r="P194" s="118"/>
      <c r="Q194" s="118"/>
      <c r="R194" s="118"/>
      <c r="S194" s="118"/>
      <c r="T194" s="118"/>
      <c r="U194" s="118"/>
      <c r="V194" s="118"/>
      <c r="W194" s="118"/>
      <c r="X194" s="118"/>
      <c r="Y194" s="118"/>
      <c r="Z194" s="118"/>
      <c r="AA194" s="118"/>
    </row>
    <row r="195" spans="1:27" ht="32.25" customHeight="1" x14ac:dyDescent="0.2">
      <c r="A195" s="118"/>
      <c r="B195" s="119"/>
      <c r="C195" s="118"/>
      <c r="D195" s="118"/>
      <c r="E195" s="118"/>
      <c r="F195" s="120"/>
      <c r="G195" s="118"/>
      <c r="H195" s="118"/>
      <c r="I195" s="118"/>
      <c r="J195" s="118"/>
      <c r="K195" s="118"/>
      <c r="L195" s="118"/>
      <c r="M195" s="121"/>
      <c r="N195" s="122"/>
      <c r="O195" s="122"/>
      <c r="P195" s="118"/>
      <c r="Q195" s="118"/>
      <c r="R195" s="118"/>
      <c r="S195" s="118"/>
      <c r="T195" s="118"/>
      <c r="U195" s="118"/>
      <c r="V195" s="118"/>
      <c r="W195" s="118"/>
      <c r="X195" s="118"/>
      <c r="Y195" s="118"/>
      <c r="Z195" s="118"/>
      <c r="AA195" s="118"/>
    </row>
    <row r="196" spans="1:27" ht="32.25" customHeight="1" x14ac:dyDescent="0.2">
      <c r="A196" s="118"/>
      <c r="B196" s="119"/>
      <c r="C196" s="118"/>
      <c r="D196" s="118"/>
      <c r="E196" s="118"/>
      <c r="F196" s="120"/>
      <c r="G196" s="118"/>
      <c r="H196" s="118"/>
      <c r="I196" s="118"/>
      <c r="J196" s="118"/>
      <c r="K196" s="118"/>
      <c r="L196" s="118"/>
      <c r="M196" s="121"/>
      <c r="N196" s="122"/>
      <c r="O196" s="122"/>
      <c r="P196" s="118"/>
      <c r="Q196" s="118"/>
      <c r="R196" s="118"/>
      <c r="S196" s="118"/>
      <c r="T196" s="118"/>
      <c r="U196" s="118"/>
      <c r="V196" s="118"/>
      <c r="W196" s="118"/>
      <c r="X196" s="118"/>
      <c r="Y196" s="118"/>
      <c r="Z196" s="118"/>
      <c r="AA196" s="118"/>
    </row>
    <row r="197" spans="1:27" ht="32.25" customHeight="1" x14ac:dyDescent="0.2">
      <c r="A197" s="118"/>
      <c r="B197" s="119"/>
      <c r="C197" s="118"/>
      <c r="D197" s="118"/>
      <c r="E197" s="118"/>
      <c r="F197" s="120"/>
      <c r="G197" s="118"/>
      <c r="H197" s="118"/>
      <c r="I197" s="118"/>
      <c r="J197" s="118"/>
      <c r="K197" s="118"/>
      <c r="L197" s="118"/>
      <c r="M197" s="121"/>
      <c r="N197" s="122"/>
      <c r="O197" s="122"/>
      <c r="P197" s="118"/>
      <c r="Q197" s="118"/>
      <c r="R197" s="118"/>
      <c r="S197" s="118"/>
      <c r="T197" s="118"/>
      <c r="U197" s="118"/>
      <c r="V197" s="118"/>
      <c r="W197" s="118"/>
      <c r="X197" s="118"/>
      <c r="Y197" s="118"/>
      <c r="Z197" s="118"/>
      <c r="AA197" s="118"/>
    </row>
    <row r="198" spans="1:27" ht="32.25" customHeight="1" x14ac:dyDescent="0.2">
      <c r="A198" s="118"/>
      <c r="B198" s="119"/>
      <c r="C198" s="118"/>
      <c r="D198" s="118"/>
      <c r="E198" s="118"/>
      <c r="F198" s="120"/>
      <c r="G198" s="118"/>
      <c r="H198" s="118"/>
      <c r="I198" s="118"/>
      <c r="J198" s="118"/>
      <c r="K198" s="118"/>
      <c r="L198" s="118"/>
      <c r="M198" s="121"/>
      <c r="N198" s="122"/>
      <c r="O198" s="122"/>
      <c r="P198" s="118"/>
      <c r="Q198" s="118"/>
      <c r="R198" s="118"/>
      <c r="S198" s="118"/>
      <c r="T198" s="118"/>
      <c r="U198" s="118"/>
      <c r="V198" s="118"/>
      <c r="W198" s="118"/>
      <c r="X198" s="118"/>
      <c r="Y198" s="118"/>
      <c r="Z198" s="118"/>
      <c r="AA198" s="118"/>
    </row>
    <row r="199" spans="1:27" ht="32.25" customHeight="1" x14ac:dyDescent="0.2">
      <c r="A199" s="118"/>
      <c r="B199" s="119"/>
      <c r="C199" s="118"/>
      <c r="D199" s="118"/>
      <c r="E199" s="118"/>
      <c r="F199" s="120"/>
      <c r="G199" s="118"/>
      <c r="H199" s="118"/>
      <c r="I199" s="118"/>
      <c r="J199" s="118"/>
      <c r="K199" s="118"/>
      <c r="L199" s="118"/>
      <c r="M199" s="121"/>
      <c r="N199" s="122"/>
      <c r="O199" s="122"/>
      <c r="P199" s="118"/>
      <c r="Q199" s="118"/>
      <c r="R199" s="118"/>
      <c r="S199" s="118"/>
      <c r="T199" s="118"/>
      <c r="U199" s="118"/>
      <c r="V199" s="118"/>
      <c r="W199" s="118"/>
      <c r="X199" s="118"/>
      <c r="Y199" s="118"/>
      <c r="Z199" s="118"/>
      <c r="AA199" s="118"/>
    </row>
    <row r="200" spans="1:27" ht="32.25" customHeight="1" x14ac:dyDescent="0.2">
      <c r="A200" s="118"/>
      <c r="B200" s="119"/>
      <c r="C200" s="118"/>
      <c r="D200" s="118"/>
      <c r="E200" s="118"/>
      <c r="F200" s="120"/>
      <c r="G200" s="118"/>
      <c r="H200" s="118"/>
      <c r="I200" s="118"/>
      <c r="J200" s="118"/>
      <c r="K200" s="118"/>
      <c r="L200" s="118"/>
      <c r="M200" s="121"/>
      <c r="N200" s="122"/>
      <c r="O200" s="122"/>
      <c r="P200" s="118"/>
      <c r="Q200" s="118"/>
      <c r="R200" s="118"/>
      <c r="S200" s="118"/>
      <c r="T200" s="118"/>
      <c r="U200" s="118"/>
      <c r="V200" s="118"/>
      <c r="W200" s="118"/>
      <c r="X200" s="118"/>
      <c r="Y200" s="118"/>
      <c r="Z200" s="118"/>
      <c r="AA200" s="118"/>
    </row>
    <row r="201" spans="1:27" ht="32.25" customHeight="1" x14ac:dyDescent="0.2">
      <c r="A201" s="118"/>
      <c r="B201" s="119"/>
      <c r="C201" s="118"/>
      <c r="D201" s="118"/>
      <c r="E201" s="118"/>
      <c r="F201" s="120"/>
      <c r="G201" s="118"/>
      <c r="H201" s="118"/>
      <c r="I201" s="118"/>
      <c r="J201" s="118"/>
      <c r="K201" s="118"/>
      <c r="L201" s="118"/>
      <c r="M201" s="121"/>
      <c r="N201" s="122"/>
      <c r="O201" s="122"/>
      <c r="P201" s="118"/>
      <c r="Q201" s="118"/>
      <c r="R201" s="118"/>
      <c r="S201" s="118"/>
      <c r="T201" s="118"/>
      <c r="U201" s="118"/>
      <c r="V201" s="118"/>
      <c r="W201" s="118"/>
      <c r="X201" s="118"/>
      <c r="Y201" s="118"/>
      <c r="Z201" s="118"/>
      <c r="AA201" s="118"/>
    </row>
    <row r="202" spans="1:27" ht="32.25" customHeight="1" x14ac:dyDescent="0.2">
      <c r="A202" s="118"/>
      <c r="B202" s="119"/>
      <c r="C202" s="118"/>
      <c r="D202" s="118"/>
      <c r="E202" s="118"/>
      <c r="F202" s="120"/>
      <c r="G202" s="118"/>
      <c r="H202" s="118"/>
      <c r="I202" s="118"/>
      <c r="J202" s="118"/>
      <c r="K202" s="118"/>
      <c r="L202" s="118"/>
      <c r="M202" s="121"/>
      <c r="N202" s="122"/>
      <c r="O202" s="122"/>
      <c r="P202" s="118"/>
      <c r="Q202" s="118"/>
      <c r="R202" s="118"/>
      <c r="S202" s="118"/>
      <c r="T202" s="118"/>
      <c r="U202" s="118"/>
      <c r="V202" s="118"/>
      <c r="W202" s="118"/>
      <c r="X202" s="118"/>
      <c r="Y202" s="118"/>
      <c r="Z202" s="118"/>
      <c r="AA202" s="118"/>
    </row>
    <row r="203" spans="1:27" ht="32.25" customHeight="1" x14ac:dyDescent="0.2">
      <c r="A203" s="118"/>
      <c r="B203" s="119"/>
      <c r="C203" s="118"/>
      <c r="D203" s="118"/>
      <c r="E203" s="118"/>
      <c r="F203" s="120"/>
      <c r="G203" s="118"/>
      <c r="H203" s="118"/>
      <c r="I203" s="118"/>
      <c r="J203" s="118"/>
      <c r="K203" s="118"/>
      <c r="L203" s="118"/>
      <c r="M203" s="121"/>
      <c r="N203" s="122"/>
      <c r="O203" s="122"/>
      <c r="P203" s="118"/>
      <c r="Q203" s="118"/>
      <c r="R203" s="118"/>
      <c r="S203" s="118"/>
      <c r="T203" s="118"/>
      <c r="U203" s="118"/>
      <c r="V203" s="118"/>
      <c r="W203" s="118"/>
      <c r="X203" s="118"/>
      <c r="Y203" s="118"/>
      <c r="Z203" s="118"/>
      <c r="AA203" s="118"/>
    </row>
    <row r="204" spans="1:27" ht="32.25" customHeight="1" x14ac:dyDescent="0.2">
      <c r="A204" s="118"/>
      <c r="B204" s="119"/>
      <c r="C204" s="118"/>
      <c r="D204" s="118"/>
      <c r="E204" s="118"/>
      <c r="F204" s="120"/>
      <c r="G204" s="118"/>
      <c r="H204" s="118"/>
      <c r="I204" s="118"/>
      <c r="J204" s="118"/>
      <c r="K204" s="118"/>
      <c r="L204" s="118"/>
      <c r="M204" s="121"/>
      <c r="N204" s="122"/>
      <c r="O204" s="122"/>
      <c r="P204" s="118"/>
      <c r="Q204" s="118"/>
      <c r="R204" s="118"/>
      <c r="S204" s="118"/>
      <c r="T204" s="118"/>
      <c r="U204" s="118"/>
      <c r="V204" s="118"/>
      <c r="W204" s="118"/>
      <c r="X204" s="118"/>
      <c r="Y204" s="118"/>
      <c r="Z204" s="118"/>
      <c r="AA204" s="118"/>
    </row>
    <row r="205" spans="1:27" ht="32.25" customHeight="1" x14ac:dyDescent="0.2">
      <c r="A205" s="118"/>
      <c r="B205" s="119"/>
      <c r="C205" s="118"/>
      <c r="D205" s="118"/>
      <c r="E205" s="118"/>
      <c r="F205" s="120"/>
      <c r="G205" s="118"/>
      <c r="H205" s="118"/>
      <c r="I205" s="118"/>
      <c r="J205" s="118"/>
      <c r="K205" s="118"/>
      <c r="L205" s="118"/>
      <c r="M205" s="121"/>
      <c r="N205" s="122"/>
      <c r="O205" s="122"/>
      <c r="P205" s="118"/>
      <c r="Q205" s="118"/>
      <c r="R205" s="118"/>
      <c r="S205" s="118"/>
      <c r="T205" s="118"/>
      <c r="U205" s="118"/>
      <c r="V205" s="118"/>
      <c r="W205" s="118"/>
      <c r="X205" s="118"/>
      <c r="Y205" s="118"/>
      <c r="Z205" s="118"/>
      <c r="AA205" s="118"/>
    </row>
    <row r="206" spans="1:27" ht="32.25" customHeight="1" x14ac:dyDescent="0.2">
      <c r="A206" s="118"/>
      <c r="B206" s="119"/>
      <c r="C206" s="118"/>
      <c r="D206" s="118"/>
      <c r="E206" s="118"/>
      <c r="F206" s="120"/>
      <c r="G206" s="118"/>
      <c r="H206" s="118"/>
      <c r="I206" s="118"/>
      <c r="J206" s="118"/>
      <c r="K206" s="118"/>
      <c r="L206" s="118"/>
      <c r="M206" s="121"/>
      <c r="N206" s="122"/>
      <c r="O206" s="122"/>
      <c r="P206" s="118"/>
      <c r="Q206" s="118"/>
      <c r="R206" s="118"/>
      <c r="S206" s="118"/>
      <c r="T206" s="118"/>
      <c r="U206" s="118"/>
      <c r="V206" s="118"/>
      <c r="W206" s="118"/>
      <c r="X206" s="118"/>
      <c r="Y206" s="118"/>
      <c r="Z206" s="118"/>
      <c r="AA206" s="118"/>
    </row>
    <row r="207" spans="1:27" ht="32.25" customHeight="1" x14ac:dyDescent="0.2">
      <c r="A207" s="118"/>
      <c r="B207" s="119"/>
      <c r="C207" s="118"/>
      <c r="D207" s="118"/>
      <c r="E207" s="118"/>
      <c r="F207" s="120"/>
      <c r="G207" s="118"/>
      <c r="H207" s="118"/>
      <c r="I207" s="118"/>
      <c r="J207" s="118"/>
      <c r="K207" s="118"/>
      <c r="L207" s="118"/>
      <c r="M207" s="121"/>
      <c r="N207" s="122"/>
      <c r="O207" s="122"/>
      <c r="P207" s="118"/>
      <c r="Q207" s="118"/>
      <c r="R207" s="118"/>
      <c r="S207" s="118"/>
      <c r="T207" s="118"/>
      <c r="U207" s="118"/>
      <c r="V207" s="118"/>
      <c r="W207" s="118"/>
      <c r="X207" s="118"/>
      <c r="Y207" s="118"/>
      <c r="Z207" s="118"/>
      <c r="AA207" s="118"/>
    </row>
    <row r="208" spans="1:27" ht="32.25" customHeight="1" x14ac:dyDescent="0.2">
      <c r="A208" s="118"/>
      <c r="B208" s="119"/>
      <c r="C208" s="118"/>
      <c r="D208" s="118"/>
      <c r="E208" s="118"/>
      <c r="F208" s="120"/>
      <c r="G208" s="118"/>
      <c r="H208" s="118"/>
      <c r="I208" s="118"/>
      <c r="J208" s="118"/>
      <c r="K208" s="118"/>
      <c r="L208" s="118"/>
      <c r="M208" s="121"/>
      <c r="N208" s="122"/>
      <c r="O208" s="122"/>
      <c r="P208" s="118"/>
      <c r="Q208" s="118"/>
      <c r="R208" s="118"/>
      <c r="S208" s="118"/>
      <c r="T208" s="118"/>
      <c r="U208" s="118"/>
      <c r="V208" s="118"/>
      <c r="W208" s="118"/>
      <c r="X208" s="118"/>
      <c r="Y208" s="118"/>
      <c r="Z208" s="118"/>
      <c r="AA208" s="118"/>
    </row>
    <row r="209" spans="1:27" ht="32.25" customHeight="1" x14ac:dyDescent="0.2">
      <c r="A209" s="118"/>
      <c r="B209" s="119"/>
      <c r="C209" s="118"/>
      <c r="D209" s="118"/>
      <c r="E209" s="118"/>
      <c r="F209" s="120"/>
      <c r="G209" s="118"/>
      <c r="H209" s="118"/>
      <c r="I209" s="118"/>
      <c r="J209" s="118"/>
      <c r="K209" s="118"/>
      <c r="L209" s="118"/>
      <c r="M209" s="121"/>
      <c r="N209" s="122"/>
      <c r="O209" s="122"/>
      <c r="P209" s="118"/>
      <c r="Q209" s="118"/>
      <c r="R209" s="118"/>
      <c r="S209" s="118"/>
      <c r="T209" s="118"/>
      <c r="U209" s="118"/>
      <c r="V209" s="118"/>
      <c r="W209" s="118"/>
      <c r="X209" s="118"/>
      <c r="Y209" s="118"/>
      <c r="Z209" s="118"/>
      <c r="AA209" s="118"/>
    </row>
    <row r="210" spans="1:27" ht="32.25" customHeight="1" x14ac:dyDescent="0.2">
      <c r="A210" s="118"/>
      <c r="B210" s="119"/>
      <c r="C210" s="118"/>
      <c r="D210" s="118"/>
      <c r="E210" s="118"/>
      <c r="F210" s="120"/>
      <c r="G210" s="118"/>
      <c r="H210" s="118"/>
      <c r="I210" s="118"/>
      <c r="J210" s="118"/>
      <c r="K210" s="118"/>
      <c r="L210" s="118"/>
      <c r="M210" s="121"/>
      <c r="N210" s="122"/>
      <c r="O210" s="122"/>
      <c r="P210" s="118"/>
      <c r="Q210" s="118"/>
      <c r="R210" s="118"/>
      <c r="S210" s="118"/>
      <c r="T210" s="118"/>
      <c r="U210" s="118"/>
      <c r="V210" s="118"/>
      <c r="W210" s="118"/>
      <c r="X210" s="118"/>
      <c r="Y210" s="118"/>
      <c r="Z210" s="118"/>
      <c r="AA210" s="118"/>
    </row>
    <row r="211" spans="1:27" ht="32.25" customHeight="1" x14ac:dyDescent="0.2">
      <c r="A211" s="118"/>
      <c r="B211" s="119"/>
      <c r="C211" s="118"/>
      <c r="D211" s="118"/>
      <c r="E211" s="118"/>
      <c r="F211" s="120"/>
      <c r="G211" s="118"/>
      <c r="H211" s="118"/>
      <c r="I211" s="118"/>
      <c r="J211" s="118"/>
      <c r="K211" s="118"/>
      <c r="L211" s="118"/>
      <c r="M211" s="121"/>
      <c r="N211" s="122"/>
      <c r="O211" s="122"/>
      <c r="P211" s="118"/>
      <c r="Q211" s="118"/>
      <c r="R211" s="118"/>
      <c r="S211" s="118"/>
      <c r="T211" s="118"/>
      <c r="U211" s="118"/>
      <c r="V211" s="118"/>
      <c r="W211" s="118"/>
      <c r="X211" s="118"/>
      <c r="Y211" s="118"/>
      <c r="Z211" s="118"/>
      <c r="AA211" s="118"/>
    </row>
    <row r="212" spans="1:27" ht="32.25" customHeight="1" x14ac:dyDescent="0.2">
      <c r="A212" s="118"/>
      <c r="B212" s="119"/>
      <c r="C212" s="118"/>
      <c r="D212" s="118"/>
      <c r="E212" s="118"/>
      <c r="F212" s="120"/>
      <c r="G212" s="118"/>
      <c r="H212" s="118"/>
      <c r="I212" s="118"/>
      <c r="J212" s="118"/>
      <c r="K212" s="118"/>
      <c r="L212" s="118"/>
      <c r="M212" s="121"/>
      <c r="N212" s="122"/>
      <c r="O212" s="122"/>
      <c r="P212" s="118"/>
      <c r="Q212" s="118"/>
      <c r="R212" s="118"/>
      <c r="S212" s="118"/>
      <c r="T212" s="118"/>
      <c r="U212" s="118"/>
      <c r="V212" s="118"/>
      <c r="W212" s="118"/>
      <c r="X212" s="118"/>
      <c r="Y212" s="118"/>
      <c r="Z212" s="118"/>
      <c r="AA212" s="118"/>
    </row>
    <row r="213" spans="1:27" ht="32.25" customHeight="1" x14ac:dyDescent="0.2">
      <c r="A213" s="118"/>
      <c r="B213" s="119"/>
      <c r="C213" s="118"/>
      <c r="D213" s="118"/>
      <c r="E213" s="118"/>
      <c r="F213" s="120"/>
      <c r="G213" s="118"/>
      <c r="H213" s="118"/>
      <c r="I213" s="118"/>
      <c r="J213" s="118"/>
      <c r="K213" s="118"/>
      <c r="L213" s="118"/>
      <c r="M213" s="121"/>
      <c r="N213" s="122"/>
      <c r="O213" s="122"/>
      <c r="P213" s="118"/>
      <c r="Q213" s="118"/>
      <c r="R213" s="118"/>
      <c r="S213" s="118"/>
      <c r="T213" s="118"/>
      <c r="U213" s="118"/>
      <c r="V213" s="118"/>
      <c r="W213" s="118"/>
      <c r="X213" s="118"/>
      <c r="Y213" s="118"/>
      <c r="Z213" s="118"/>
      <c r="AA213" s="118"/>
    </row>
    <row r="214" spans="1:27" ht="32.25" customHeight="1" x14ac:dyDescent="0.2">
      <c r="A214" s="118"/>
      <c r="B214" s="119"/>
      <c r="C214" s="118"/>
      <c r="D214" s="118"/>
      <c r="E214" s="118"/>
      <c r="F214" s="120"/>
      <c r="G214" s="118"/>
      <c r="H214" s="118"/>
      <c r="I214" s="118"/>
      <c r="J214" s="118"/>
      <c r="K214" s="118"/>
      <c r="L214" s="118"/>
      <c r="M214" s="121"/>
      <c r="N214" s="122"/>
      <c r="O214" s="122"/>
      <c r="P214" s="118"/>
      <c r="Q214" s="118"/>
      <c r="R214" s="118"/>
      <c r="S214" s="118"/>
      <c r="T214" s="118"/>
      <c r="U214" s="118"/>
      <c r="V214" s="118"/>
      <c r="W214" s="118"/>
      <c r="X214" s="118"/>
      <c r="Y214" s="118"/>
      <c r="Z214" s="118"/>
      <c r="AA214" s="118"/>
    </row>
    <row r="215" spans="1:27" ht="32.25" customHeight="1" x14ac:dyDescent="0.2">
      <c r="A215" s="118"/>
      <c r="B215" s="119"/>
      <c r="C215" s="118"/>
      <c r="D215" s="118"/>
      <c r="E215" s="118"/>
      <c r="F215" s="120"/>
      <c r="G215" s="118"/>
      <c r="H215" s="118"/>
      <c r="I215" s="118"/>
      <c r="J215" s="118"/>
      <c r="K215" s="118"/>
      <c r="L215" s="118"/>
      <c r="M215" s="121"/>
      <c r="N215" s="122"/>
      <c r="O215" s="122"/>
      <c r="P215" s="118"/>
      <c r="Q215" s="118"/>
      <c r="R215" s="118"/>
      <c r="S215" s="118"/>
      <c r="T215" s="118"/>
      <c r="U215" s="118"/>
      <c r="V215" s="118"/>
      <c r="W215" s="118"/>
      <c r="X215" s="118"/>
      <c r="Y215" s="118"/>
      <c r="Z215" s="118"/>
      <c r="AA215" s="118"/>
    </row>
    <row r="216" spans="1:27" ht="32.25" customHeight="1" x14ac:dyDescent="0.2">
      <c r="A216" s="118"/>
      <c r="B216" s="119"/>
      <c r="C216" s="118"/>
      <c r="D216" s="118"/>
      <c r="E216" s="118"/>
      <c r="F216" s="120"/>
      <c r="G216" s="118"/>
      <c r="H216" s="118"/>
      <c r="I216" s="118"/>
      <c r="J216" s="118"/>
      <c r="K216" s="118"/>
      <c r="L216" s="118"/>
      <c r="M216" s="121"/>
      <c r="N216" s="122"/>
      <c r="O216" s="122"/>
      <c r="P216" s="118"/>
      <c r="Q216" s="118"/>
      <c r="R216" s="118"/>
      <c r="S216" s="118"/>
      <c r="T216" s="118"/>
      <c r="U216" s="118"/>
      <c r="V216" s="118"/>
      <c r="W216" s="118"/>
      <c r="X216" s="118"/>
      <c r="Y216" s="118"/>
      <c r="Z216" s="118"/>
      <c r="AA216" s="118"/>
    </row>
    <row r="217" spans="1:27" ht="32.25" customHeight="1" x14ac:dyDescent="0.2">
      <c r="A217" s="118"/>
      <c r="B217" s="119"/>
      <c r="C217" s="118"/>
      <c r="D217" s="118"/>
      <c r="E217" s="118"/>
      <c r="F217" s="120"/>
      <c r="G217" s="118"/>
      <c r="H217" s="118"/>
      <c r="I217" s="118"/>
      <c r="J217" s="118"/>
      <c r="K217" s="118"/>
      <c r="L217" s="118"/>
      <c r="M217" s="121"/>
      <c r="N217" s="122"/>
      <c r="O217" s="122"/>
      <c r="P217" s="118"/>
      <c r="Q217" s="118"/>
      <c r="R217" s="118"/>
      <c r="S217" s="118"/>
      <c r="T217" s="118"/>
      <c r="U217" s="118"/>
      <c r="V217" s="118"/>
      <c r="W217" s="118"/>
      <c r="X217" s="118"/>
      <c r="Y217" s="118"/>
      <c r="Z217" s="118"/>
      <c r="AA217" s="118"/>
    </row>
    <row r="218" spans="1:27" ht="32.25" customHeight="1" x14ac:dyDescent="0.2">
      <c r="A218" s="118"/>
      <c r="B218" s="119"/>
      <c r="C218" s="118"/>
      <c r="D218" s="118"/>
      <c r="E218" s="118"/>
      <c r="F218" s="120"/>
      <c r="G218" s="118"/>
      <c r="H218" s="118"/>
      <c r="I218" s="118"/>
      <c r="J218" s="118"/>
      <c r="K218" s="118"/>
      <c r="L218" s="118"/>
      <c r="M218" s="121"/>
      <c r="N218" s="122"/>
      <c r="O218" s="122"/>
      <c r="P218" s="118"/>
      <c r="Q218" s="118"/>
      <c r="R218" s="118"/>
      <c r="S218" s="118"/>
      <c r="T218" s="118"/>
      <c r="U218" s="118"/>
      <c r="V218" s="118"/>
      <c r="W218" s="118"/>
      <c r="X218" s="118"/>
      <c r="Y218" s="118"/>
      <c r="Z218" s="118"/>
      <c r="AA218" s="118"/>
    </row>
    <row r="219" spans="1:27" ht="32.25" customHeight="1" x14ac:dyDescent="0.2">
      <c r="A219" s="118"/>
      <c r="B219" s="119"/>
      <c r="C219" s="118"/>
      <c r="D219" s="118"/>
      <c r="E219" s="118"/>
      <c r="F219" s="120"/>
      <c r="G219" s="118"/>
      <c r="H219" s="118"/>
      <c r="I219" s="118"/>
      <c r="J219" s="118"/>
      <c r="K219" s="118"/>
      <c r="L219" s="118"/>
      <c r="M219" s="121"/>
      <c r="N219" s="122"/>
      <c r="O219" s="122"/>
      <c r="P219" s="118"/>
      <c r="Q219" s="118"/>
      <c r="R219" s="118"/>
      <c r="S219" s="118"/>
      <c r="T219" s="118"/>
      <c r="U219" s="118"/>
      <c r="V219" s="118"/>
      <c r="W219" s="118"/>
      <c r="X219" s="118"/>
      <c r="Y219" s="118"/>
      <c r="Z219" s="118"/>
      <c r="AA219" s="118"/>
    </row>
    <row r="220" spans="1:27" ht="32.25" customHeight="1" x14ac:dyDescent="0.2">
      <c r="A220" s="118"/>
      <c r="B220" s="119"/>
      <c r="C220" s="118"/>
      <c r="D220" s="118"/>
      <c r="E220" s="118"/>
      <c r="F220" s="120"/>
      <c r="G220" s="118"/>
      <c r="H220" s="118"/>
      <c r="I220" s="118"/>
      <c r="J220" s="118"/>
      <c r="K220" s="118"/>
      <c r="L220" s="118"/>
      <c r="M220" s="121"/>
      <c r="N220" s="122"/>
      <c r="O220" s="122"/>
      <c r="P220" s="118"/>
      <c r="Q220" s="118"/>
      <c r="R220" s="118"/>
      <c r="S220" s="118"/>
      <c r="T220" s="118"/>
      <c r="U220" s="118"/>
      <c r="V220" s="118"/>
      <c r="W220" s="118"/>
      <c r="X220" s="118"/>
      <c r="Y220" s="118"/>
      <c r="Z220" s="118"/>
      <c r="AA220" s="118"/>
    </row>
    <row r="221" spans="1:27" ht="32.25" customHeight="1" x14ac:dyDescent="0.2">
      <c r="A221" s="118"/>
      <c r="B221" s="119"/>
      <c r="C221" s="118"/>
      <c r="D221" s="118"/>
      <c r="E221" s="118"/>
      <c r="F221" s="120"/>
      <c r="G221" s="118"/>
      <c r="H221" s="118"/>
      <c r="I221" s="118"/>
      <c r="J221" s="118"/>
      <c r="K221" s="118"/>
      <c r="L221" s="118"/>
      <c r="M221" s="121"/>
      <c r="N221" s="122"/>
      <c r="O221" s="122"/>
      <c r="P221" s="118"/>
      <c r="Q221" s="118"/>
      <c r="R221" s="118"/>
      <c r="S221" s="118"/>
      <c r="T221" s="118"/>
      <c r="U221" s="118"/>
      <c r="V221" s="118"/>
      <c r="W221" s="118"/>
      <c r="X221" s="118"/>
      <c r="Y221" s="118"/>
      <c r="Z221" s="118"/>
      <c r="AA221" s="118"/>
    </row>
    <row r="222" spans="1:27" ht="32.25" customHeight="1" x14ac:dyDescent="0.2">
      <c r="A222" s="118"/>
      <c r="B222" s="119"/>
      <c r="C222" s="118"/>
      <c r="D222" s="118"/>
      <c r="E222" s="118"/>
      <c r="F222" s="120"/>
      <c r="G222" s="118"/>
      <c r="H222" s="118"/>
      <c r="I222" s="118"/>
      <c r="J222" s="118"/>
      <c r="K222" s="118"/>
      <c r="L222" s="118"/>
      <c r="M222" s="121"/>
      <c r="N222" s="122"/>
      <c r="O222" s="122"/>
      <c r="P222" s="118"/>
      <c r="Q222" s="118"/>
      <c r="R222" s="118"/>
      <c r="S222" s="118"/>
      <c r="T222" s="118"/>
      <c r="U222" s="118"/>
      <c r="V222" s="118"/>
      <c r="W222" s="118"/>
      <c r="X222" s="118"/>
      <c r="Y222" s="118"/>
      <c r="Z222" s="118"/>
      <c r="AA222" s="118"/>
    </row>
    <row r="223" spans="1:27" ht="32.25" customHeight="1" x14ac:dyDescent="0.2">
      <c r="A223" s="118"/>
      <c r="B223" s="119"/>
      <c r="C223" s="118"/>
      <c r="D223" s="118"/>
      <c r="E223" s="118"/>
      <c r="F223" s="120"/>
      <c r="G223" s="118"/>
      <c r="H223" s="118"/>
      <c r="I223" s="118"/>
      <c r="J223" s="118"/>
      <c r="K223" s="118"/>
      <c r="L223" s="118"/>
      <c r="M223" s="121"/>
      <c r="N223" s="122"/>
      <c r="O223" s="122"/>
      <c r="P223" s="118"/>
      <c r="Q223" s="118"/>
      <c r="R223" s="118"/>
      <c r="S223" s="118"/>
      <c r="T223" s="118"/>
      <c r="U223" s="118"/>
      <c r="V223" s="118"/>
      <c r="W223" s="118"/>
      <c r="X223" s="118"/>
      <c r="Y223" s="118"/>
      <c r="Z223" s="118"/>
      <c r="AA223" s="118"/>
    </row>
    <row r="224" spans="1:27" ht="32.25" customHeight="1" x14ac:dyDescent="0.2">
      <c r="A224" s="118"/>
      <c r="B224" s="119"/>
      <c r="C224" s="118"/>
      <c r="D224" s="118"/>
      <c r="E224" s="118"/>
      <c r="F224" s="120"/>
      <c r="G224" s="118"/>
      <c r="H224" s="118"/>
      <c r="I224" s="118"/>
      <c r="J224" s="118"/>
      <c r="K224" s="118"/>
      <c r="L224" s="118"/>
      <c r="M224" s="121"/>
      <c r="N224" s="122"/>
      <c r="O224" s="122"/>
      <c r="P224" s="118"/>
      <c r="Q224" s="118"/>
      <c r="R224" s="118"/>
      <c r="S224" s="118"/>
      <c r="T224" s="118"/>
      <c r="U224" s="118"/>
      <c r="V224" s="118"/>
      <c r="W224" s="118"/>
      <c r="X224" s="118"/>
      <c r="Y224" s="118"/>
      <c r="Z224" s="118"/>
      <c r="AA224" s="118"/>
    </row>
    <row r="225" spans="1:27" ht="32.25" customHeight="1" x14ac:dyDescent="0.2">
      <c r="A225" s="118"/>
      <c r="B225" s="119"/>
      <c r="C225" s="118"/>
      <c r="D225" s="118"/>
      <c r="E225" s="118"/>
      <c r="F225" s="120"/>
      <c r="G225" s="118"/>
      <c r="H225" s="118"/>
      <c r="I225" s="118"/>
      <c r="J225" s="118"/>
      <c r="K225" s="118"/>
      <c r="L225" s="118"/>
      <c r="M225" s="121"/>
      <c r="N225" s="122"/>
      <c r="O225" s="122"/>
      <c r="P225" s="118"/>
      <c r="Q225" s="118"/>
      <c r="R225" s="118"/>
      <c r="S225" s="118"/>
      <c r="T225" s="118"/>
      <c r="U225" s="118"/>
      <c r="V225" s="118"/>
      <c r="W225" s="118"/>
      <c r="X225" s="118"/>
      <c r="Y225" s="118"/>
      <c r="Z225" s="118"/>
      <c r="AA225" s="118"/>
    </row>
    <row r="226" spans="1:27" ht="32.25" customHeight="1" x14ac:dyDescent="0.2">
      <c r="A226" s="118"/>
      <c r="B226" s="119"/>
      <c r="C226" s="118"/>
      <c r="D226" s="118"/>
      <c r="E226" s="118"/>
      <c r="F226" s="120"/>
      <c r="G226" s="118"/>
      <c r="H226" s="118"/>
      <c r="I226" s="118"/>
      <c r="J226" s="118"/>
      <c r="K226" s="118"/>
      <c r="L226" s="118"/>
      <c r="M226" s="121"/>
      <c r="N226" s="122"/>
      <c r="O226" s="122"/>
      <c r="P226" s="118"/>
      <c r="Q226" s="118"/>
      <c r="R226" s="118"/>
      <c r="S226" s="118"/>
      <c r="T226" s="118"/>
      <c r="U226" s="118"/>
      <c r="V226" s="118"/>
      <c r="W226" s="118"/>
      <c r="X226" s="118"/>
      <c r="Y226" s="118"/>
      <c r="Z226" s="118"/>
      <c r="AA226" s="118"/>
    </row>
    <row r="227" spans="1:27" ht="32.25" customHeight="1" x14ac:dyDescent="0.2">
      <c r="A227" s="118"/>
      <c r="B227" s="119"/>
      <c r="C227" s="118"/>
      <c r="D227" s="118"/>
      <c r="E227" s="118"/>
      <c r="F227" s="120"/>
      <c r="G227" s="118"/>
      <c r="H227" s="118"/>
      <c r="I227" s="118"/>
      <c r="J227" s="118"/>
      <c r="K227" s="118"/>
      <c r="L227" s="118"/>
      <c r="M227" s="121"/>
      <c r="N227" s="122"/>
      <c r="O227" s="122"/>
      <c r="P227" s="118"/>
      <c r="Q227" s="118"/>
      <c r="R227" s="118"/>
      <c r="S227" s="118"/>
      <c r="T227" s="118"/>
      <c r="U227" s="118"/>
      <c r="V227" s="118"/>
      <c r="W227" s="118"/>
      <c r="X227" s="118"/>
      <c r="Y227" s="118"/>
      <c r="Z227" s="118"/>
      <c r="AA227" s="118"/>
    </row>
    <row r="228" spans="1:27" ht="32.25" customHeight="1" x14ac:dyDescent="0.2">
      <c r="A228" s="118"/>
      <c r="B228" s="119"/>
      <c r="C228" s="118"/>
      <c r="D228" s="118"/>
      <c r="E228" s="118"/>
      <c r="F228" s="120"/>
      <c r="G228" s="118"/>
      <c r="H228" s="118"/>
      <c r="I228" s="118"/>
      <c r="J228" s="118"/>
      <c r="K228" s="118"/>
      <c r="L228" s="118"/>
      <c r="M228" s="121"/>
      <c r="N228" s="122"/>
      <c r="O228" s="122"/>
      <c r="P228" s="118"/>
      <c r="Q228" s="118"/>
      <c r="R228" s="118"/>
      <c r="S228" s="118"/>
      <c r="T228" s="118"/>
      <c r="U228" s="118"/>
      <c r="V228" s="118"/>
      <c r="W228" s="118"/>
      <c r="X228" s="118"/>
      <c r="Y228" s="118"/>
      <c r="Z228" s="118"/>
      <c r="AA228" s="118"/>
    </row>
    <row r="229" spans="1:27" ht="32.25" customHeight="1" x14ac:dyDescent="0.2">
      <c r="A229" s="118"/>
      <c r="B229" s="119"/>
      <c r="C229" s="118"/>
      <c r="D229" s="118"/>
      <c r="E229" s="118"/>
      <c r="F229" s="120"/>
      <c r="G229" s="118"/>
      <c r="H229" s="118"/>
      <c r="I229" s="118"/>
      <c r="J229" s="118"/>
      <c r="K229" s="118"/>
      <c r="L229" s="118"/>
      <c r="M229" s="121"/>
      <c r="N229" s="122"/>
      <c r="O229" s="122"/>
      <c r="P229" s="118"/>
      <c r="Q229" s="118"/>
      <c r="R229" s="118"/>
      <c r="S229" s="118"/>
      <c r="T229" s="118"/>
      <c r="U229" s="118"/>
      <c r="V229" s="118"/>
      <c r="W229" s="118"/>
      <c r="X229" s="118"/>
      <c r="Y229" s="118"/>
      <c r="Z229" s="118"/>
      <c r="AA229" s="118"/>
    </row>
    <row r="230" spans="1:27" ht="32.25" customHeight="1" x14ac:dyDescent="0.2">
      <c r="A230" s="118"/>
      <c r="B230" s="119"/>
      <c r="C230" s="118"/>
      <c r="D230" s="118"/>
      <c r="E230" s="118"/>
      <c r="F230" s="120"/>
      <c r="G230" s="118"/>
      <c r="H230" s="118"/>
      <c r="I230" s="118"/>
      <c r="J230" s="118"/>
      <c r="K230" s="118"/>
      <c r="L230" s="118"/>
      <c r="M230" s="121"/>
      <c r="N230" s="122"/>
      <c r="O230" s="122"/>
      <c r="P230" s="118"/>
      <c r="Q230" s="118"/>
      <c r="R230" s="118"/>
      <c r="S230" s="118"/>
      <c r="T230" s="118"/>
      <c r="U230" s="118"/>
      <c r="V230" s="118"/>
      <c r="W230" s="118"/>
      <c r="X230" s="118"/>
      <c r="Y230" s="118"/>
      <c r="Z230" s="118"/>
      <c r="AA230" s="118"/>
    </row>
    <row r="231" spans="1:27" ht="32.25" customHeight="1" x14ac:dyDescent="0.2">
      <c r="A231" s="118"/>
      <c r="B231" s="119"/>
      <c r="C231" s="118"/>
      <c r="D231" s="118"/>
      <c r="E231" s="118"/>
      <c r="F231" s="120"/>
      <c r="G231" s="118"/>
      <c r="H231" s="118"/>
      <c r="I231" s="118"/>
      <c r="J231" s="118"/>
      <c r="K231" s="118"/>
      <c r="L231" s="118"/>
      <c r="M231" s="121"/>
      <c r="N231" s="122"/>
      <c r="O231" s="122"/>
      <c r="P231" s="118"/>
      <c r="Q231" s="118"/>
      <c r="R231" s="118"/>
      <c r="S231" s="118"/>
      <c r="T231" s="118"/>
      <c r="U231" s="118"/>
      <c r="V231" s="118"/>
      <c r="W231" s="118"/>
      <c r="X231" s="118"/>
      <c r="Y231" s="118"/>
      <c r="Z231" s="118"/>
      <c r="AA231" s="118"/>
    </row>
    <row r="232" spans="1:27" ht="32.25" customHeight="1" x14ac:dyDescent="0.2">
      <c r="A232" s="118"/>
      <c r="B232" s="119"/>
      <c r="C232" s="118"/>
      <c r="D232" s="118"/>
      <c r="E232" s="118"/>
      <c r="F232" s="120"/>
      <c r="G232" s="118"/>
      <c r="H232" s="118"/>
      <c r="I232" s="118"/>
      <c r="J232" s="118"/>
      <c r="K232" s="118"/>
      <c r="L232" s="118"/>
      <c r="M232" s="121"/>
      <c r="N232" s="122"/>
      <c r="O232" s="122"/>
      <c r="P232" s="118"/>
      <c r="Q232" s="118"/>
      <c r="R232" s="118"/>
      <c r="S232" s="118"/>
      <c r="T232" s="118"/>
      <c r="U232" s="118"/>
      <c r="V232" s="118"/>
      <c r="W232" s="118"/>
      <c r="X232" s="118"/>
      <c r="Y232" s="118"/>
      <c r="Z232" s="118"/>
      <c r="AA232" s="118"/>
    </row>
    <row r="233" spans="1:27" ht="32.25" customHeight="1" x14ac:dyDescent="0.2">
      <c r="A233" s="118"/>
      <c r="B233" s="119"/>
      <c r="C233" s="118"/>
      <c r="D233" s="118"/>
      <c r="E233" s="118"/>
      <c r="F233" s="120"/>
      <c r="G233" s="118"/>
      <c r="H233" s="118"/>
      <c r="I233" s="118"/>
      <c r="J233" s="118"/>
      <c r="K233" s="118"/>
      <c r="L233" s="118"/>
      <c r="M233" s="121"/>
      <c r="N233" s="122"/>
      <c r="O233" s="122"/>
      <c r="P233" s="118"/>
      <c r="Q233" s="118"/>
      <c r="R233" s="118"/>
      <c r="S233" s="118"/>
      <c r="T233" s="118"/>
      <c r="U233" s="118"/>
      <c r="V233" s="118"/>
      <c r="W233" s="118"/>
      <c r="X233" s="118"/>
      <c r="Y233" s="118"/>
      <c r="Z233" s="118"/>
      <c r="AA233" s="118"/>
    </row>
    <row r="234" spans="1:27" ht="32.25" customHeight="1" x14ac:dyDescent="0.2">
      <c r="A234" s="118"/>
      <c r="B234" s="119"/>
      <c r="C234" s="118"/>
      <c r="D234" s="118"/>
      <c r="E234" s="118"/>
      <c r="F234" s="120"/>
      <c r="G234" s="118"/>
      <c r="H234" s="118"/>
      <c r="I234" s="118"/>
      <c r="J234" s="118"/>
      <c r="K234" s="118"/>
      <c r="L234" s="118"/>
      <c r="M234" s="121"/>
      <c r="N234" s="122"/>
      <c r="O234" s="122"/>
      <c r="P234" s="118"/>
      <c r="Q234" s="118"/>
      <c r="R234" s="118"/>
      <c r="S234" s="118"/>
      <c r="T234" s="118"/>
      <c r="U234" s="118"/>
      <c r="V234" s="118"/>
      <c r="W234" s="118"/>
      <c r="X234" s="118"/>
      <c r="Y234" s="118"/>
      <c r="Z234" s="118"/>
      <c r="AA234" s="118"/>
    </row>
    <row r="235" spans="1:27" ht="32.25" customHeight="1" x14ac:dyDescent="0.2">
      <c r="A235" s="118"/>
      <c r="B235" s="119"/>
      <c r="C235" s="118"/>
      <c r="D235" s="118"/>
      <c r="E235" s="118"/>
      <c r="F235" s="120"/>
      <c r="G235" s="118"/>
      <c r="H235" s="118"/>
      <c r="I235" s="118"/>
      <c r="J235" s="118"/>
      <c r="K235" s="118"/>
      <c r="L235" s="118"/>
      <c r="M235" s="121"/>
      <c r="N235" s="122"/>
      <c r="O235" s="122"/>
      <c r="P235" s="118"/>
      <c r="Q235" s="118"/>
      <c r="R235" s="118"/>
      <c r="S235" s="118"/>
      <c r="T235" s="118"/>
      <c r="U235" s="118"/>
      <c r="V235" s="118"/>
      <c r="W235" s="118"/>
      <c r="X235" s="118"/>
      <c r="Y235" s="118"/>
      <c r="Z235" s="118"/>
      <c r="AA235" s="118"/>
    </row>
    <row r="236" spans="1:27" ht="32.25" customHeight="1" x14ac:dyDescent="0.2">
      <c r="A236" s="118"/>
      <c r="B236" s="119"/>
      <c r="C236" s="118"/>
      <c r="D236" s="118"/>
      <c r="E236" s="118"/>
      <c r="F236" s="120"/>
      <c r="G236" s="118"/>
      <c r="H236" s="118"/>
      <c r="I236" s="118"/>
      <c r="J236" s="118"/>
      <c r="K236" s="118"/>
      <c r="L236" s="118"/>
      <c r="M236" s="121"/>
      <c r="N236" s="122"/>
      <c r="O236" s="122"/>
      <c r="P236" s="118"/>
      <c r="Q236" s="118"/>
      <c r="R236" s="118"/>
      <c r="S236" s="118"/>
      <c r="T236" s="118"/>
      <c r="U236" s="118"/>
      <c r="V236" s="118"/>
      <c r="W236" s="118"/>
      <c r="X236" s="118"/>
      <c r="Y236" s="118"/>
      <c r="Z236" s="118"/>
      <c r="AA236" s="118"/>
    </row>
    <row r="237" spans="1:27" ht="32.25" customHeight="1" x14ac:dyDescent="0.2">
      <c r="A237" s="118"/>
      <c r="B237" s="119"/>
      <c r="C237" s="118"/>
      <c r="D237" s="118"/>
      <c r="E237" s="118"/>
      <c r="F237" s="120"/>
      <c r="G237" s="118"/>
      <c r="H237" s="118"/>
      <c r="I237" s="118"/>
      <c r="J237" s="118"/>
      <c r="K237" s="118"/>
      <c r="L237" s="118"/>
      <c r="M237" s="121"/>
      <c r="N237" s="122"/>
      <c r="O237" s="122"/>
      <c r="P237" s="118"/>
      <c r="Q237" s="118"/>
      <c r="R237" s="118"/>
      <c r="S237" s="118"/>
      <c r="T237" s="118"/>
      <c r="U237" s="118"/>
      <c r="V237" s="118"/>
      <c r="W237" s="118"/>
      <c r="X237" s="118"/>
      <c r="Y237" s="118"/>
      <c r="Z237" s="118"/>
      <c r="AA237" s="118"/>
    </row>
    <row r="238" spans="1:27" ht="32.25" customHeight="1" x14ac:dyDescent="0.2">
      <c r="A238" s="118"/>
      <c r="B238" s="119"/>
      <c r="C238" s="118"/>
      <c r="D238" s="118"/>
      <c r="E238" s="118"/>
      <c r="F238" s="120"/>
      <c r="G238" s="118"/>
      <c r="H238" s="118"/>
      <c r="I238" s="118"/>
      <c r="J238" s="118"/>
      <c r="K238" s="118"/>
      <c r="L238" s="118"/>
      <c r="M238" s="121"/>
      <c r="N238" s="122"/>
      <c r="O238" s="122"/>
      <c r="P238" s="118"/>
      <c r="Q238" s="118"/>
      <c r="R238" s="118"/>
      <c r="S238" s="118"/>
      <c r="T238" s="118"/>
      <c r="U238" s="118"/>
      <c r="V238" s="118"/>
      <c r="W238" s="118"/>
      <c r="X238" s="118"/>
      <c r="Y238" s="118"/>
      <c r="Z238" s="118"/>
      <c r="AA238" s="118"/>
    </row>
    <row r="239" spans="1:27" ht="32.25" customHeight="1" x14ac:dyDescent="0.2">
      <c r="A239" s="118"/>
      <c r="B239" s="119"/>
      <c r="C239" s="118"/>
      <c r="D239" s="118"/>
      <c r="E239" s="118"/>
      <c r="F239" s="120"/>
      <c r="G239" s="118"/>
      <c r="H239" s="118"/>
      <c r="I239" s="118"/>
      <c r="J239" s="118"/>
      <c r="K239" s="118"/>
      <c r="L239" s="118"/>
      <c r="M239" s="121"/>
      <c r="N239" s="122"/>
      <c r="O239" s="122"/>
      <c r="P239" s="118"/>
      <c r="Q239" s="118"/>
      <c r="R239" s="118"/>
      <c r="S239" s="118"/>
      <c r="T239" s="118"/>
      <c r="U239" s="118"/>
      <c r="V239" s="118"/>
      <c r="W239" s="118"/>
      <c r="X239" s="118"/>
      <c r="Y239" s="118"/>
      <c r="Z239" s="118"/>
      <c r="AA239" s="118"/>
    </row>
    <row r="240" spans="1:27" ht="32.25" customHeight="1" x14ac:dyDescent="0.2">
      <c r="A240" s="118"/>
      <c r="B240" s="119"/>
      <c r="C240" s="118"/>
      <c r="D240" s="118"/>
      <c r="E240" s="118"/>
      <c r="F240" s="120"/>
      <c r="G240" s="118"/>
      <c r="H240" s="118"/>
      <c r="I240" s="118"/>
      <c r="J240" s="118"/>
      <c r="K240" s="118"/>
      <c r="L240" s="118"/>
      <c r="M240" s="121"/>
      <c r="N240" s="122"/>
      <c r="O240" s="122"/>
      <c r="P240" s="118"/>
      <c r="Q240" s="118"/>
      <c r="R240" s="118"/>
      <c r="S240" s="118"/>
      <c r="T240" s="118"/>
      <c r="U240" s="118"/>
      <c r="V240" s="118"/>
      <c r="W240" s="118"/>
      <c r="X240" s="118"/>
      <c r="Y240" s="118"/>
      <c r="Z240" s="118"/>
      <c r="AA240" s="118"/>
    </row>
    <row r="241" spans="1:27" ht="32.25" customHeight="1" x14ac:dyDescent="0.2">
      <c r="A241" s="118"/>
      <c r="B241" s="119"/>
      <c r="C241" s="118"/>
      <c r="D241" s="118"/>
      <c r="E241" s="118"/>
      <c r="F241" s="120"/>
      <c r="G241" s="118"/>
      <c r="H241" s="118"/>
      <c r="I241" s="118"/>
      <c r="J241" s="118"/>
      <c r="K241" s="118"/>
      <c r="L241" s="118"/>
      <c r="M241" s="121"/>
      <c r="N241" s="122"/>
      <c r="O241" s="122"/>
      <c r="P241" s="118"/>
      <c r="Q241" s="118"/>
      <c r="R241" s="118"/>
      <c r="S241" s="118"/>
      <c r="T241" s="118"/>
      <c r="U241" s="118"/>
      <c r="V241" s="118"/>
      <c r="W241" s="118"/>
      <c r="X241" s="118"/>
      <c r="Y241" s="118"/>
      <c r="Z241" s="118"/>
      <c r="AA241" s="118"/>
    </row>
    <row r="242" spans="1:27" ht="32.25" customHeight="1" x14ac:dyDescent="0.2">
      <c r="A242" s="118"/>
      <c r="B242" s="119"/>
      <c r="C242" s="118"/>
      <c r="D242" s="118"/>
      <c r="E242" s="118"/>
      <c r="F242" s="120"/>
      <c r="G242" s="118"/>
      <c r="H242" s="118"/>
      <c r="I242" s="118"/>
      <c r="J242" s="118"/>
      <c r="K242" s="118"/>
      <c r="L242" s="118"/>
      <c r="M242" s="121"/>
      <c r="N242" s="122"/>
      <c r="O242" s="122"/>
      <c r="P242" s="118"/>
      <c r="Q242" s="118"/>
      <c r="R242" s="118"/>
      <c r="S242" s="118"/>
      <c r="T242" s="118"/>
      <c r="U242" s="118"/>
      <c r="V242" s="118"/>
      <c r="W242" s="118"/>
      <c r="X242" s="118"/>
      <c r="Y242" s="118"/>
      <c r="Z242" s="118"/>
      <c r="AA242" s="118"/>
    </row>
    <row r="243" spans="1:27" ht="32.25" customHeight="1" x14ac:dyDescent="0.2">
      <c r="A243" s="118"/>
      <c r="B243" s="119"/>
      <c r="C243" s="118"/>
      <c r="D243" s="118"/>
      <c r="E243" s="118"/>
      <c r="F243" s="120"/>
      <c r="G243" s="118"/>
      <c r="H243" s="118"/>
      <c r="I243" s="118"/>
      <c r="J243" s="118"/>
      <c r="K243" s="118"/>
      <c r="L243" s="118"/>
      <c r="M243" s="121"/>
      <c r="N243" s="122"/>
      <c r="O243" s="122"/>
      <c r="P243" s="118"/>
      <c r="Q243" s="118"/>
      <c r="R243" s="118"/>
      <c r="S243" s="118"/>
      <c r="T243" s="118"/>
      <c r="U243" s="118"/>
      <c r="V243" s="118"/>
      <c r="W243" s="118"/>
      <c r="X243" s="118"/>
      <c r="Y243" s="118"/>
      <c r="Z243" s="118"/>
      <c r="AA243" s="118"/>
    </row>
    <row r="244" spans="1:27" ht="32.25" customHeight="1" x14ac:dyDescent="0.2">
      <c r="A244" s="118"/>
      <c r="B244" s="119"/>
      <c r="C244" s="118"/>
      <c r="D244" s="118"/>
      <c r="E244" s="118"/>
      <c r="F244" s="120"/>
      <c r="G244" s="118"/>
      <c r="H244" s="118"/>
      <c r="I244" s="118"/>
      <c r="J244" s="118"/>
      <c r="K244" s="118"/>
      <c r="L244" s="118"/>
      <c r="M244" s="121"/>
      <c r="N244" s="122"/>
      <c r="O244" s="122"/>
      <c r="P244" s="118"/>
      <c r="Q244" s="118"/>
      <c r="R244" s="118"/>
      <c r="S244" s="118"/>
      <c r="T244" s="118"/>
      <c r="U244" s="118"/>
      <c r="V244" s="118"/>
      <c r="W244" s="118"/>
      <c r="X244" s="118"/>
      <c r="Y244" s="118"/>
      <c r="Z244" s="118"/>
      <c r="AA244" s="118"/>
    </row>
    <row r="245" spans="1:27" ht="32.25" customHeight="1" x14ac:dyDescent="0.2">
      <c r="A245" s="118"/>
      <c r="B245" s="119"/>
      <c r="C245" s="118"/>
      <c r="D245" s="118"/>
      <c r="E245" s="118"/>
      <c r="F245" s="120"/>
      <c r="G245" s="118"/>
      <c r="H245" s="118"/>
      <c r="I245" s="118"/>
      <c r="J245" s="118"/>
      <c r="K245" s="118"/>
      <c r="L245" s="118"/>
      <c r="M245" s="121"/>
      <c r="N245" s="122"/>
      <c r="O245" s="122"/>
      <c r="P245" s="118"/>
      <c r="Q245" s="118"/>
      <c r="R245" s="118"/>
      <c r="S245" s="118"/>
      <c r="T245" s="118"/>
      <c r="U245" s="118"/>
      <c r="V245" s="118"/>
      <c r="W245" s="118"/>
      <c r="X245" s="118"/>
      <c r="Y245" s="118"/>
      <c r="Z245" s="118"/>
      <c r="AA245" s="118"/>
    </row>
    <row r="246" spans="1:27" ht="32.25" customHeight="1" x14ac:dyDescent="0.2">
      <c r="A246" s="118"/>
      <c r="B246" s="119"/>
      <c r="C246" s="118"/>
      <c r="D246" s="118"/>
      <c r="E246" s="118"/>
      <c r="F246" s="120"/>
      <c r="G246" s="118"/>
      <c r="H246" s="118"/>
      <c r="I246" s="118"/>
      <c r="J246" s="118"/>
      <c r="K246" s="118"/>
      <c r="L246" s="118"/>
      <c r="M246" s="121"/>
      <c r="N246" s="122"/>
      <c r="O246" s="122"/>
      <c r="P246" s="118"/>
      <c r="Q246" s="118"/>
      <c r="R246" s="118"/>
      <c r="S246" s="118"/>
      <c r="T246" s="118"/>
      <c r="U246" s="118"/>
      <c r="V246" s="118"/>
      <c r="W246" s="118"/>
      <c r="X246" s="118"/>
      <c r="Y246" s="118"/>
      <c r="Z246" s="118"/>
      <c r="AA246" s="118"/>
    </row>
    <row r="247" spans="1:27" ht="32.25" customHeight="1" x14ac:dyDescent="0.2">
      <c r="A247" s="118"/>
      <c r="B247" s="119"/>
      <c r="C247" s="118"/>
      <c r="D247" s="118"/>
      <c r="E247" s="118"/>
      <c r="F247" s="120"/>
      <c r="G247" s="118"/>
      <c r="H247" s="118"/>
      <c r="I247" s="118"/>
      <c r="J247" s="118"/>
      <c r="K247" s="118"/>
      <c r="L247" s="118"/>
      <c r="M247" s="121"/>
      <c r="N247" s="122"/>
      <c r="O247" s="122"/>
      <c r="P247" s="118"/>
      <c r="Q247" s="118"/>
      <c r="R247" s="118"/>
      <c r="S247" s="118"/>
      <c r="T247" s="118"/>
      <c r="U247" s="118"/>
      <c r="V247" s="118"/>
      <c r="W247" s="118"/>
      <c r="X247" s="118"/>
      <c r="Y247" s="118"/>
      <c r="Z247" s="118"/>
      <c r="AA247" s="118"/>
    </row>
    <row r="248" spans="1:27" ht="32.25" customHeight="1" x14ac:dyDescent="0.2">
      <c r="A248" s="118"/>
      <c r="B248" s="119"/>
      <c r="C248" s="118"/>
      <c r="D248" s="118"/>
      <c r="E248" s="118"/>
      <c r="F248" s="120"/>
      <c r="G248" s="118"/>
      <c r="H248" s="118"/>
      <c r="I248" s="118"/>
      <c r="J248" s="118"/>
      <c r="K248" s="118"/>
      <c r="L248" s="118"/>
      <c r="M248" s="121"/>
      <c r="N248" s="122"/>
      <c r="O248" s="122"/>
      <c r="P248" s="118"/>
      <c r="Q248" s="118"/>
      <c r="R248" s="118"/>
      <c r="S248" s="118"/>
      <c r="T248" s="118"/>
      <c r="U248" s="118"/>
      <c r="V248" s="118"/>
      <c r="W248" s="118"/>
      <c r="X248" s="118"/>
      <c r="Y248" s="118"/>
      <c r="Z248" s="118"/>
      <c r="AA248" s="118"/>
    </row>
    <row r="249" spans="1:27" ht="32.25" customHeight="1" x14ac:dyDescent="0.2">
      <c r="A249" s="118"/>
      <c r="B249" s="119"/>
      <c r="C249" s="118"/>
      <c r="D249" s="118"/>
      <c r="E249" s="118"/>
      <c r="F249" s="120"/>
      <c r="G249" s="118"/>
      <c r="H249" s="118"/>
      <c r="I249" s="118"/>
      <c r="J249" s="118"/>
      <c r="K249" s="118"/>
      <c r="L249" s="118"/>
      <c r="M249" s="121"/>
      <c r="N249" s="122"/>
      <c r="O249" s="122"/>
      <c r="P249" s="118"/>
      <c r="Q249" s="118"/>
      <c r="R249" s="118"/>
      <c r="S249" s="118"/>
      <c r="T249" s="118"/>
      <c r="U249" s="118"/>
      <c r="V249" s="118"/>
      <c r="W249" s="118"/>
      <c r="X249" s="118"/>
      <c r="Y249" s="118"/>
      <c r="Z249" s="118"/>
      <c r="AA249" s="118"/>
    </row>
    <row r="250" spans="1:27" ht="32.25" customHeight="1" x14ac:dyDescent="0.2">
      <c r="A250" s="118"/>
      <c r="B250" s="119"/>
      <c r="C250" s="118"/>
      <c r="D250" s="118"/>
      <c r="E250" s="118"/>
      <c r="F250" s="120"/>
      <c r="G250" s="118"/>
      <c r="H250" s="118"/>
      <c r="I250" s="118"/>
      <c r="J250" s="118"/>
      <c r="K250" s="118"/>
      <c r="L250" s="118"/>
      <c r="M250" s="121"/>
      <c r="N250" s="122"/>
      <c r="O250" s="122"/>
      <c r="P250" s="118"/>
      <c r="Q250" s="118"/>
      <c r="R250" s="118"/>
      <c r="S250" s="118"/>
      <c r="T250" s="118"/>
      <c r="U250" s="118"/>
      <c r="V250" s="118"/>
      <c r="W250" s="118"/>
      <c r="X250" s="118"/>
      <c r="Y250" s="118"/>
      <c r="Z250" s="118"/>
      <c r="AA250" s="118"/>
    </row>
    <row r="251" spans="1:27" ht="32.25" customHeight="1" x14ac:dyDescent="0.2">
      <c r="A251" s="118"/>
      <c r="B251" s="119"/>
      <c r="C251" s="118"/>
      <c r="D251" s="118"/>
      <c r="E251" s="118"/>
      <c r="F251" s="120"/>
      <c r="G251" s="118"/>
      <c r="H251" s="118"/>
      <c r="I251" s="118"/>
      <c r="J251" s="118"/>
      <c r="K251" s="118"/>
      <c r="L251" s="118"/>
      <c r="M251" s="121"/>
      <c r="N251" s="122"/>
      <c r="O251" s="122"/>
      <c r="P251" s="118"/>
      <c r="Q251" s="118"/>
      <c r="R251" s="118"/>
      <c r="S251" s="118"/>
      <c r="T251" s="118"/>
      <c r="U251" s="118"/>
      <c r="V251" s="118"/>
      <c r="W251" s="118"/>
      <c r="X251" s="118"/>
      <c r="Y251" s="118"/>
      <c r="Z251" s="118"/>
      <c r="AA251" s="118"/>
    </row>
    <row r="252" spans="1:27" ht="32.25" customHeight="1" x14ac:dyDescent="0.2">
      <c r="A252" s="118"/>
      <c r="B252" s="119"/>
      <c r="C252" s="118"/>
      <c r="D252" s="118"/>
      <c r="E252" s="118"/>
      <c r="F252" s="120"/>
      <c r="G252" s="118"/>
      <c r="H252" s="118"/>
      <c r="I252" s="118"/>
      <c r="J252" s="118"/>
      <c r="K252" s="118"/>
      <c r="L252" s="118"/>
      <c r="M252" s="121"/>
      <c r="N252" s="122"/>
      <c r="O252" s="122"/>
      <c r="P252" s="118"/>
      <c r="Q252" s="118"/>
      <c r="R252" s="118"/>
      <c r="S252" s="118"/>
      <c r="T252" s="118"/>
      <c r="U252" s="118"/>
      <c r="V252" s="118"/>
      <c r="W252" s="118"/>
      <c r="X252" s="118"/>
      <c r="Y252" s="118"/>
      <c r="Z252" s="118"/>
      <c r="AA252" s="118"/>
    </row>
    <row r="253" spans="1:27" ht="32.25" customHeight="1" x14ac:dyDescent="0.2">
      <c r="A253" s="118"/>
      <c r="B253" s="119"/>
      <c r="C253" s="118"/>
      <c r="D253" s="118"/>
      <c r="E253" s="118"/>
      <c r="F253" s="120"/>
      <c r="G253" s="118"/>
      <c r="H253" s="118"/>
      <c r="I253" s="118"/>
      <c r="J253" s="118"/>
      <c r="K253" s="118"/>
      <c r="L253" s="118"/>
      <c r="M253" s="121"/>
      <c r="N253" s="122"/>
      <c r="O253" s="122"/>
      <c r="P253" s="118"/>
      <c r="Q253" s="118"/>
      <c r="R253" s="118"/>
      <c r="S253" s="118"/>
      <c r="T253" s="118"/>
      <c r="U253" s="118"/>
      <c r="V253" s="118"/>
      <c r="W253" s="118"/>
      <c r="X253" s="118"/>
      <c r="Y253" s="118"/>
      <c r="Z253" s="118"/>
      <c r="AA253" s="118"/>
    </row>
    <row r="254" spans="1:27" ht="32.25" customHeight="1" x14ac:dyDescent="0.2">
      <c r="A254" s="118"/>
      <c r="B254" s="119"/>
      <c r="C254" s="118"/>
      <c r="D254" s="118"/>
      <c r="E254" s="118"/>
      <c r="F254" s="120"/>
      <c r="G254" s="118"/>
      <c r="H254" s="118"/>
      <c r="I254" s="118"/>
      <c r="J254" s="118"/>
      <c r="K254" s="118"/>
      <c r="L254" s="118"/>
      <c r="M254" s="121"/>
      <c r="N254" s="122"/>
      <c r="O254" s="122"/>
      <c r="P254" s="118"/>
      <c r="Q254" s="118"/>
      <c r="R254" s="118"/>
      <c r="S254" s="118"/>
      <c r="T254" s="118"/>
      <c r="U254" s="118"/>
      <c r="V254" s="118"/>
      <c r="W254" s="118"/>
      <c r="X254" s="118"/>
      <c r="Y254" s="118"/>
      <c r="Z254" s="118"/>
      <c r="AA254" s="118"/>
    </row>
    <row r="255" spans="1:27" ht="32.25" customHeight="1" x14ac:dyDescent="0.2">
      <c r="A255" s="118"/>
      <c r="B255" s="119"/>
      <c r="C255" s="118"/>
      <c r="D255" s="118"/>
      <c r="E255" s="118"/>
      <c r="F255" s="120"/>
      <c r="G255" s="118"/>
      <c r="H255" s="118"/>
      <c r="I255" s="118"/>
      <c r="J255" s="118"/>
      <c r="K255" s="118"/>
      <c r="L255" s="118"/>
      <c r="M255" s="121"/>
      <c r="N255" s="122"/>
      <c r="O255" s="122"/>
      <c r="P255" s="118"/>
      <c r="Q255" s="118"/>
      <c r="R255" s="118"/>
      <c r="S255" s="118"/>
      <c r="T255" s="118"/>
      <c r="U255" s="118"/>
      <c r="V255" s="118"/>
      <c r="W255" s="118"/>
      <c r="X255" s="118"/>
      <c r="Y255" s="118"/>
      <c r="Z255" s="118"/>
      <c r="AA255" s="118"/>
    </row>
    <row r="256" spans="1:27" ht="32.25" customHeight="1" x14ac:dyDescent="0.2">
      <c r="A256" s="118"/>
      <c r="B256" s="119"/>
      <c r="C256" s="118"/>
      <c r="D256" s="118"/>
      <c r="E256" s="118"/>
      <c r="F256" s="120"/>
      <c r="G256" s="118"/>
      <c r="H256" s="118"/>
      <c r="I256" s="118"/>
      <c r="J256" s="118"/>
      <c r="K256" s="118"/>
      <c r="L256" s="118"/>
      <c r="M256" s="121"/>
      <c r="N256" s="122"/>
      <c r="O256" s="122"/>
      <c r="P256" s="118"/>
      <c r="Q256" s="118"/>
      <c r="R256" s="118"/>
      <c r="S256" s="118"/>
      <c r="T256" s="118"/>
      <c r="U256" s="118"/>
      <c r="V256" s="118"/>
      <c r="W256" s="118"/>
      <c r="X256" s="118"/>
      <c r="Y256" s="118"/>
      <c r="Z256" s="118"/>
      <c r="AA256" s="118"/>
    </row>
    <row r="257" spans="1:27" ht="32.25" customHeight="1" x14ac:dyDescent="0.2">
      <c r="A257" s="118"/>
      <c r="B257" s="119"/>
      <c r="C257" s="118"/>
      <c r="D257" s="118"/>
      <c r="E257" s="118"/>
      <c r="F257" s="120"/>
      <c r="G257" s="118"/>
      <c r="H257" s="118"/>
      <c r="I257" s="118"/>
      <c r="J257" s="118"/>
      <c r="K257" s="118"/>
      <c r="L257" s="118"/>
      <c r="M257" s="121"/>
      <c r="N257" s="122"/>
      <c r="O257" s="122"/>
      <c r="P257" s="118"/>
      <c r="Q257" s="118"/>
      <c r="R257" s="118"/>
      <c r="S257" s="118"/>
      <c r="T257" s="118"/>
      <c r="U257" s="118"/>
      <c r="V257" s="118"/>
      <c r="W257" s="118"/>
      <c r="X257" s="118"/>
      <c r="Y257" s="118"/>
      <c r="Z257" s="118"/>
      <c r="AA257" s="118"/>
    </row>
    <row r="258" spans="1:27" ht="32.25" customHeight="1" x14ac:dyDescent="0.2">
      <c r="A258" s="118"/>
      <c r="B258" s="119"/>
      <c r="C258" s="118"/>
      <c r="D258" s="118"/>
      <c r="E258" s="118"/>
      <c r="F258" s="120"/>
      <c r="G258" s="118"/>
      <c r="H258" s="118"/>
      <c r="I258" s="118"/>
      <c r="J258" s="118"/>
      <c r="K258" s="118"/>
      <c r="L258" s="118"/>
      <c r="M258" s="121"/>
      <c r="N258" s="122"/>
      <c r="O258" s="122"/>
      <c r="P258" s="118"/>
      <c r="Q258" s="118"/>
      <c r="R258" s="118"/>
      <c r="S258" s="118"/>
      <c r="T258" s="118"/>
      <c r="U258" s="118"/>
      <c r="V258" s="118"/>
      <c r="W258" s="118"/>
      <c r="X258" s="118"/>
      <c r="Y258" s="118"/>
      <c r="Z258" s="118"/>
      <c r="AA258" s="118"/>
    </row>
    <row r="259" spans="1:27" ht="32.25" customHeight="1" x14ac:dyDescent="0.2">
      <c r="A259" s="118"/>
      <c r="B259" s="119"/>
      <c r="C259" s="118"/>
      <c r="D259" s="118"/>
      <c r="E259" s="118"/>
      <c r="F259" s="120"/>
      <c r="G259" s="118"/>
      <c r="H259" s="118"/>
      <c r="I259" s="118"/>
      <c r="J259" s="118"/>
      <c r="K259" s="118"/>
      <c r="L259" s="118"/>
      <c r="M259" s="121"/>
      <c r="N259" s="122"/>
      <c r="O259" s="122"/>
      <c r="P259" s="118"/>
      <c r="Q259" s="118"/>
      <c r="R259" s="118"/>
      <c r="S259" s="118"/>
      <c r="T259" s="118"/>
      <c r="U259" s="118"/>
      <c r="V259" s="118"/>
      <c r="W259" s="118"/>
      <c r="X259" s="118"/>
      <c r="Y259" s="118"/>
      <c r="Z259" s="118"/>
      <c r="AA259" s="118"/>
    </row>
    <row r="260" spans="1:27" ht="32.25" customHeight="1" x14ac:dyDescent="0.2">
      <c r="A260" s="118"/>
      <c r="B260" s="119"/>
      <c r="C260" s="118"/>
      <c r="D260" s="118"/>
      <c r="E260" s="118"/>
      <c r="F260" s="120"/>
      <c r="G260" s="118"/>
      <c r="H260" s="118"/>
      <c r="I260" s="118"/>
      <c r="J260" s="118"/>
      <c r="K260" s="118"/>
      <c r="L260" s="118"/>
      <c r="M260" s="121"/>
      <c r="N260" s="122"/>
      <c r="O260" s="122"/>
      <c r="P260" s="118"/>
      <c r="Q260" s="118"/>
      <c r="R260" s="118"/>
      <c r="S260" s="118"/>
      <c r="T260" s="118"/>
      <c r="U260" s="118"/>
      <c r="V260" s="118"/>
      <c r="W260" s="118"/>
      <c r="X260" s="118"/>
      <c r="Y260" s="118"/>
      <c r="Z260" s="118"/>
      <c r="AA260" s="118"/>
    </row>
    <row r="261" spans="1:27" ht="32.25" customHeight="1" x14ac:dyDescent="0.2">
      <c r="A261" s="118"/>
      <c r="B261" s="119"/>
      <c r="C261" s="118"/>
      <c r="D261" s="118"/>
      <c r="E261" s="118"/>
      <c r="F261" s="120"/>
      <c r="G261" s="118"/>
      <c r="H261" s="118"/>
      <c r="I261" s="118"/>
      <c r="J261" s="118"/>
      <c r="K261" s="118"/>
      <c r="L261" s="118"/>
      <c r="M261" s="121"/>
      <c r="N261" s="122"/>
      <c r="O261" s="122"/>
      <c r="P261" s="118"/>
      <c r="Q261" s="118"/>
      <c r="R261" s="118"/>
      <c r="S261" s="118"/>
      <c r="T261" s="118"/>
      <c r="U261" s="118"/>
      <c r="V261" s="118"/>
      <c r="W261" s="118"/>
      <c r="X261" s="118"/>
      <c r="Y261" s="118"/>
      <c r="Z261" s="118"/>
      <c r="AA261" s="118"/>
    </row>
    <row r="262" spans="1:27" ht="32.25" customHeight="1" x14ac:dyDescent="0.2">
      <c r="A262" s="118"/>
      <c r="B262" s="119"/>
      <c r="C262" s="118"/>
      <c r="D262" s="118"/>
      <c r="E262" s="118"/>
      <c r="F262" s="120"/>
      <c r="G262" s="118"/>
      <c r="H262" s="118"/>
      <c r="I262" s="118"/>
      <c r="J262" s="118"/>
      <c r="K262" s="118"/>
      <c r="L262" s="118"/>
      <c r="M262" s="121"/>
      <c r="N262" s="122"/>
      <c r="O262" s="122"/>
      <c r="P262" s="118"/>
      <c r="Q262" s="118"/>
      <c r="R262" s="118"/>
      <c r="S262" s="118"/>
      <c r="T262" s="118"/>
      <c r="U262" s="118"/>
      <c r="V262" s="118"/>
      <c r="W262" s="118"/>
      <c r="X262" s="118"/>
      <c r="Y262" s="118"/>
      <c r="Z262" s="118"/>
      <c r="AA262" s="118"/>
    </row>
    <row r="263" spans="1:27" ht="32.25" customHeight="1" x14ac:dyDescent="0.2">
      <c r="A263" s="118"/>
      <c r="B263" s="119"/>
      <c r="C263" s="118"/>
      <c r="D263" s="118"/>
      <c r="E263" s="118"/>
      <c r="F263" s="120"/>
      <c r="G263" s="118"/>
      <c r="H263" s="118"/>
      <c r="I263" s="118"/>
      <c r="J263" s="118"/>
      <c r="K263" s="118"/>
      <c r="L263" s="118"/>
      <c r="M263" s="121"/>
      <c r="N263" s="122"/>
      <c r="O263" s="122"/>
      <c r="P263" s="118"/>
      <c r="Q263" s="118"/>
      <c r="R263" s="118"/>
      <c r="S263" s="118"/>
      <c r="T263" s="118"/>
      <c r="U263" s="118"/>
      <c r="V263" s="118"/>
      <c r="W263" s="118"/>
      <c r="X263" s="118"/>
      <c r="Y263" s="118"/>
      <c r="Z263" s="118"/>
      <c r="AA263" s="118"/>
    </row>
    <row r="264" spans="1:27" ht="32.25" customHeight="1" x14ac:dyDescent="0.2">
      <c r="A264" s="118"/>
      <c r="B264" s="119"/>
      <c r="C264" s="118"/>
      <c r="D264" s="118"/>
      <c r="E264" s="118"/>
      <c r="F264" s="120"/>
      <c r="G264" s="118"/>
      <c r="H264" s="118"/>
      <c r="I264" s="118"/>
      <c r="J264" s="118"/>
      <c r="K264" s="118"/>
      <c r="L264" s="118"/>
      <c r="M264" s="121"/>
      <c r="N264" s="122"/>
      <c r="O264" s="122"/>
      <c r="P264" s="118"/>
      <c r="Q264" s="118"/>
      <c r="R264" s="118"/>
      <c r="S264" s="118"/>
      <c r="T264" s="118"/>
      <c r="U264" s="118"/>
      <c r="V264" s="118"/>
      <c r="W264" s="118"/>
      <c r="X264" s="118"/>
      <c r="Y264" s="118"/>
      <c r="Z264" s="118"/>
      <c r="AA264" s="118"/>
    </row>
    <row r="265" spans="1:27" ht="32.25" customHeight="1" x14ac:dyDescent="0.2">
      <c r="A265" s="118"/>
      <c r="B265" s="119"/>
      <c r="C265" s="118"/>
      <c r="D265" s="118"/>
      <c r="E265" s="118"/>
      <c r="F265" s="120"/>
      <c r="G265" s="118"/>
      <c r="H265" s="118"/>
      <c r="I265" s="118"/>
      <c r="J265" s="118"/>
      <c r="K265" s="118"/>
      <c r="L265" s="118"/>
      <c r="M265" s="121"/>
      <c r="N265" s="122"/>
      <c r="O265" s="122"/>
      <c r="P265" s="118"/>
      <c r="Q265" s="118"/>
      <c r="R265" s="118"/>
      <c r="S265" s="118"/>
      <c r="T265" s="118"/>
      <c r="U265" s="118"/>
      <c r="V265" s="118"/>
      <c r="W265" s="118"/>
      <c r="X265" s="118"/>
      <c r="Y265" s="118"/>
      <c r="Z265" s="118"/>
      <c r="AA265" s="118"/>
    </row>
    <row r="266" spans="1:27" ht="32.25" customHeight="1" x14ac:dyDescent="0.2">
      <c r="A266" s="118"/>
      <c r="B266" s="119"/>
      <c r="C266" s="118"/>
      <c r="D266" s="118"/>
      <c r="E266" s="118"/>
      <c r="F266" s="120"/>
      <c r="G266" s="118"/>
      <c r="H266" s="118"/>
      <c r="I266" s="118"/>
      <c r="J266" s="118"/>
      <c r="K266" s="118"/>
      <c r="L266" s="118"/>
      <c r="M266" s="121"/>
      <c r="N266" s="122"/>
      <c r="O266" s="122"/>
      <c r="P266" s="118"/>
      <c r="Q266" s="118"/>
      <c r="R266" s="118"/>
      <c r="S266" s="118"/>
      <c r="T266" s="118"/>
      <c r="U266" s="118"/>
      <c r="V266" s="118"/>
      <c r="W266" s="118"/>
      <c r="X266" s="118"/>
      <c r="Y266" s="118"/>
      <c r="Z266" s="118"/>
      <c r="AA266" s="118"/>
    </row>
    <row r="267" spans="1:27" ht="32.25" customHeight="1" x14ac:dyDescent="0.2">
      <c r="A267" s="118"/>
      <c r="B267" s="119"/>
      <c r="C267" s="118"/>
      <c r="D267" s="118"/>
      <c r="E267" s="118"/>
      <c r="F267" s="120"/>
      <c r="G267" s="118"/>
      <c r="H267" s="118"/>
      <c r="I267" s="118"/>
      <c r="J267" s="118"/>
      <c r="K267" s="118"/>
      <c r="L267" s="118"/>
      <c r="M267" s="121"/>
      <c r="N267" s="122"/>
      <c r="O267" s="122"/>
      <c r="P267" s="118"/>
      <c r="Q267" s="118"/>
      <c r="R267" s="118"/>
      <c r="S267" s="118"/>
      <c r="T267" s="118"/>
      <c r="U267" s="118"/>
      <c r="V267" s="118"/>
      <c r="W267" s="118"/>
      <c r="X267" s="118"/>
      <c r="Y267" s="118"/>
      <c r="Z267" s="118"/>
      <c r="AA267" s="118"/>
    </row>
    <row r="268" spans="1:27" ht="32.25" customHeight="1" x14ac:dyDescent="0.2">
      <c r="A268" s="118"/>
      <c r="B268" s="119"/>
      <c r="C268" s="118"/>
      <c r="D268" s="118"/>
      <c r="E268" s="118"/>
      <c r="F268" s="120"/>
      <c r="G268" s="118"/>
      <c r="H268" s="118"/>
      <c r="I268" s="118"/>
      <c r="J268" s="118"/>
      <c r="K268" s="118"/>
      <c r="L268" s="118"/>
      <c r="M268" s="121"/>
      <c r="N268" s="122"/>
      <c r="O268" s="122"/>
      <c r="P268" s="118"/>
      <c r="Q268" s="118"/>
      <c r="R268" s="118"/>
      <c r="S268" s="118"/>
      <c r="T268" s="118"/>
      <c r="U268" s="118"/>
      <c r="V268" s="118"/>
      <c r="W268" s="118"/>
      <c r="X268" s="118"/>
      <c r="Y268" s="118"/>
      <c r="Z268" s="118"/>
      <c r="AA268" s="118"/>
    </row>
    <row r="269" spans="1:27" ht="32.25" customHeight="1" x14ac:dyDescent="0.2">
      <c r="A269" s="118"/>
      <c r="B269" s="119"/>
      <c r="C269" s="118"/>
      <c r="D269" s="118"/>
      <c r="E269" s="118"/>
      <c r="F269" s="120"/>
      <c r="G269" s="118"/>
      <c r="H269" s="118"/>
      <c r="I269" s="118"/>
      <c r="J269" s="118"/>
      <c r="K269" s="118"/>
      <c r="L269" s="118"/>
      <c r="M269" s="121"/>
      <c r="N269" s="122"/>
      <c r="O269" s="122"/>
      <c r="P269" s="118"/>
      <c r="Q269" s="118"/>
      <c r="R269" s="118"/>
      <c r="S269" s="118"/>
      <c r="T269" s="118"/>
      <c r="U269" s="118"/>
      <c r="V269" s="118"/>
      <c r="W269" s="118"/>
      <c r="X269" s="118"/>
      <c r="Y269" s="118"/>
      <c r="Z269" s="118"/>
      <c r="AA269" s="118"/>
    </row>
    <row r="270" spans="1:27" ht="15.75" customHeight="1" x14ac:dyDescent="0.2">
      <c r="B270" s="116"/>
      <c r="F270" s="117"/>
    </row>
    <row r="271" spans="1:27" ht="15.75" customHeight="1" x14ac:dyDescent="0.2">
      <c r="B271" s="116"/>
      <c r="F271" s="117"/>
    </row>
    <row r="272" spans="1:27" ht="15.75" customHeight="1" x14ac:dyDescent="0.2">
      <c r="B272" s="116"/>
      <c r="F272" s="117"/>
    </row>
    <row r="273" spans="2:6" ht="15.75" customHeight="1" x14ac:dyDescent="0.2">
      <c r="B273" s="116"/>
      <c r="F273" s="117"/>
    </row>
    <row r="274" spans="2:6" ht="15.75" customHeight="1" x14ac:dyDescent="0.2">
      <c r="B274" s="116"/>
      <c r="F274" s="117"/>
    </row>
    <row r="275" spans="2:6" ht="15.75" customHeight="1" x14ac:dyDescent="0.2">
      <c r="B275" s="116"/>
      <c r="F275" s="117"/>
    </row>
    <row r="276" spans="2:6" ht="15.75" customHeight="1" x14ac:dyDescent="0.2">
      <c r="B276" s="116"/>
      <c r="F276" s="117"/>
    </row>
    <row r="277" spans="2:6" ht="15.75" customHeight="1" x14ac:dyDescent="0.2">
      <c r="B277" s="116"/>
      <c r="F277" s="117"/>
    </row>
    <row r="278" spans="2:6" ht="15.75" customHeight="1" x14ac:dyDescent="0.2">
      <c r="B278" s="116"/>
      <c r="F278" s="117"/>
    </row>
    <row r="279" spans="2:6" ht="15.75" customHeight="1" x14ac:dyDescent="0.2">
      <c r="B279" s="116"/>
      <c r="F279" s="117"/>
    </row>
    <row r="280" spans="2:6" ht="15.75" customHeight="1" x14ac:dyDescent="0.2">
      <c r="B280" s="116"/>
      <c r="F280" s="117"/>
    </row>
    <row r="281" spans="2:6" ht="15.75" customHeight="1" x14ac:dyDescent="0.2">
      <c r="B281" s="116"/>
      <c r="F281" s="117"/>
    </row>
    <row r="282" spans="2:6" ht="15.75" customHeight="1" x14ac:dyDescent="0.2">
      <c r="B282" s="116"/>
      <c r="F282" s="117"/>
    </row>
    <row r="283" spans="2:6" ht="15.75" customHeight="1" x14ac:dyDescent="0.2">
      <c r="B283" s="116"/>
      <c r="F283" s="117"/>
    </row>
    <row r="284" spans="2:6" ht="15.75" customHeight="1" x14ac:dyDescent="0.2">
      <c r="B284" s="116"/>
      <c r="F284" s="117"/>
    </row>
    <row r="285" spans="2:6" ht="15.75" customHeight="1" x14ac:dyDescent="0.2">
      <c r="B285" s="116"/>
      <c r="F285" s="117"/>
    </row>
    <row r="286" spans="2:6" ht="15.75" customHeight="1" x14ac:dyDescent="0.2">
      <c r="B286" s="116"/>
      <c r="F286" s="117"/>
    </row>
    <row r="287" spans="2:6" ht="15.75" customHeight="1" x14ac:dyDescent="0.2">
      <c r="B287" s="116"/>
      <c r="F287" s="117"/>
    </row>
    <row r="288" spans="2:6" ht="15.75" customHeight="1" x14ac:dyDescent="0.2">
      <c r="B288" s="116"/>
      <c r="F288" s="117"/>
    </row>
    <row r="289" spans="2:6" ht="15.75" customHeight="1" x14ac:dyDescent="0.2">
      <c r="B289" s="116"/>
      <c r="F289" s="117"/>
    </row>
    <row r="290" spans="2:6" ht="15.75" customHeight="1" x14ac:dyDescent="0.2">
      <c r="B290" s="116"/>
      <c r="F290" s="117"/>
    </row>
    <row r="291" spans="2:6" ht="15.75" customHeight="1" x14ac:dyDescent="0.2">
      <c r="B291" s="116"/>
      <c r="F291" s="117"/>
    </row>
    <row r="292" spans="2:6" ht="15.75" customHeight="1" x14ac:dyDescent="0.2">
      <c r="B292" s="116"/>
      <c r="F292" s="117"/>
    </row>
    <row r="293" spans="2:6" ht="15.75" customHeight="1" x14ac:dyDescent="0.2">
      <c r="B293" s="116"/>
      <c r="F293" s="117"/>
    </row>
    <row r="294" spans="2:6" ht="15.75" customHeight="1" x14ac:dyDescent="0.2">
      <c r="B294" s="116"/>
      <c r="F294" s="117"/>
    </row>
    <row r="295" spans="2:6" ht="15.75" customHeight="1" x14ac:dyDescent="0.2">
      <c r="B295" s="116"/>
      <c r="F295" s="117"/>
    </row>
    <row r="296" spans="2:6" ht="15.75" customHeight="1" x14ac:dyDescent="0.2">
      <c r="B296" s="116"/>
      <c r="F296" s="117"/>
    </row>
    <row r="297" spans="2:6" ht="15.75" customHeight="1" x14ac:dyDescent="0.2">
      <c r="B297" s="116"/>
      <c r="F297" s="117"/>
    </row>
    <row r="298" spans="2:6" ht="15.75" customHeight="1" x14ac:dyDescent="0.2">
      <c r="B298" s="116"/>
      <c r="F298" s="117"/>
    </row>
    <row r="299" spans="2:6" ht="15.75" customHeight="1" x14ac:dyDescent="0.2">
      <c r="B299" s="116"/>
      <c r="F299" s="117"/>
    </row>
    <row r="300" spans="2:6" ht="15.75" customHeight="1" x14ac:dyDescent="0.2">
      <c r="B300" s="116"/>
      <c r="F300" s="117"/>
    </row>
    <row r="301" spans="2:6" ht="15.75" customHeight="1" x14ac:dyDescent="0.2">
      <c r="B301" s="116"/>
      <c r="F301" s="117"/>
    </row>
    <row r="302" spans="2:6" ht="15.75" customHeight="1" x14ac:dyDescent="0.2">
      <c r="B302" s="116"/>
      <c r="F302" s="117"/>
    </row>
    <row r="303" spans="2:6" ht="15.75" customHeight="1" x14ac:dyDescent="0.2">
      <c r="B303" s="116"/>
      <c r="F303" s="117"/>
    </row>
    <row r="304" spans="2:6" ht="15.75" customHeight="1" x14ac:dyDescent="0.2">
      <c r="B304" s="116"/>
      <c r="F304" s="117"/>
    </row>
    <row r="305" spans="2:6" ht="15.75" customHeight="1" x14ac:dyDescent="0.2">
      <c r="B305" s="116"/>
      <c r="F305" s="117"/>
    </row>
    <row r="306" spans="2:6" ht="15.75" customHeight="1" x14ac:dyDescent="0.2">
      <c r="B306" s="116"/>
      <c r="F306" s="117"/>
    </row>
    <row r="307" spans="2:6" ht="15.75" customHeight="1" x14ac:dyDescent="0.2">
      <c r="B307" s="116"/>
      <c r="F307" s="117"/>
    </row>
    <row r="308" spans="2:6" ht="15.75" customHeight="1" x14ac:dyDescent="0.2">
      <c r="B308" s="116"/>
      <c r="F308" s="117"/>
    </row>
    <row r="309" spans="2:6" ht="15.75" customHeight="1" x14ac:dyDescent="0.2">
      <c r="B309" s="116"/>
      <c r="F309" s="117"/>
    </row>
    <row r="310" spans="2:6" ht="15.75" customHeight="1" x14ac:dyDescent="0.2">
      <c r="B310" s="116"/>
      <c r="F310" s="117"/>
    </row>
    <row r="311" spans="2:6" ht="15.75" customHeight="1" x14ac:dyDescent="0.2">
      <c r="B311" s="116"/>
      <c r="F311" s="117"/>
    </row>
    <row r="312" spans="2:6" ht="15.75" customHeight="1" x14ac:dyDescent="0.2">
      <c r="B312" s="116"/>
      <c r="F312" s="117"/>
    </row>
    <row r="313" spans="2:6" ht="15.75" customHeight="1" x14ac:dyDescent="0.2">
      <c r="B313" s="116"/>
      <c r="F313" s="117"/>
    </row>
    <row r="314" spans="2:6" ht="15.75" customHeight="1" x14ac:dyDescent="0.2">
      <c r="B314" s="116"/>
      <c r="F314" s="117"/>
    </row>
    <row r="315" spans="2:6" ht="15.75" customHeight="1" x14ac:dyDescent="0.2">
      <c r="B315" s="116"/>
      <c r="F315" s="117"/>
    </row>
    <row r="316" spans="2:6" ht="15.75" customHeight="1" x14ac:dyDescent="0.2">
      <c r="B316" s="116"/>
      <c r="F316" s="117"/>
    </row>
    <row r="317" spans="2:6" ht="15.75" customHeight="1" x14ac:dyDescent="0.2">
      <c r="B317" s="116"/>
      <c r="F317" s="117"/>
    </row>
    <row r="318" spans="2:6" ht="15.75" customHeight="1" x14ac:dyDescent="0.2">
      <c r="B318" s="116"/>
      <c r="F318" s="117"/>
    </row>
    <row r="319" spans="2:6" ht="15.75" customHeight="1" x14ac:dyDescent="0.2">
      <c r="B319" s="116"/>
      <c r="F319" s="117"/>
    </row>
    <row r="320" spans="2:6" ht="15.75" customHeight="1" x14ac:dyDescent="0.2">
      <c r="B320" s="116"/>
      <c r="F320" s="117"/>
    </row>
    <row r="321" spans="2:6" ht="15.75" customHeight="1" x14ac:dyDescent="0.2">
      <c r="B321" s="116"/>
      <c r="F321" s="117"/>
    </row>
    <row r="322" spans="2:6" ht="15.75" customHeight="1" x14ac:dyDescent="0.2">
      <c r="B322" s="116"/>
      <c r="F322" s="117"/>
    </row>
    <row r="323" spans="2:6" ht="15.75" customHeight="1" x14ac:dyDescent="0.2">
      <c r="B323" s="116"/>
      <c r="F323" s="117"/>
    </row>
    <row r="324" spans="2:6" ht="15.75" customHeight="1" x14ac:dyDescent="0.2">
      <c r="B324" s="116"/>
      <c r="F324" s="117"/>
    </row>
    <row r="325" spans="2:6" ht="15.75" customHeight="1" x14ac:dyDescent="0.2">
      <c r="B325" s="116"/>
      <c r="F325" s="117"/>
    </row>
    <row r="326" spans="2:6" ht="15.75" customHeight="1" x14ac:dyDescent="0.2">
      <c r="B326" s="116"/>
      <c r="F326" s="117"/>
    </row>
    <row r="327" spans="2:6" ht="15.75" customHeight="1" x14ac:dyDescent="0.2">
      <c r="B327" s="116"/>
      <c r="F327" s="117"/>
    </row>
    <row r="328" spans="2:6" ht="15.75" customHeight="1" x14ac:dyDescent="0.2">
      <c r="B328" s="116"/>
      <c r="F328" s="117"/>
    </row>
    <row r="329" spans="2:6" ht="15.75" customHeight="1" x14ac:dyDescent="0.2">
      <c r="B329" s="116"/>
      <c r="F329" s="117"/>
    </row>
    <row r="330" spans="2:6" ht="15.75" customHeight="1" x14ac:dyDescent="0.2">
      <c r="B330" s="116"/>
      <c r="F330" s="117"/>
    </row>
    <row r="331" spans="2:6" ht="15.75" customHeight="1" x14ac:dyDescent="0.2">
      <c r="B331" s="116"/>
      <c r="F331" s="117"/>
    </row>
    <row r="332" spans="2:6" ht="15.75" customHeight="1" x14ac:dyDescent="0.2">
      <c r="B332" s="116"/>
      <c r="F332" s="117"/>
    </row>
    <row r="333" spans="2:6" ht="15.75" customHeight="1" x14ac:dyDescent="0.2">
      <c r="B333" s="116"/>
      <c r="F333" s="117"/>
    </row>
    <row r="334" spans="2:6" ht="15.75" customHeight="1" x14ac:dyDescent="0.2">
      <c r="B334" s="116"/>
      <c r="F334" s="117"/>
    </row>
    <row r="335" spans="2:6" ht="15.75" customHeight="1" x14ac:dyDescent="0.2">
      <c r="B335" s="116"/>
      <c r="F335" s="117"/>
    </row>
    <row r="336" spans="2:6" ht="15.75" customHeight="1" x14ac:dyDescent="0.2">
      <c r="B336" s="116"/>
      <c r="F336" s="117"/>
    </row>
    <row r="337" spans="2:6" ht="15.75" customHeight="1" x14ac:dyDescent="0.2">
      <c r="B337" s="116"/>
      <c r="F337" s="117"/>
    </row>
    <row r="338" spans="2:6" ht="15.75" customHeight="1" x14ac:dyDescent="0.2">
      <c r="B338" s="116"/>
      <c r="F338" s="117"/>
    </row>
    <row r="339" spans="2:6" ht="15.75" customHeight="1" x14ac:dyDescent="0.2">
      <c r="B339" s="116"/>
      <c r="F339" s="117"/>
    </row>
    <row r="340" spans="2:6" ht="15.75" customHeight="1" x14ac:dyDescent="0.2">
      <c r="B340" s="116"/>
      <c r="F340" s="117"/>
    </row>
    <row r="341" spans="2:6" ht="15.75" customHeight="1" x14ac:dyDescent="0.2">
      <c r="B341" s="116"/>
      <c r="F341" s="117"/>
    </row>
    <row r="342" spans="2:6" ht="15.75" customHeight="1" x14ac:dyDescent="0.2">
      <c r="B342" s="116"/>
      <c r="F342" s="117"/>
    </row>
    <row r="343" spans="2:6" ht="15.75" customHeight="1" x14ac:dyDescent="0.2">
      <c r="B343" s="116"/>
      <c r="F343" s="117"/>
    </row>
    <row r="344" spans="2:6" ht="15.75" customHeight="1" x14ac:dyDescent="0.2">
      <c r="B344" s="116"/>
      <c r="F344" s="117"/>
    </row>
    <row r="345" spans="2:6" ht="15.75" customHeight="1" x14ac:dyDescent="0.2">
      <c r="B345" s="116"/>
      <c r="F345" s="117"/>
    </row>
    <row r="346" spans="2:6" ht="15.75" customHeight="1" x14ac:dyDescent="0.2">
      <c r="B346" s="116"/>
      <c r="F346" s="117"/>
    </row>
    <row r="347" spans="2:6" ht="15.75" customHeight="1" x14ac:dyDescent="0.2">
      <c r="B347" s="116"/>
      <c r="F347" s="117"/>
    </row>
    <row r="348" spans="2:6" ht="15.75" customHeight="1" x14ac:dyDescent="0.2">
      <c r="B348" s="116"/>
      <c r="F348" s="117"/>
    </row>
    <row r="349" spans="2:6" ht="15.75" customHeight="1" x14ac:dyDescent="0.2">
      <c r="B349" s="116"/>
      <c r="F349" s="117"/>
    </row>
    <row r="350" spans="2:6" ht="15.75" customHeight="1" x14ac:dyDescent="0.2">
      <c r="B350" s="116"/>
      <c r="F350" s="117"/>
    </row>
    <row r="351" spans="2:6" ht="15.75" customHeight="1" x14ac:dyDescent="0.2">
      <c r="B351" s="116"/>
      <c r="F351" s="117"/>
    </row>
    <row r="352" spans="2:6" ht="15.75" customHeight="1" x14ac:dyDescent="0.2">
      <c r="B352" s="116"/>
      <c r="F352" s="117"/>
    </row>
    <row r="353" spans="2:6" ht="15.75" customHeight="1" x14ac:dyDescent="0.2">
      <c r="B353" s="116"/>
      <c r="F353" s="117"/>
    </row>
    <row r="354" spans="2:6" ht="15.75" customHeight="1" x14ac:dyDescent="0.2">
      <c r="B354" s="116"/>
      <c r="F354" s="117"/>
    </row>
    <row r="355" spans="2:6" ht="15.75" customHeight="1" x14ac:dyDescent="0.2">
      <c r="B355" s="116"/>
      <c r="F355" s="117"/>
    </row>
    <row r="356" spans="2:6" ht="15.75" customHeight="1" x14ac:dyDescent="0.2">
      <c r="B356" s="116"/>
      <c r="F356" s="117"/>
    </row>
    <row r="357" spans="2:6" ht="15.75" customHeight="1" x14ac:dyDescent="0.2">
      <c r="B357" s="116"/>
      <c r="F357" s="117"/>
    </row>
    <row r="358" spans="2:6" ht="15.75" customHeight="1" x14ac:dyDescent="0.2">
      <c r="B358" s="116"/>
      <c r="F358" s="117"/>
    </row>
    <row r="359" spans="2:6" ht="15.75" customHeight="1" x14ac:dyDescent="0.2">
      <c r="B359" s="116"/>
      <c r="F359" s="117"/>
    </row>
    <row r="360" spans="2:6" ht="15.75" customHeight="1" x14ac:dyDescent="0.2">
      <c r="B360" s="116"/>
      <c r="F360" s="117"/>
    </row>
    <row r="361" spans="2:6" ht="15.75" customHeight="1" x14ac:dyDescent="0.2">
      <c r="B361" s="116"/>
      <c r="F361" s="117"/>
    </row>
    <row r="362" spans="2:6" ht="15.75" customHeight="1" x14ac:dyDescent="0.2">
      <c r="B362" s="116"/>
      <c r="F362" s="117"/>
    </row>
    <row r="363" spans="2:6" ht="15.75" customHeight="1" x14ac:dyDescent="0.2">
      <c r="B363" s="116"/>
      <c r="F363" s="117"/>
    </row>
    <row r="364" spans="2:6" ht="15.75" customHeight="1" x14ac:dyDescent="0.2">
      <c r="B364" s="116"/>
      <c r="F364" s="117"/>
    </row>
    <row r="365" spans="2:6" ht="15.75" customHeight="1" x14ac:dyDescent="0.2">
      <c r="B365" s="116"/>
      <c r="F365" s="117"/>
    </row>
    <row r="366" spans="2:6" ht="15.75" customHeight="1" x14ac:dyDescent="0.2">
      <c r="B366" s="116"/>
      <c r="F366" s="117"/>
    </row>
    <row r="367" spans="2:6" ht="15.75" customHeight="1" x14ac:dyDescent="0.2">
      <c r="B367" s="116"/>
      <c r="F367" s="117"/>
    </row>
    <row r="368" spans="2:6" ht="15.75" customHeight="1" x14ac:dyDescent="0.2">
      <c r="B368" s="116"/>
      <c r="F368" s="117"/>
    </row>
    <row r="369" spans="2:6" ht="15.75" customHeight="1" x14ac:dyDescent="0.2">
      <c r="B369" s="116"/>
      <c r="F369" s="117"/>
    </row>
    <row r="370" spans="2:6" ht="15.75" customHeight="1" x14ac:dyDescent="0.2">
      <c r="B370" s="116"/>
      <c r="F370" s="117"/>
    </row>
    <row r="371" spans="2:6" ht="15.75" customHeight="1" x14ac:dyDescent="0.2">
      <c r="B371" s="116"/>
      <c r="F371" s="117"/>
    </row>
    <row r="372" spans="2:6" ht="15.75" customHeight="1" x14ac:dyDescent="0.2">
      <c r="B372" s="116"/>
      <c r="F372" s="117"/>
    </row>
    <row r="373" spans="2:6" ht="15.75" customHeight="1" x14ac:dyDescent="0.2">
      <c r="B373" s="116"/>
      <c r="F373" s="117"/>
    </row>
    <row r="374" spans="2:6" ht="15.75" customHeight="1" x14ac:dyDescent="0.2">
      <c r="B374" s="116"/>
      <c r="F374" s="117"/>
    </row>
    <row r="375" spans="2:6" ht="15.75" customHeight="1" x14ac:dyDescent="0.2">
      <c r="B375" s="116"/>
      <c r="F375" s="117"/>
    </row>
    <row r="376" spans="2:6" ht="15.75" customHeight="1" x14ac:dyDescent="0.2">
      <c r="B376" s="116"/>
      <c r="F376" s="117"/>
    </row>
    <row r="377" spans="2:6" ht="15.75" customHeight="1" x14ac:dyDescent="0.2">
      <c r="B377" s="116"/>
      <c r="F377" s="117"/>
    </row>
    <row r="378" spans="2:6" ht="15.75" customHeight="1" x14ac:dyDescent="0.2">
      <c r="B378" s="116"/>
      <c r="F378" s="117"/>
    </row>
    <row r="379" spans="2:6" ht="15.75" customHeight="1" x14ac:dyDescent="0.2">
      <c r="B379" s="116"/>
      <c r="F379" s="117"/>
    </row>
    <row r="380" spans="2:6" ht="15.75" customHeight="1" x14ac:dyDescent="0.2">
      <c r="B380" s="116"/>
      <c r="F380" s="117"/>
    </row>
    <row r="381" spans="2:6" ht="15.75" customHeight="1" x14ac:dyDescent="0.2">
      <c r="B381" s="116"/>
      <c r="F381" s="117"/>
    </row>
    <row r="382" spans="2:6" ht="15.75" customHeight="1" x14ac:dyDescent="0.2">
      <c r="B382" s="116"/>
      <c r="F382" s="117"/>
    </row>
    <row r="383" spans="2:6" ht="15.75" customHeight="1" x14ac:dyDescent="0.2">
      <c r="B383" s="116"/>
      <c r="F383" s="117"/>
    </row>
    <row r="384" spans="2:6" ht="15.75" customHeight="1" x14ac:dyDescent="0.2">
      <c r="B384" s="116"/>
      <c r="F384" s="117"/>
    </row>
    <row r="385" spans="2:6" ht="15.75" customHeight="1" x14ac:dyDescent="0.2">
      <c r="B385" s="116"/>
      <c r="F385" s="117"/>
    </row>
    <row r="386" spans="2:6" ht="15.75" customHeight="1" x14ac:dyDescent="0.2">
      <c r="B386" s="116"/>
      <c r="F386" s="117"/>
    </row>
    <row r="387" spans="2:6" ht="15.75" customHeight="1" x14ac:dyDescent="0.2">
      <c r="B387" s="116"/>
      <c r="F387" s="117"/>
    </row>
    <row r="388" spans="2:6" ht="15.75" customHeight="1" x14ac:dyDescent="0.2">
      <c r="B388" s="116"/>
      <c r="F388" s="117"/>
    </row>
    <row r="389" spans="2:6" ht="15.75" customHeight="1" x14ac:dyDescent="0.2">
      <c r="B389" s="116"/>
      <c r="F389" s="117"/>
    </row>
    <row r="390" spans="2:6" ht="15.75" customHeight="1" x14ac:dyDescent="0.2">
      <c r="B390" s="116"/>
      <c r="F390" s="117"/>
    </row>
    <row r="391" spans="2:6" ht="15.75" customHeight="1" x14ac:dyDescent="0.2">
      <c r="B391" s="116"/>
      <c r="F391" s="117"/>
    </row>
    <row r="392" spans="2:6" ht="15.75" customHeight="1" x14ac:dyDescent="0.2">
      <c r="B392" s="116"/>
      <c r="F392" s="117"/>
    </row>
    <row r="393" spans="2:6" ht="15.75" customHeight="1" x14ac:dyDescent="0.2">
      <c r="B393" s="116"/>
      <c r="F393" s="117"/>
    </row>
    <row r="394" spans="2:6" ht="15.75" customHeight="1" x14ac:dyDescent="0.2">
      <c r="B394" s="116"/>
      <c r="F394" s="117"/>
    </row>
    <row r="395" spans="2:6" ht="15.75" customHeight="1" x14ac:dyDescent="0.2">
      <c r="B395" s="116"/>
      <c r="F395" s="117"/>
    </row>
    <row r="396" spans="2:6" ht="15.75" customHeight="1" x14ac:dyDescent="0.2">
      <c r="B396" s="116"/>
      <c r="F396" s="117"/>
    </row>
    <row r="397" spans="2:6" ht="15.75" customHeight="1" x14ac:dyDescent="0.2">
      <c r="B397" s="116"/>
      <c r="F397" s="117"/>
    </row>
    <row r="398" spans="2:6" ht="15.75" customHeight="1" x14ac:dyDescent="0.2">
      <c r="B398" s="116"/>
      <c r="F398" s="117"/>
    </row>
    <row r="399" spans="2:6" ht="15.75" customHeight="1" x14ac:dyDescent="0.2">
      <c r="B399" s="116"/>
      <c r="F399" s="117"/>
    </row>
    <row r="400" spans="2:6" ht="15.75" customHeight="1" x14ac:dyDescent="0.2">
      <c r="B400" s="116"/>
      <c r="F400" s="117"/>
    </row>
    <row r="401" spans="2:6" ht="15.75" customHeight="1" x14ac:dyDescent="0.2">
      <c r="B401" s="116"/>
      <c r="F401" s="117"/>
    </row>
    <row r="402" spans="2:6" ht="15.75" customHeight="1" x14ac:dyDescent="0.2">
      <c r="B402" s="116"/>
      <c r="F402" s="117"/>
    </row>
    <row r="403" spans="2:6" ht="15.75" customHeight="1" x14ac:dyDescent="0.2">
      <c r="B403" s="116"/>
      <c r="F403" s="117"/>
    </row>
    <row r="404" spans="2:6" ht="15.75" customHeight="1" x14ac:dyDescent="0.2">
      <c r="B404" s="116"/>
      <c r="F404" s="117"/>
    </row>
    <row r="405" spans="2:6" ht="15.75" customHeight="1" x14ac:dyDescent="0.2">
      <c r="B405" s="116"/>
      <c r="F405" s="117"/>
    </row>
    <row r="406" spans="2:6" ht="15.75" customHeight="1" x14ac:dyDescent="0.2">
      <c r="B406" s="116"/>
      <c r="F406" s="117"/>
    </row>
    <row r="407" spans="2:6" ht="15.75" customHeight="1" x14ac:dyDescent="0.2">
      <c r="B407" s="116"/>
      <c r="F407" s="117"/>
    </row>
    <row r="408" spans="2:6" ht="15.75" customHeight="1" x14ac:dyDescent="0.2">
      <c r="B408" s="116"/>
      <c r="F408" s="117"/>
    </row>
    <row r="409" spans="2:6" ht="15.75" customHeight="1" x14ac:dyDescent="0.2">
      <c r="B409" s="116"/>
      <c r="F409" s="117"/>
    </row>
    <row r="410" spans="2:6" ht="15.75" customHeight="1" x14ac:dyDescent="0.2">
      <c r="B410" s="116"/>
      <c r="F410" s="117"/>
    </row>
    <row r="411" spans="2:6" ht="15.75" customHeight="1" x14ac:dyDescent="0.2">
      <c r="B411" s="116"/>
      <c r="F411" s="117"/>
    </row>
    <row r="412" spans="2:6" ht="15.75" customHeight="1" x14ac:dyDescent="0.2">
      <c r="B412" s="116"/>
      <c r="F412" s="117"/>
    </row>
    <row r="413" spans="2:6" ht="15.75" customHeight="1" x14ac:dyDescent="0.2">
      <c r="B413" s="116"/>
      <c r="F413" s="117"/>
    </row>
    <row r="414" spans="2:6" ht="15.75" customHeight="1" x14ac:dyDescent="0.2">
      <c r="B414" s="116"/>
      <c r="F414" s="117"/>
    </row>
    <row r="415" spans="2:6" ht="15.75" customHeight="1" x14ac:dyDescent="0.2">
      <c r="B415" s="116"/>
      <c r="F415" s="117"/>
    </row>
    <row r="416" spans="2:6" ht="15.75" customHeight="1" x14ac:dyDescent="0.2">
      <c r="B416" s="116"/>
      <c r="F416" s="117"/>
    </row>
    <row r="417" spans="2:6" ht="15.75" customHeight="1" x14ac:dyDescent="0.2">
      <c r="B417" s="116"/>
      <c r="F417" s="117"/>
    </row>
    <row r="418" spans="2:6" ht="15.75" customHeight="1" x14ac:dyDescent="0.2">
      <c r="B418" s="116"/>
      <c r="F418" s="117"/>
    </row>
    <row r="419" spans="2:6" ht="15.75" customHeight="1" x14ac:dyDescent="0.2">
      <c r="B419" s="116"/>
      <c r="F419" s="117"/>
    </row>
    <row r="420" spans="2:6" ht="15.75" customHeight="1" x14ac:dyDescent="0.2">
      <c r="B420" s="116"/>
      <c r="F420" s="117"/>
    </row>
    <row r="421" spans="2:6" ht="15.75" customHeight="1" x14ac:dyDescent="0.2">
      <c r="B421" s="116"/>
      <c r="F421" s="117"/>
    </row>
    <row r="422" spans="2:6" ht="15.75" customHeight="1" x14ac:dyDescent="0.2">
      <c r="B422" s="116"/>
      <c r="F422" s="117"/>
    </row>
    <row r="423" spans="2:6" ht="15.75" customHeight="1" x14ac:dyDescent="0.2">
      <c r="B423" s="116"/>
      <c r="F423" s="117"/>
    </row>
    <row r="424" spans="2:6" ht="15.75" customHeight="1" x14ac:dyDescent="0.2">
      <c r="B424" s="116"/>
      <c r="F424" s="117"/>
    </row>
    <row r="425" spans="2:6" ht="15.75" customHeight="1" x14ac:dyDescent="0.2">
      <c r="B425" s="116"/>
      <c r="F425" s="117"/>
    </row>
    <row r="426" spans="2:6" ht="15.75" customHeight="1" x14ac:dyDescent="0.2">
      <c r="B426" s="116"/>
      <c r="F426" s="117"/>
    </row>
    <row r="427" spans="2:6" ht="15.75" customHeight="1" x14ac:dyDescent="0.2">
      <c r="B427" s="116"/>
      <c r="F427" s="117"/>
    </row>
    <row r="428" spans="2:6" ht="15.75" customHeight="1" x14ac:dyDescent="0.2">
      <c r="B428" s="116"/>
      <c r="F428" s="117"/>
    </row>
    <row r="429" spans="2:6" ht="15.75" customHeight="1" x14ac:dyDescent="0.2">
      <c r="B429" s="116"/>
      <c r="F429" s="117"/>
    </row>
    <row r="430" spans="2:6" ht="15.75" customHeight="1" x14ac:dyDescent="0.2">
      <c r="B430" s="116"/>
      <c r="F430" s="117"/>
    </row>
    <row r="431" spans="2:6" ht="15.75" customHeight="1" x14ac:dyDescent="0.2">
      <c r="B431" s="116"/>
      <c r="F431" s="117"/>
    </row>
    <row r="432" spans="2:6" ht="15.75" customHeight="1" x14ac:dyDescent="0.2">
      <c r="B432" s="116"/>
      <c r="F432" s="117"/>
    </row>
    <row r="433" spans="2:6" ht="15.75" customHeight="1" x14ac:dyDescent="0.2">
      <c r="B433" s="116"/>
      <c r="F433" s="117"/>
    </row>
    <row r="434" spans="2:6" ht="15.75" customHeight="1" x14ac:dyDescent="0.2">
      <c r="B434" s="116"/>
      <c r="F434" s="117"/>
    </row>
    <row r="435" spans="2:6" ht="15.75" customHeight="1" x14ac:dyDescent="0.2">
      <c r="B435" s="116"/>
      <c r="F435" s="117"/>
    </row>
    <row r="436" spans="2:6" ht="15.75" customHeight="1" x14ac:dyDescent="0.2">
      <c r="B436" s="116"/>
      <c r="F436" s="117"/>
    </row>
    <row r="437" spans="2:6" ht="15.75" customHeight="1" x14ac:dyDescent="0.2">
      <c r="B437" s="116"/>
      <c r="F437" s="117"/>
    </row>
    <row r="438" spans="2:6" ht="15.75" customHeight="1" x14ac:dyDescent="0.2">
      <c r="B438" s="116"/>
      <c r="F438" s="117"/>
    </row>
    <row r="439" spans="2:6" ht="15.75" customHeight="1" x14ac:dyDescent="0.2">
      <c r="B439" s="116"/>
      <c r="F439" s="117"/>
    </row>
    <row r="440" spans="2:6" ht="15.75" customHeight="1" x14ac:dyDescent="0.2">
      <c r="B440" s="116"/>
      <c r="F440" s="117"/>
    </row>
    <row r="441" spans="2:6" ht="15.75" customHeight="1" x14ac:dyDescent="0.2">
      <c r="B441" s="116"/>
      <c r="F441" s="117"/>
    </row>
    <row r="442" spans="2:6" ht="15.75" customHeight="1" x14ac:dyDescent="0.2">
      <c r="B442" s="116"/>
      <c r="F442" s="117"/>
    </row>
    <row r="443" spans="2:6" ht="15.75" customHeight="1" x14ac:dyDescent="0.2">
      <c r="B443" s="116"/>
      <c r="F443" s="117"/>
    </row>
    <row r="444" spans="2:6" ht="15.75" customHeight="1" x14ac:dyDescent="0.2">
      <c r="B444" s="116"/>
      <c r="F444" s="117"/>
    </row>
    <row r="445" spans="2:6" ht="15.75" customHeight="1" x14ac:dyDescent="0.2">
      <c r="B445" s="116"/>
      <c r="F445" s="117"/>
    </row>
    <row r="446" spans="2:6" ht="15.75" customHeight="1" x14ac:dyDescent="0.2">
      <c r="B446" s="116"/>
      <c r="F446" s="117"/>
    </row>
    <row r="447" spans="2:6" ht="15.75" customHeight="1" x14ac:dyDescent="0.2">
      <c r="B447" s="116"/>
      <c r="F447" s="117"/>
    </row>
    <row r="448" spans="2:6" ht="15.75" customHeight="1" x14ac:dyDescent="0.2">
      <c r="B448" s="116"/>
      <c r="F448" s="117"/>
    </row>
    <row r="449" spans="2:6" ht="15.75" customHeight="1" x14ac:dyDescent="0.2">
      <c r="B449" s="116"/>
      <c r="F449" s="117"/>
    </row>
    <row r="450" spans="2:6" ht="15.75" customHeight="1" x14ac:dyDescent="0.2">
      <c r="B450" s="116"/>
      <c r="F450" s="117"/>
    </row>
    <row r="451" spans="2:6" ht="15.75" customHeight="1" x14ac:dyDescent="0.2">
      <c r="B451" s="116"/>
      <c r="F451" s="117"/>
    </row>
    <row r="452" spans="2:6" ht="15.75" customHeight="1" x14ac:dyDescent="0.2">
      <c r="B452" s="116"/>
      <c r="F452" s="117"/>
    </row>
    <row r="453" spans="2:6" ht="15.75" customHeight="1" x14ac:dyDescent="0.2">
      <c r="B453" s="116"/>
      <c r="F453" s="117"/>
    </row>
    <row r="454" spans="2:6" ht="15.75" customHeight="1" x14ac:dyDescent="0.2">
      <c r="B454" s="116"/>
      <c r="F454" s="117"/>
    </row>
    <row r="455" spans="2:6" ht="15.75" customHeight="1" x14ac:dyDescent="0.2">
      <c r="B455" s="116"/>
      <c r="F455" s="117"/>
    </row>
    <row r="456" spans="2:6" ht="15.75" customHeight="1" x14ac:dyDescent="0.2">
      <c r="B456" s="116"/>
      <c r="F456" s="117"/>
    </row>
    <row r="457" spans="2:6" ht="15.75" customHeight="1" x14ac:dyDescent="0.2">
      <c r="B457" s="116"/>
      <c r="F457" s="117"/>
    </row>
    <row r="458" spans="2:6" ht="15.75" customHeight="1" x14ac:dyDescent="0.2">
      <c r="B458" s="116"/>
      <c r="F458" s="117"/>
    </row>
    <row r="459" spans="2:6" ht="15.75" customHeight="1" x14ac:dyDescent="0.2">
      <c r="B459" s="116"/>
      <c r="F459" s="117"/>
    </row>
    <row r="460" spans="2:6" ht="15.75" customHeight="1" x14ac:dyDescent="0.2">
      <c r="B460" s="116"/>
      <c r="F460" s="117"/>
    </row>
    <row r="461" spans="2:6" ht="15.75" customHeight="1" x14ac:dyDescent="0.2">
      <c r="B461" s="116"/>
      <c r="F461" s="117"/>
    </row>
    <row r="462" spans="2:6" ht="15.75" customHeight="1" x14ac:dyDescent="0.2">
      <c r="B462" s="116"/>
      <c r="F462" s="117"/>
    </row>
    <row r="463" spans="2:6" ht="15.75" customHeight="1" x14ac:dyDescent="0.2">
      <c r="B463" s="116"/>
      <c r="F463" s="117"/>
    </row>
    <row r="464" spans="2:6" ht="15.75" customHeight="1" x14ac:dyDescent="0.2">
      <c r="B464" s="116"/>
      <c r="F464" s="117"/>
    </row>
    <row r="465" spans="2:6" ht="15.75" customHeight="1" x14ac:dyDescent="0.2">
      <c r="B465" s="116"/>
      <c r="F465" s="117"/>
    </row>
    <row r="466" spans="2:6" ht="15.75" customHeight="1" x14ac:dyDescent="0.2">
      <c r="B466" s="116"/>
      <c r="F466" s="117"/>
    </row>
    <row r="467" spans="2:6" ht="15.75" customHeight="1" x14ac:dyDescent="0.2">
      <c r="B467" s="116"/>
      <c r="F467" s="117"/>
    </row>
    <row r="468" spans="2:6" ht="15.75" customHeight="1" x14ac:dyDescent="0.2">
      <c r="B468" s="116"/>
      <c r="F468" s="117"/>
    </row>
    <row r="469" spans="2:6" ht="15.75" customHeight="1" x14ac:dyDescent="0.2">
      <c r="B469" s="116"/>
      <c r="F469" s="117"/>
    </row>
    <row r="470" spans="2:6" ht="15.75" customHeight="1" x14ac:dyDescent="0.2">
      <c r="B470" s="116"/>
      <c r="F470" s="117"/>
    </row>
    <row r="471" spans="2:6" ht="15.75" customHeight="1" x14ac:dyDescent="0.2">
      <c r="B471" s="116"/>
      <c r="F471" s="117"/>
    </row>
    <row r="472" spans="2:6" ht="15.75" customHeight="1" x14ac:dyDescent="0.2">
      <c r="B472" s="116"/>
      <c r="F472" s="117"/>
    </row>
    <row r="473" spans="2:6" ht="15.75" customHeight="1" x14ac:dyDescent="0.2">
      <c r="B473" s="116"/>
      <c r="F473" s="117"/>
    </row>
    <row r="474" spans="2:6" ht="15.75" customHeight="1" x14ac:dyDescent="0.2">
      <c r="B474" s="116"/>
      <c r="F474" s="117"/>
    </row>
    <row r="475" spans="2:6" ht="15.75" customHeight="1" x14ac:dyDescent="0.2">
      <c r="B475" s="116"/>
      <c r="F475" s="117"/>
    </row>
    <row r="476" spans="2:6" ht="15.75" customHeight="1" x14ac:dyDescent="0.2">
      <c r="B476" s="116"/>
      <c r="F476" s="117"/>
    </row>
    <row r="477" spans="2:6" ht="15.75" customHeight="1" x14ac:dyDescent="0.2">
      <c r="B477" s="116"/>
      <c r="F477" s="117"/>
    </row>
    <row r="478" spans="2:6" ht="15.75" customHeight="1" x14ac:dyDescent="0.2">
      <c r="B478" s="116"/>
      <c r="F478" s="117"/>
    </row>
    <row r="479" spans="2:6" ht="15.75" customHeight="1" x14ac:dyDescent="0.2">
      <c r="B479" s="116"/>
      <c r="F479" s="117"/>
    </row>
    <row r="480" spans="2:6" ht="15.75" customHeight="1" x14ac:dyDescent="0.2">
      <c r="B480" s="116"/>
      <c r="F480" s="117"/>
    </row>
    <row r="481" spans="2:6" ht="15.75" customHeight="1" x14ac:dyDescent="0.2">
      <c r="B481" s="116"/>
      <c r="F481" s="117"/>
    </row>
    <row r="482" spans="2:6" ht="15.75" customHeight="1" x14ac:dyDescent="0.2">
      <c r="B482" s="116"/>
      <c r="F482" s="117"/>
    </row>
    <row r="483" spans="2:6" ht="15.75" customHeight="1" x14ac:dyDescent="0.2">
      <c r="B483" s="116"/>
      <c r="F483" s="117"/>
    </row>
    <row r="484" spans="2:6" ht="15.75" customHeight="1" x14ac:dyDescent="0.2">
      <c r="B484" s="116"/>
      <c r="F484" s="117"/>
    </row>
    <row r="485" spans="2:6" ht="15.75" customHeight="1" x14ac:dyDescent="0.2">
      <c r="B485" s="116"/>
      <c r="F485" s="117"/>
    </row>
    <row r="486" spans="2:6" ht="15.75" customHeight="1" x14ac:dyDescent="0.2">
      <c r="B486" s="116"/>
      <c r="F486" s="117"/>
    </row>
    <row r="487" spans="2:6" ht="15.75" customHeight="1" x14ac:dyDescent="0.2">
      <c r="B487" s="116"/>
      <c r="F487" s="117"/>
    </row>
    <row r="488" spans="2:6" ht="15.75" customHeight="1" x14ac:dyDescent="0.2">
      <c r="B488" s="116"/>
      <c r="F488" s="117"/>
    </row>
    <row r="489" spans="2:6" ht="15.75" customHeight="1" x14ac:dyDescent="0.2">
      <c r="B489" s="116"/>
      <c r="F489" s="117"/>
    </row>
    <row r="490" spans="2:6" ht="15.75" customHeight="1" x14ac:dyDescent="0.2">
      <c r="B490" s="116"/>
      <c r="F490" s="117"/>
    </row>
    <row r="491" spans="2:6" ht="15.75" customHeight="1" x14ac:dyDescent="0.2">
      <c r="B491" s="116"/>
      <c r="F491" s="117"/>
    </row>
    <row r="492" spans="2:6" ht="15.75" customHeight="1" x14ac:dyDescent="0.2">
      <c r="B492" s="116"/>
      <c r="F492" s="117"/>
    </row>
    <row r="493" spans="2:6" ht="15.75" customHeight="1" x14ac:dyDescent="0.2">
      <c r="B493" s="116"/>
      <c r="F493" s="117"/>
    </row>
    <row r="494" spans="2:6" ht="15.75" customHeight="1" x14ac:dyDescent="0.2">
      <c r="B494" s="116"/>
      <c r="F494" s="117"/>
    </row>
    <row r="495" spans="2:6" ht="15.75" customHeight="1" x14ac:dyDescent="0.2">
      <c r="B495" s="116"/>
      <c r="F495" s="117"/>
    </row>
    <row r="496" spans="2:6" ht="15.75" customHeight="1" x14ac:dyDescent="0.2">
      <c r="B496" s="116"/>
      <c r="F496" s="117"/>
    </row>
    <row r="497" spans="2:6" ht="15.75" customHeight="1" x14ac:dyDescent="0.2">
      <c r="B497" s="116"/>
      <c r="F497" s="117"/>
    </row>
    <row r="498" spans="2:6" ht="15.75" customHeight="1" x14ac:dyDescent="0.2">
      <c r="B498" s="116"/>
      <c r="F498" s="117"/>
    </row>
    <row r="499" spans="2:6" ht="15.75" customHeight="1" x14ac:dyDescent="0.2">
      <c r="B499" s="116"/>
      <c r="F499" s="117"/>
    </row>
    <row r="500" spans="2:6" ht="15.75" customHeight="1" x14ac:dyDescent="0.2">
      <c r="B500" s="116"/>
      <c r="F500" s="117"/>
    </row>
    <row r="501" spans="2:6" ht="15.75" customHeight="1" x14ac:dyDescent="0.2">
      <c r="B501" s="116"/>
      <c r="F501" s="117"/>
    </row>
    <row r="502" spans="2:6" ht="15.75" customHeight="1" x14ac:dyDescent="0.2">
      <c r="B502" s="116"/>
      <c r="F502" s="117"/>
    </row>
    <row r="503" spans="2:6" ht="15.75" customHeight="1" x14ac:dyDescent="0.2">
      <c r="B503" s="116"/>
      <c r="F503" s="117"/>
    </row>
    <row r="504" spans="2:6" ht="15.75" customHeight="1" x14ac:dyDescent="0.2">
      <c r="B504" s="116"/>
      <c r="F504" s="117"/>
    </row>
    <row r="505" spans="2:6" ht="15.75" customHeight="1" x14ac:dyDescent="0.2">
      <c r="B505" s="116"/>
      <c r="F505" s="117"/>
    </row>
    <row r="506" spans="2:6" ht="15.75" customHeight="1" x14ac:dyDescent="0.2">
      <c r="B506" s="116"/>
      <c r="F506" s="117"/>
    </row>
    <row r="507" spans="2:6" ht="15.75" customHeight="1" x14ac:dyDescent="0.2">
      <c r="B507" s="116"/>
      <c r="F507" s="117"/>
    </row>
    <row r="508" spans="2:6" ht="15.75" customHeight="1" x14ac:dyDescent="0.2">
      <c r="B508" s="116"/>
      <c r="F508" s="117"/>
    </row>
    <row r="509" spans="2:6" ht="15.75" customHeight="1" x14ac:dyDescent="0.2">
      <c r="B509" s="116"/>
      <c r="F509" s="117"/>
    </row>
    <row r="510" spans="2:6" ht="15.75" customHeight="1" x14ac:dyDescent="0.2">
      <c r="B510" s="116"/>
      <c r="F510" s="117"/>
    </row>
    <row r="511" spans="2:6" ht="15.75" customHeight="1" x14ac:dyDescent="0.2">
      <c r="B511" s="116"/>
      <c r="F511" s="117"/>
    </row>
    <row r="512" spans="2:6" ht="15.75" customHeight="1" x14ac:dyDescent="0.2">
      <c r="B512" s="116"/>
      <c r="F512" s="117"/>
    </row>
    <row r="513" spans="2:6" ht="15.75" customHeight="1" x14ac:dyDescent="0.2">
      <c r="B513" s="116"/>
      <c r="F513" s="117"/>
    </row>
    <row r="514" spans="2:6" ht="15.75" customHeight="1" x14ac:dyDescent="0.2">
      <c r="B514" s="116"/>
      <c r="F514" s="117"/>
    </row>
    <row r="515" spans="2:6" ht="15.75" customHeight="1" x14ac:dyDescent="0.2">
      <c r="B515" s="116"/>
      <c r="F515" s="117"/>
    </row>
    <row r="516" spans="2:6" ht="15.75" customHeight="1" x14ac:dyDescent="0.2">
      <c r="B516" s="116"/>
      <c r="F516" s="117"/>
    </row>
    <row r="517" spans="2:6" ht="15.75" customHeight="1" x14ac:dyDescent="0.2">
      <c r="B517" s="116"/>
      <c r="F517" s="117"/>
    </row>
    <row r="518" spans="2:6" ht="15.75" customHeight="1" x14ac:dyDescent="0.2">
      <c r="B518" s="116"/>
      <c r="F518" s="117"/>
    </row>
    <row r="519" spans="2:6" ht="15.75" customHeight="1" x14ac:dyDescent="0.2">
      <c r="B519" s="116"/>
      <c r="F519" s="117"/>
    </row>
    <row r="520" spans="2:6" ht="15.75" customHeight="1" x14ac:dyDescent="0.2">
      <c r="B520" s="116"/>
      <c r="F520" s="117"/>
    </row>
    <row r="521" spans="2:6" ht="15.75" customHeight="1" x14ac:dyDescent="0.2">
      <c r="B521" s="116"/>
      <c r="F521" s="117"/>
    </row>
    <row r="522" spans="2:6" ht="15.75" customHeight="1" x14ac:dyDescent="0.2">
      <c r="B522" s="116"/>
      <c r="F522" s="117"/>
    </row>
    <row r="523" spans="2:6" ht="15.75" customHeight="1" x14ac:dyDescent="0.2">
      <c r="B523" s="116"/>
      <c r="F523" s="117"/>
    </row>
    <row r="524" spans="2:6" ht="15.75" customHeight="1" x14ac:dyDescent="0.2">
      <c r="B524" s="116"/>
      <c r="F524" s="117"/>
    </row>
    <row r="525" spans="2:6" ht="15.75" customHeight="1" x14ac:dyDescent="0.2">
      <c r="B525" s="116"/>
      <c r="F525" s="117"/>
    </row>
    <row r="526" spans="2:6" ht="15.75" customHeight="1" x14ac:dyDescent="0.2">
      <c r="B526" s="116"/>
      <c r="F526" s="117"/>
    </row>
    <row r="527" spans="2:6" ht="15.75" customHeight="1" x14ac:dyDescent="0.2">
      <c r="B527" s="116"/>
      <c r="F527" s="117"/>
    </row>
    <row r="528" spans="2:6" ht="15.75" customHeight="1" x14ac:dyDescent="0.2">
      <c r="B528" s="116"/>
      <c r="F528" s="117"/>
    </row>
    <row r="529" spans="2:6" ht="15.75" customHeight="1" x14ac:dyDescent="0.2">
      <c r="B529" s="116"/>
      <c r="F529" s="117"/>
    </row>
    <row r="530" spans="2:6" ht="15.75" customHeight="1" x14ac:dyDescent="0.2">
      <c r="B530" s="116"/>
      <c r="F530" s="117"/>
    </row>
    <row r="531" spans="2:6" ht="15.75" customHeight="1" x14ac:dyDescent="0.2">
      <c r="B531" s="116"/>
      <c r="F531" s="117"/>
    </row>
    <row r="532" spans="2:6" ht="15.75" customHeight="1" x14ac:dyDescent="0.2">
      <c r="B532" s="116"/>
      <c r="F532" s="117"/>
    </row>
    <row r="533" spans="2:6" ht="15.75" customHeight="1" x14ac:dyDescent="0.2">
      <c r="B533" s="116"/>
      <c r="F533" s="117"/>
    </row>
    <row r="534" spans="2:6" ht="15.75" customHeight="1" x14ac:dyDescent="0.2">
      <c r="B534" s="116"/>
      <c r="F534" s="117"/>
    </row>
    <row r="535" spans="2:6" ht="15.75" customHeight="1" x14ac:dyDescent="0.2">
      <c r="B535" s="116"/>
      <c r="F535" s="117"/>
    </row>
    <row r="536" spans="2:6" ht="15.75" customHeight="1" x14ac:dyDescent="0.2">
      <c r="B536" s="116"/>
      <c r="F536" s="117"/>
    </row>
    <row r="537" spans="2:6" ht="15.75" customHeight="1" x14ac:dyDescent="0.2">
      <c r="B537" s="116"/>
      <c r="F537" s="117"/>
    </row>
    <row r="538" spans="2:6" ht="15.75" customHeight="1" x14ac:dyDescent="0.2">
      <c r="B538" s="116"/>
      <c r="F538" s="117"/>
    </row>
    <row r="539" spans="2:6" ht="15.75" customHeight="1" x14ac:dyDescent="0.2">
      <c r="B539" s="116"/>
      <c r="F539" s="117"/>
    </row>
    <row r="540" spans="2:6" ht="15.75" customHeight="1" x14ac:dyDescent="0.2">
      <c r="B540" s="116"/>
      <c r="F540" s="117"/>
    </row>
    <row r="541" spans="2:6" ht="15.75" customHeight="1" x14ac:dyDescent="0.2">
      <c r="B541" s="116"/>
      <c r="F541" s="117"/>
    </row>
    <row r="542" spans="2:6" ht="15.75" customHeight="1" x14ac:dyDescent="0.2">
      <c r="B542" s="116"/>
      <c r="F542" s="117"/>
    </row>
    <row r="543" spans="2:6" ht="15.75" customHeight="1" x14ac:dyDescent="0.2">
      <c r="B543" s="116"/>
      <c r="F543" s="117"/>
    </row>
    <row r="544" spans="2:6" ht="15.75" customHeight="1" x14ac:dyDescent="0.2">
      <c r="B544" s="116"/>
      <c r="F544" s="117"/>
    </row>
    <row r="545" spans="2:6" ht="15.75" customHeight="1" x14ac:dyDescent="0.2">
      <c r="B545" s="116"/>
      <c r="F545" s="117"/>
    </row>
    <row r="546" spans="2:6" ht="15.75" customHeight="1" x14ac:dyDescent="0.2">
      <c r="B546" s="116"/>
      <c r="F546" s="117"/>
    </row>
    <row r="547" spans="2:6" ht="15.75" customHeight="1" x14ac:dyDescent="0.2">
      <c r="B547" s="116"/>
      <c r="F547" s="117"/>
    </row>
    <row r="548" spans="2:6" ht="15.75" customHeight="1" x14ac:dyDescent="0.2">
      <c r="B548" s="116"/>
      <c r="F548" s="117"/>
    </row>
    <row r="549" spans="2:6" ht="15.75" customHeight="1" x14ac:dyDescent="0.2">
      <c r="B549" s="116"/>
      <c r="F549" s="117"/>
    </row>
    <row r="550" spans="2:6" ht="15.75" customHeight="1" x14ac:dyDescent="0.2">
      <c r="B550" s="116"/>
      <c r="F550" s="117"/>
    </row>
    <row r="551" spans="2:6" ht="15.75" customHeight="1" x14ac:dyDescent="0.2">
      <c r="B551" s="116"/>
      <c r="F551" s="117"/>
    </row>
    <row r="552" spans="2:6" ht="15.75" customHeight="1" x14ac:dyDescent="0.2">
      <c r="B552" s="116"/>
      <c r="F552" s="117"/>
    </row>
    <row r="553" spans="2:6" ht="15.75" customHeight="1" x14ac:dyDescent="0.2">
      <c r="B553" s="116"/>
      <c r="F553" s="117"/>
    </row>
    <row r="554" spans="2:6" ht="15.75" customHeight="1" x14ac:dyDescent="0.2">
      <c r="B554" s="116"/>
      <c r="F554" s="117"/>
    </row>
    <row r="555" spans="2:6" ht="15.75" customHeight="1" x14ac:dyDescent="0.2">
      <c r="B555" s="116"/>
      <c r="F555" s="117"/>
    </row>
    <row r="556" spans="2:6" ht="15.75" customHeight="1" x14ac:dyDescent="0.2">
      <c r="B556" s="116"/>
      <c r="F556" s="117"/>
    </row>
    <row r="557" spans="2:6" ht="15.75" customHeight="1" x14ac:dyDescent="0.2">
      <c r="B557" s="116"/>
      <c r="F557" s="117"/>
    </row>
    <row r="558" spans="2:6" ht="15.75" customHeight="1" x14ac:dyDescent="0.2">
      <c r="B558" s="116"/>
      <c r="F558" s="117"/>
    </row>
    <row r="559" spans="2:6" ht="15.75" customHeight="1" x14ac:dyDescent="0.2">
      <c r="B559" s="116"/>
      <c r="F559" s="117"/>
    </row>
    <row r="560" spans="2:6" ht="15.75" customHeight="1" x14ac:dyDescent="0.2">
      <c r="B560" s="116"/>
      <c r="F560" s="117"/>
    </row>
    <row r="561" spans="2:6" ht="15.75" customHeight="1" x14ac:dyDescent="0.2">
      <c r="B561" s="116"/>
      <c r="F561" s="117"/>
    </row>
    <row r="562" spans="2:6" ht="15.75" customHeight="1" x14ac:dyDescent="0.2">
      <c r="B562" s="116"/>
      <c r="F562" s="117"/>
    </row>
    <row r="563" spans="2:6" ht="15.75" customHeight="1" x14ac:dyDescent="0.2">
      <c r="B563" s="116"/>
      <c r="F563" s="117"/>
    </row>
    <row r="564" spans="2:6" ht="15.75" customHeight="1" x14ac:dyDescent="0.2">
      <c r="B564" s="116"/>
      <c r="F564" s="117"/>
    </row>
    <row r="565" spans="2:6" ht="15.75" customHeight="1" x14ac:dyDescent="0.2">
      <c r="B565" s="116"/>
      <c r="F565" s="117"/>
    </row>
    <row r="566" spans="2:6" ht="15.75" customHeight="1" x14ac:dyDescent="0.2">
      <c r="B566" s="116"/>
      <c r="F566" s="117"/>
    </row>
    <row r="567" spans="2:6" ht="15.75" customHeight="1" x14ac:dyDescent="0.2">
      <c r="B567" s="116"/>
      <c r="F567" s="117"/>
    </row>
    <row r="568" spans="2:6" ht="15.75" customHeight="1" x14ac:dyDescent="0.2">
      <c r="B568" s="116"/>
      <c r="F568" s="117"/>
    </row>
    <row r="569" spans="2:6" ht="15.75" customHeight="1" x14ac:dyDescent="0.2">
      <c r="B569" s="116"/>
      <c r="F569" s="117"/>
    </row>
    <row r="570" spans="2:6" ht="15.75" customHeight="1" x14ac:dyDescent="0.2">
      <c r="B570" s="116"/>
      <c r="F570" s="117"/>
    </row>
    <row r="571" spans="2:6" ht="15.75" customHeight="1" x14ac:dyDescent="0.2">
      <c r="B571" s="116"/>
      <c r="F571" s="117"/>
    </row>
    <row r="572" spans="2:6" ht="15.75" customHeight="1" x14ac:dyDescent="0.2">
      <c r="B572" s="116"/>
      <c r="F572" s="117"/>
    </row>
    <row r="573" spans="2:6" ht="15.75" customHeight="1" x14ac:dyDescent="0.2">
      <c r="B573" s="116"/>
      <c r="F573" s="117"/>
    </row>
    <row r="574" spans="2:6" ht="15.75" customHeight="1" x14ac:dyDescent="0.2">
      <c r="B574" s="116"/>
      <c r="F574" s="117"/>
    </row>
    <row r="575" spans="2:6" ht="15.75" customHeight="1" x14ac:dyDescent="0.2">
      <c r="B575" s="116"/>
      <c r="F575" s="117"/>
    </row>
    <row r="576" spans="2:6" ht="15.75" customHeight="1" x14ac:dyDescent="0.2">
      <c r="B576" s="116"/>
      <c r="F576" s="117"/>
    </row>
    <row r="577" spans="2:6" ht="15.75" customHeight="1" x14ac:dyDescent="0.2">
      <c r="B577" s="116"/>
      <c r="F577" s="117"/>
    </row>
    <row r="578" spans="2:6" ht="15.75" customHeight="1" x14ac:dyDescent="0.2">
      <c r="B578" s="116"/>
      <c r="F578" s="117"/>
    </row>
    <row r="579" spans="2:6" ht="15.75" customHeight="1" x14ac:dyDescent="0.2">
      <c r="B579" s="116"/>
      <c r="F579" s="117"/>
    </row>
    <row r="580" spans="2:6" ht="15.75" customHeight="1" x14ac:dyDescent="0.2">
      <c r="B580" s="116"/>
      <c r="F580" s="117"/>
    </row>
    <row r="581" spans="2:6" ht="15.75" customHeight="1" x14ac:dyDescent="0.2">
      <c r="B581" s="116"/>
      <c r="F581" s="117"/>
    </row>
    <row r="582" spans="2:6" ht="15.75" customHeight="1" x14ac:dyDescent="0.2">
      <c r="B582" s="116"/>
      <c r="F582" s="117"/>
    </row>
    <row r="583" spans="2:6" ht="15.75" customHeight="1" x14ac:dyDescent="0.2">
      <c r="B583" s="116"/>
      <c r="F583" s="117"/>
    </row>
    <row r="584" spans="2:6" ht="15.75" customHeight="1" x14ac:dyDescent="0.2">
      <c r="B584" s="116"/>
      <c r="F584" s="117"/>
    </row>
    <row r="585" spans="2:6" ht="15.75" customHeight="1" x14ac:dyDescent="0.2">
      <c r="B585" s="116"/>
      <c r="F585" s="117"/>
    </row>
    <row r="586" spans="2:6" ht="15.75" customHeight="1" x14ac:dyDescent="0.2">
      <c r="B586" s="116"/>
      <c r="F586" s="117"/>
    </row>
    <row r="587" spans="2:6" ht="15.75" customHeight="1" x14ac:dyDescent="0.2">
      <c r="B587" s="116"/>
      <c r="F587" s="117"/>
    </row>
    <row r="588" spans="2:6" ht="15.75" customHeight="1" x14ac:dyDescent="0.2">
      <c r="B588" s="116"/>
      <c r="F588" s="117"/>
    </row>
    <row r="589" spans="2:6" ht="15.75" customHeight="1" x14ac:dyDescent="0.2">
      <c r="B589" s="116"/>
      <c r="F589" s="117"/>
    </row>
    <row r="590" spans="2:6" ht="15.75" customHeight="1" x14ac:dyDescent="0.2">
      <c r="B590" s="116"/>
      <c r="F590" s="117"/>
    </row>
    <row r="591" spans="2:6" ht="15.75" customHeight="1" x14ac:dyDescent="0.2">
      <c r="B591" s="116"/>
      <c r="F591" s="117"/>
    </row>
    <row r="592" spans="2:6" ht="15.75" customHeight="1" x14ac:dyDescent="0.2">
      <c r="B592" s="116"/>
      <c r="F592" s="117"/>
    </row>
    <row r="593" spans="2:6" ht="15.75" customHeight="1" x14ac:dyDescent="0.2">
      <c r="B593" s="116"/>
      <c r="F593" s="117"/>
    </row>
    <row r="594" spans="2:6" ht="15.75" customHeight="1" x14ac:dyDescent="0.2">
      <c r="B594" s="116"/>
      <c r="F594" s="117"/>
    </row>
    <row r="595" spans="2:6" ht="15.75" customHeight="1" x14ac:dyDescent="0.2">
      <c r="B595" s="116"/>
      <c r="F595" s="117"/>
    </row>
    <row r="596" spans="2:6" ht="15.75" customHeight="1" x14ac:dyDescent="0.2">
      <c r="B596" s="116"/>
      <c r="F596" s="117"/>
    </row>
    <row r="597" spans="2:6" ht="15.75" customHeight="1" x14ac:dyDescent="0.2">
      <c r="B597" s="116"/>
      <c r="F597" s="117"/>
    </row>
    <row r="598" spans="2:6" ht="15.75" customHeight="1" x14ac:dyDescent="0.2">
      <c r="B598" s="116"/>
      <c r="F598" s="117"/>
    </row>
    <row r="599" spans="2:6" ht="15.75" customHeight="1" x14ac:dyDescent="0.2">
      <c r="B599" s="116"/>
      <c r="F599" s="117"/>
    </row>
    <row r="600" spans="2:6" ht="15.75" customHeight="1" x14ac:dyDescent="0.2">
      <c r="B600" s="116"/>
      <c r="F600" s="117"/>
    </row>
    <row r="601" spans="2:6" ht="15.75" customHeight="1" x14ac:dyDescent="0.2">
      <c r="B601" s="116"/>
      <c r="F601" s="117"/>
    </row>
    <row r="602" spans="2:6" ht="15.75" customHeight="1" x14ac:dyDescent="0.2">
      <c r="B602" s="116"/>
      <c r="F602" s="117"/>
    </row>
    <row r="603" spans="2:6" ht="15.75" customHeight="1" x14ac:dyDescent="0.2">
      <c r="B603" s="116"/>
      <c r="F603" s="117"/>
    </row>
    <row r="604" spans="2:6" ht="15.75" customHeight="1" x14ac:dyDescent="0.2">
      <c r="B604" s="116"/>
      <c r="F604" s="117"/>
    </row>
    <row r="605" spans="2:6" ht="15.75" customHeight="1" x14ac:dyDescent="0.2">
      <c r="B605" s="116"/>
      <c r="F605" s="117"/>
    </row>
    <row r="606" spans="2:6" ht="15.75" customHeight="1" x14ac:dyDescent="0.2">
      <c r="B606" s="116"/>
      <c r="F606" s="117"/>
    </row>
    <row r="607" spans="2:6" ht="15.75" customHeight="1" x14ac:dyDescent="0.2">
      <c r="B607" s="116"/>
      <c r="F607" s="117"/>
    </row>
    <row r="608" spans="2:6" ht="15.75" customHeight="1" x14ac:dyDescent="0.2">
      <c r="B608" s="116"/>
      <c r="F608" s="117"/>
    </row>
    <row r="609" spans="2:6" ht="15.75" customHeight="1" x14ac:dyDescent="0.2">
      <c r="B609" s="116"/>
      <c r="F609" s="117"/>
    </row>
    <row r="610" spans="2:6" ht="15.75" customHeight="1" x14ac:dyDescent="0.2">
      <c r="B610" s="116"/>
      <c r="F610" s="117"/>
    </row>
    <row r="611" spans="2:6" ht="15.75" customHeight="1" x14ac:dyDescent="0.2">
      <c r="B611" s="116"/>
      <c r="F611" s="117"/>
    </row>
    <row r="612" spans="2:6" ht="15.75" customHeight="1" x14ac:dyDescent="0.2">
      <c r="B612" s="116"/>
      <c r="F612" s="117"/>
    </row>
    <row r="613" spans="2:6" ht="15.75" customHeight="1" x14ac:dyDescent="0.2">
      <c r="B613" s="116"/>
      <c r="F613" s="117"/>
    </row>
    <row r="614" spans="2:6" ht="15.75" customHeight="1" x14ac:dyDescent="0.2">
      <c r="B614" s="116"/>
      <c r="F614" s="117"/>
    </row>
    <row r="615" spans="2:6" ht="15.75" customHeight="1" x14ac:dyDescent="0.2">
      <c r="B615" s="116"/>
      <c r="F615" s="117"/>
    </row>
    <row r="616" spans="2:6" ht="15.75" customHeight="1" x14ac:dyDescent="0.2">
      <c r="B616" s="116"/>
      <c r="F616" s="117"/>
    </row>
    <row r="617" spans="2:6" ht="15.75" customHeight="1" x14ac:dyDescent="0.2">
      <c r="B617" s="116"/>
      <c r="F617" s="117"/>
    </row>
    <row r="618" spans="2:6" ht="15.75" customHeight="1" x14ac:dyDescent="0.2">
      <c r="B618" s="116"/>
      <c r="F618" s="117"/>
    </row>
    <row r="619" spans="2:6" ht="15.75" customHeight="1" x14ac:dyDescent="0.2">
      <c r="B619" s="116"/>
      <c r="F619" s="117"/>
    </row>
    <row r="620" spans="2:6" ht="15.75" customHeight="1" x14ac:dyDescent="0.2">
      <c r="B620" s="116"/>
      <c r="F620" s="117"/>
    </row>
    <row r="621" spans="2:6" ht="15.75" customHeight="1" x14ac:dyDescent="0.2">
      <c r="B621" s="116"/>
      <c r="F621" s="117"/>
    </row>
    <row r="622" spans="2:6" ht="15.75" customHeight="1" x14ac:dyDescent="0.2">
      <c r="B622" s="116"/>
      <c r="F622" s="117"/>
    </row>
    <row r="623" spans="2:6" ht="15.75" customHeight="1" x14ac:dyDescent="0.2">
      <c r="B623" s="116"/>
      <c r="F623" s="117"/>
    </row>
    <row r="624" spans="2:6" ht="15.75" customHeight="1" x14ac:dyDescent="0.2">
      <c r="B624" s="116"/>
      <c r="F624" s="117"/>
    </row>
    <row r="625" spans="2:6" ht="15.75" customHeight="1" x14ac:dyDescent="0.2">
      <c r="B625" s="116"/>
      <c r="F625" s="117"/>
    </row>
    <row r="626" spans="2:6" ht="15.75" customHeight="1" x14ac:dyDescent="0.2">
      <c r="B626" s="116"/>
      <c r="F626" s="117"/>
    </row>
    <row r="627" spans="2:6" ht="15.75" customHeight="1" x14ac:dyDescent="0.2">
      <c r="B627" s="116"/>
      <c r="F627" s="117"/>
    </row>
    <row r="628" spans="2:6" ht="15.75" customHeight="1" x14ac:dyDescent="0.2">
      <c r="B628" s="116"/>
      <c r="F628" s="117"/>
    </row>
    <row r="629" spans="2:6" ht="15.75" customHeight="1" x14ac:dyDescent="0.2">
      <c r="B629" s="116"/>
      <c r="F629" s="117"/>
    </row>
    <row r="630" spans="2:6" ht="15.75" customHeight="1" x14ac:dyDescent="0.2">
      <c r="B630" s="116"/>
      <c r="F630" s="117"/>
    </row>
    <row r="631" spans="2:6" ht="15.75" customHeight="1" x14ac:dyDescent="0.2">
      <c r="B631" s="116"/>
      <c r="F631" s="117"/>
    </row>
    <row r="632" spans="2:6" ht="15.75" customHeight="1" x14ac:dyDescent="0.2">
      <c r="B632" s="116"/>
      <c r="F632" s="117"/>
    </row>
    <row r="633" spans="2:6" ht="15.75" customHeight="1" x14ac:dyDescent="0.2">
      <c r="B633" s="116"/>
      <c r="F633" s="117"/>
    </row>
    <row r="634" spans="2:6" ht="15.75" customHeight="1" x14ac:dyDescent="0.2">
      <c r="B634" s="116"/>
      <c r="F634" s="117"/>
    </row>
    <row r="635" spans="2:6" ht="15.75" customHeight="1" x14ac:dyDescent="0.2">
      <c r="B635" s="116"/>
      <c r="F635" s="117"/>
    </row>
    <row r="636" spans="2:6" ht="15.75" customHeight="1" x14ac:dyDescent="0.2">
      <c r="B636" s="116"/>
      <c r="F636" s="117"/>
    </row>
    <row r="637" spans="2:6" ht="15.75" customHeight="1" x14ac:dyDescent="0.2">
      <c r="B637" s="116"/>
      <c r="F637" s="117"/>
    </row>
    <row r="638" spans="2:6" ht="15.75" customHeight="1" x14ac:dyDescent="0.2">
      <c r="B638" s="116"/>
      <c r="F638" s="117"/>
    </row>
    <row r="639" spans="2:6" ht="15.75" customHeight="1" x14ac:dyDescent="0.2">
      <c r="B639" s="116"/>
      <c r="F639" s="117"/>
    </row>
    <row r="640" spans="2:6" ht="15.75" customHeight="1" x14ac:dyDescent="0.2">
      <c r="B640" s="116"/>
      <c r="F640" s="117"/>
    </row>
    <row r="641" spans="2:6" ht="15.75" customHeight="1" x14ac:dyDescent="0.2">
      <c r="B641" s="116"/>
      <c r="F641" s="117"/>
    </row>
    <row r="642" spans="2:6" ht="15.75" customHeight="1" x14ac:dyDescent="0.2">
      <c r="B642" s="116"/>
      <c r="F642" s="117"/>
    </row>
    <row r="643" spans="2:6" ht="15.75" customHeight="1" x14ac:dyDescent="0.2">
      <c r="B643" s="116"/>
      <c r="F643" s="117"/>
    </row>
    <row r="644" spans="2:6" ht="15.75" customHeight="1" x14ac:dyDescent="0.2">
      <c r="B644" s="116"/>
      <c r="F644" s="117"/>
    </row>
    <row r="645" spans="2:6" ht="15.75" customHeight="1" x14ac:dyDescent="0.2">
      <c r="B645" s="116"/>
      <c r="F645" s="117"/>
    </row>
    <row r="646" spans="2:6" ht="15.75" customHeight="1" x14ac:dyDescent="0.2">
      <c r="B646" s="116"/>
      <c r="F646" s="117"/>
    </row>
    <row r="647" spans="2:6" ht="15.75" customHeight="1" x14ac:dyDescent="0.2">
      <c r="B647" s="116"/>
      <c r="F647" s="117"/>
    </row>
    <row r="648" spans="2:6" ht="15.75" customHeight="1" x14ac:dyDescent="0.2">
      <c r="B648" s="116"/>
      <c r="F648" s="117"/>
    </row>
    <row r="649" spans="2:6" ht="15.75" customHeight="1" x14ac:dyDescent="0.2">
      <c r="B649" s="116"/>
      <c r="F649" s="117"/>
    </row>
    <row r="650" spans="2:6" ht="15.75" customHeight="1" x14ac:dyDescent="0.2">
      <c r="B650" s="116"/>
      <c r="F650" s="117"/>
    </row>
    <row r="651" spans="2:6" ht="15.75" customHeight="1" x14ac:dyDescent="0.2">
      <c r="B651" s="116"/>
      <c r="F651" s="117"/>
    </row>
    <row r="652" spans="2:6" ht="15.75" customHeight="1" x14ac:dyDescent="0.2">
      <c r="B652" s="116"/>
      <c r="F652" s="117"/>
    </row>
    <row r="653" spans="2:6" ht="15.75" customHeight="1" x14ac:dyDescent="0.2">
      <c r="B653" s="116"/>
      <c r="F653" s="117"/>
    </row>
    <row r="654" spans="2:6" ht="15.75" customHeight="1" x14ac:dyDescent="0.2">
      <c r="B654" s="116"/>
      <c r="F654" s="117"/>
    </row>
    <row r="655" spans="2:6" ht="15.75" customHeight="1" x14ac:dyDescent="0.2">
      <c r="B655" s="116"/>
      <c r="F655" s="117"/>
    </row>
    <row r="656" spans="2:6" ht="15.75" customHeight="1" x14ac:dyDescent="0.2">
      <c r="B656" s="116"/>
      <c r="F656" s="117"/>
    </row>
    <row r="657" spans="2:6" ht="15.75" customHeight="1" x14ac:dyDescent="0.2">
      <c r="B657" s="116"/>
      <c r="F657" s="117"/>
    </row>
    <row r="658" spans="2:6" ht="15.75" customHeight="1" x14ac:dyDescent="0.2">
      <c r="B658" s="116"/>
      <c r="F658" s="117"/>
    </row>
    <row r="659" spans="2:6" ht="15.75" customHeight="1" x14ac:dyDescent="0.2">
      <c r="B659" s="116"/>
      <c r="F659" s="117"/>
    </row>
    <row r="660" spans="2:6" ht="15.75" customHeight="1" x14ac:dyDescent="0.2">
      <c r="B660" s="116"/>
      <c r="F660" s="117"/>
    </row>
    <row r="661" spans="2:6" ht="15.75" customHeight="1" x14ac:dyDescent="0.2">
      <c r="B661" s="116"/>
      <c r="F661" s="117"/>
    </row>
    <row r="662" spans="2:6" ht="15.75" customHeight="1" x14ac:dyDescent="0.2">
      <c r="B662" s="116"/>
      <c r="F662" s="117"/>
    </row>
    <row r="663" spans="2:6" ht="15.75" customHeight="1" x14ac:dyDescent="0.2">
      <c r="B663" s="116"/>
      <c r="F663" s="117"/>
    </row>
    <row r="664" spans="2:6" ht="15.75" customHeight="1" x14ac:dyDescent="0.2">
      <c r="B664" s="116"/>
      <c r="F664" s="117"/>
    </row>
    <row r="665" spans="2:6" ht="15.75" customHeight="1" x14ac:dyDescent="0.2">
      <c r="B665" s="116"/>
      <c r="F665" s="117"/>
    </row>
    <row r="666" spans="2:6" ht="15.75" customHeight="1" x14ac:dyDescent="0.2">
      <c r="B666" s="116"/>
      <c r="F666" s="117"/>
    </row>
    <row r="667" spans="2:6" ht="15.75" customHeight="1" x14ac:dyDescent="0.2">
      <c r="B667" s="116"/>
      <c r="F667" s="117"/>
    </row>
    <row r="668" spans="2:6" ht="15.75" customHeight="1" x14ac:dyDescent="0.2">
      <c r="B668" s="116"/>
      <c r="F668" s="117"/>
    </row>
    <row r="669" spans="2:6" ht="15.75" customHeight="1" x14ac:dyDescent="0.2">
      <c r="B669" s="116"/>
      <c r="F669" s="117"/>
    </row>
    <row r="670" spans="2:6" ht="15.75" customHeight="1" x14ac:dyDescent="0.2">
      <c r="B670" s="116"/>
      <c r="F670" s="117"/>
    </row>
    <row r="671" spans="2:6" ht="15.75" customHeight="1" x14ac:dyDescent="0.2">
      <c r="B671" s="116"/>
      <c r="F671" s="117"/>
    </row>
    <row r="672" spans="2:6" ht="15.75" customHeight="1" x14ac:dyDescent="0.2">
      <c r="B672" s="116"/>
      <c r="F672" s="117"/>
    </row>
    <row r="673" spans="2:6" ht="15.75" customHeight="1" x14ac:dyDescent="0.2">
      <c r="B673" s="116"/>
      <c r="F673" s="117"/>
    </row>
    <row r="674" spans="2:6" ht="15.75" customHeight="1" x14ac:dyDescent="0.2">
      <c r="B674" s="116"/>
      <c r="F674" s="117"/>
    </row>
    <row r="675" spans="2:6" ht="15.75" customHeight="1" x14ac:dyDescent="0.2">
      <c r="B675" s="116"/>
      <c r="F675" s="117"/>
    </row>
    <row r="676" spans="2:6" ht="15.75" customHeight="1" x14ac:dyDescent="0.2">
      <c r="B676" s="116"/>
      <c r="F676" s="117"/>
    </row>
    <row r="677" spans="2:6" ht="15.75" customHeight="1" x14ac:dyDescent="0.2">
      <c r="B677" s="116"/>
      <c r="F677" s="117"/>
    </row>
    <row r="678" spans="2:6" ht="15.75" customHeight="1" x14ac:dyDescent="0.2">
      <c r="B678" s="116"/>
      <c r="F678" s="117"/>
    </row>
    <row r="679" spans="2:6" ht="15.75" customHeight="1" x14ac:dyDescent="0.2">
      <c r="B679" s="116"/>
      <c r="F679" s="117"/>
    </row>
    <row r="680" spans="2:6" ht="15.75" customHeight="1" x14ac:dyDescent="0.2">
      <c r="B680" s="116"/>
      <c r="F680" s="117"/>
    </row>
    <row r="681" spans="2:6" ht="15.75" customHeight="1" x14ac:dyDescent="0.2">
      <c r="B681" s="116"/>
      <c r="F681" s="117"/>
    </row>
    <row r="682" spans="2:6" ht="15.75" customHeight="1" x14ac:dyDescent="0.2">
      <c r="B682" s="116"/>
      <c r="F682" s="117"/>
    </row>
    <row r="683" spans="2:6" ht="15.75" customHeight="1" x14ac:dyDescent="0.2">
      <c r="B683" s="116"/>
      <c r="F683" s="117"/>
    </row>
    <row r="684" spans="2:6" ht="15.75" customHeight="1" x14ac:dyDescent="0.2">
      <c r="B684" s="116"/>
      <c r="F684" s="117"/>
    </row>
    <row r="685" spans="2:6" ht="15.75" customHeight="1" x14ac:dyDescent="0.2">
      <c r="B685" s="116"/>
      <c r="F685" s="117"/>
    </row>
    <row r="686" spans="2:6" ht="15.75" customHeight="1" x14ac:dyDescent="0.2">
      <c r="B686" s="116"/>
      <c r="F686" s="117"/>
    </row>
    <row r="687" spans="2:6" ht="15.75" customHeight="1" x14ac:dyDescent="0.2">
      <c r="B687" s="116"/>
      <c r="F687" s="117"/>
    </row>
    <row r="688" spans="2:6" ht="15.75" customHeight="1" x14ac:dyDescent="0.2">
      <c r="B688" s="116"/>
      <c r="F688" s="117"/>
    </row>
    <row r="689" spans="2:6" ht="15.75" customHeight="1" x14ac:dyDescent="0.2">
      <c r="B689" s="116"/>
      <c r="F689" s="117"/>
    </row>
    <row r="690" spans="2:6" ht="15.75" customHeight="1" x14ac:dyDescent="0.2">
      <c r="B690" s="116"/>
      <c r="F690" s="117"/>
    </row>
    <row r="691" spans="2:6" ht="15.75" customHeight="1" x14ac:dyDescent="0.2">
      <c r="B691" s="116"/>
      <c r="F691" s="117"/>
    </row>
    <row r="692" spans="2:6" ht="15.75" customHeight="1" x14ac:dyDescent="0.2">
      <c r="B692" s="116"/>
      <c r="F692" s="117"/>
    </row>
    <row r="693" spans="2:6" ht="15.75" customHeight="1" x14ac:dyDescent="0.2">
      <c r="B693" s="116"/>
      <c r="F693" s="117"/>
    </row>
    <row r="694" spans="2:6" ht="15.75" customHeight="1" x14ac:dyDescent="0.2">
      <c r="B694" s="116"/>
      <c r="F694" s="117"/>
    </row>
    <row r="695" spans="2:6" ht="15.75" customHeight="1" x14ac:dyDescent="0.2">
      <c r="B695" s="116"/>
      <c r="F695" s="117"/>
    </row>
    <row r="696" spans="2:6" ht="15.75" customHeight="1" x14ac:dyDescent="0.2">
      <c r="B696" s="116"/>
      <c r="F696" s="117"/>
    </row>
    <row r="697" spans="2:6" ht="15.75" customHeight="1" x14ac:dyDescent="0.2">
      <c r="B697" s="116"/>
      <c r="F697" s="117"/>
    </row>
    <row r="698" spans="2:6" ht="15.75" customHeight="1" x14ac:dyDescent="0.2">
      <c r="B698" s="116"/>
      <c r="F698" s="117"/>
    </row>
    <row r="699" spans="2:6" ht="15.75" customHeight="1" x14ac:dyDescent="0.2">
      <c r="B699" s="116"/>
      <c r="F699" s="117"/>
    </row>
    <row r="700" spans="2:6" ht="15.75" customHeight="1" x14ac:dyDescent="0.2">
      <c r="B700" s="116"/>
      <c r="F700" s="117"/>
    </row>
    <row r="701" spans="2:6" ht="15.75" customHeight="1" x14ac:dyDescent="0.2">
      <c r="B701" s="116"/>
      <c r="F701" s="117"/>
    </row>
    <row r="702" spans="2:6" ht="15.75" customHeight="1" x14ac:dyDescent="0.2">
      <c r="B702" s="116"/>
      <c r="F702" s="117"/>
    </row>
    <row r="703" spans="2:6" ht="15.75" customHeight="1" x14ac:dyDescent="0.2">
      <c r="B703" s="116"/>
      <c r="F703" s="117"/>
    </row>
    <row r="704" spans="2:6" ht="15.75" customHeight="1" x14ac:dyDescent="0.2">
      <c r="B704" s="116"/>
      <c r="F704" s="117"/>
    </row>
    <row r="705" spans="2:6" ht="15.75" customHeight="1" x14ac:dyDescent="0.2">
      <c r="B705" s="116"/>
      <c r="F705" s="117"/>
    </row>
    <row r="706" spans="2:6" ht="15.75" customHeight="1" x14ac:dyDescent="0.2">
      <c r="B706" s="116"/>
      <c r="F706" s="117"/>
    </row>
    <row r="707" spans="2:6" ht="15.75" customHeight="1" x14ac:dyDescent="0.2">
      <c r="B707" s="116"/>
      <c r="F707" s="117"/>
    </row>
    <row r="708" spans="2:6" ht="15.75" customHeight="1" x14ac:dyDescent="0.2">
      <c r="B708" s="116"/>
      <c r="F708" s="117"/>
    </row>
    <row r="709" spans="2:6" ht="15.75" customHeight="1" x14ac:dyDescent="0.2">
      <c r="B709" s="116"/>
      <c r="F709" s="117"/>
    </row>
    <row r="710" spans="2:6" ht="15.75" customHeight="1" x14ac:dyDescent="0.2">
      <c r="B710" s="116"/>
      <c r="F710" s="117"/>
    </row>
    <row r="711" spans="2:6" ht="15.75" customHeight="1" x14ac:dyDescent="0.2">
      <c r="B711" s="116"/>
      <c r="F711" s="117"/>
    </row>
    <row r="712" spans="2:6" ht="15.75" customHeight="1" x14ac:dyDescent="0.2">
      <c r="B712" s="116"/>
      <c r="F712" s="117"/>
    </row>
    <row r="713" spans="2:6" ht="15.75" customHeight="1" x14ac:dyDescent="0.2">
      <c r="B713" s="116"/>
      <c r="F713" s="117"/>
    </row>
    <row r="714" spans="2:6" ht="15.75" customHeight="1" x14ac:dyDescent="0.2">
      <c r="B714" s="116"/>
      <c r="F714" s="117"/>
    </row>
    <row r="715" spans="2:6" ht="15.75" customHeight="1" x14ac:dyDescent="0.2">
      <c r="B715" s="116"/>
      <c r="F715" s="117"/>
    </row>
    <row r="716" spans="2:6" ht="15.75" customHeight="1" x14ac:dyDescent="0.2">
      <c r="B716" s="116"/>
      <c r="F716" s="117"/>
    </row>
    <row r="717" spans="2:6" ht="15.75" customHeight="1" x14ac:dyDescent="0.2">
      <c r="B717" s="116"/>
      <c r="F717" s="117"/>
    </row>
    <row r="718" spans="2:6" ht="15.75" customHeight="1" x14ac:dyDescent="0.2">
      <c r="B718" s="116"/>
      <c r="F718" s="117"/>
    </row>
    <row r="719" spans="2:6" ht="15.75" customHeight="1" x14ac:dyDescent="0.2">
      <c r="B719" s="116"/>
      <c r="F719" s="117"/>
    </row>
    <row r="720" spans="2:6" ht="15.75" customHeight="1" x14ac:dyDescent="0.2">
      <c r="B720" s="116"/>
      <c r="F720" s="117"/>
    </row>
    <row r="721" spans="2:6" ht="15.75" customHeight="1" x14ac:dyDescent="0.2">
      <c r="B721" s="116"/>
      <c r="F721" s="117"/>
    </row>
    <row r="722" spans="2:6" ht="15.75" customHeight="1" x14ac:dyDescent="0.2">
      <c r="B722" s="116"/>
      <c r="F722" s="117"/>
    </row>
    <row r="723" spans="2:6" ht="15.75" customHeight="1" x14ac:dyDescent="0.2">
      <c r="B723" s="116"/>
      <c r="F723" s="117"/>
    </row>
    <row r="724" spans="2:6" ht="15.75" customHeight="1" x14ac:dyDescent="0.2">
      <c r="B724" s="116"/>
      <c r="F724" s="117"/>
    </row>
    <row r="725" spans="2:6" ht="15.75" customHeight="1" x14ac:dyDescent="0.2">
      <c r="B725" s="116"/>
      <c r="F725" s="117"/>
    </row>
    <row r="726" spans="2:6" ht="15.75" customHeight="1" x14ac:dyDescent="0.2">
      <c r="B726" s="116"/>
      <c r="F726" s="117"/>
    </row>
    <row r="727" spans="2:6" ht="15.75" customHeight="1" x14ac:dyDescent="0.2">
      <c r="B727" s="116"/>
      <c r="F727" s="117"/>
    </row>
    <row r="728" spans="2:6" ht="15.75" customHeight="1" x14ac:dyDescent="0.2">
      <c r="B728" s="116"/>
      <c r="F728" s="117"/>
    </row>
    <row r="729" spans="2:6" ht="15.75" customHeight="1" x14ac:dyDescent="0.2">
      <c r="B729" s="116"/>
      <c r="F729" s="117"/>
    </row>
    <row r="730" spans="2:6" ht="15.75" customHeight="1" x14ac:dyDescent="0.2">
      <c r="B730" s="116"/>
      <c r="F730" s="117"/>
    </row>
    <row r="731" spans="2:6" ht="15.75" customHeight="1" x14ac:dyDescent="0.2">
      <c r="B731" s="116"/>
      <c r="F731" s="117"/>
    </row>
    <row r="732" spans="2:6" ht="15.75" customHeight="1" x14ac:dyDescent="0.2">
      <c r="B732" s="116"/>
      <c r="F732" s="117"/>
    </row>
    <row r="733" spans="2:6" ht="15.75" customHeight="1" x14ac:dyDescent="0.2">
      <c r="B733" s="116"/>
      <c r="F733" s="117"/>
    </row>
    <row r="734" spans="2:6" ht="15.75" customHeight="1" x14ac:dyDescent="0.2">
      <c r="B734" s="116"/>
      <c r="F734" s="117"/>
    </row>
    <row r="735" spans="2:6" ht="15.75" customHeight="1" x14ac:dyDescent="0.2">
      <c r="B735" s="116"/>
      <c r="F735" s="117"/>
    </row>
    <row r="736" spans="2:6" ht="15.75" customHeight="1" x14ac:dyDescent="0.2">
      <c r="B736" s="116"/>
      <c r="F736" s="117"/>
    </row>
    <row r="737" spans="2:6" ht="15.75" customHeight="1" x14ac:dyDescent="0.2">
      <c r="B737" s="116"/>
      <c r="F737" s="117"/>
    </row>
    <row r="738" spans="2:6" ht="15.75" customHeight="1" x14ac:dyDescent="0.2">
      <c r="B738" s="116"/>
      <c r="F738" s="117"/>
    </row>
    <row r="739" spans="2:6" ht="15.75" customHeight="1" x14ac:dyDescent="0.2">
      <c r="B739" s="116"/>
      <c r="F739" s="117"/>
    </row>
    <row r="740" spans="2:6" ht="15.75" customHeight="1" x14ac:dyDescent="0.2">
      <c r="B740" s="116"/>
      <c r="F740" s="117"/>
    </row>
    <row r="741" spans="2:6" ht="15.75" customHeight="1" x14ac:dyDescent="0.2">
      <c r="B741" s="116"/>
      <c r="F741" s="117"/>
    </row>
    <row r="742" spans="2:6" ht="15.75" customHeight="1" x14ac:dyDescent="0.2">
      <c r="B742" s="116"/>
      <c r="F742" s="117"/>
    </row>
    <row r="743" spans="2:6" ht="15.75" customHeight="1" x14ac:dyDescent="0.2">
      <c r="B743" s="116"/>
      <c r="F743" s="117"/>
    </row>
    <row r="744" spans="2:6" ht="15.75" customHeight="1" x14ac:dyDescent="0.2">
      <c r="B744" s="116"/>
      <c r="F744" s="117"/>
    </row>
    <row r="745" spans="2:6" ht="15.75" customHeight="1" x14ac:dyDescent="0.2">
      <c r="B745" s="116"/>
      <c r="F745" s="117"/>
    </row>
    <row r="746" spans="2:6" ht="15.75" customHeight="1" x14ac:dyDescent="0.2">
      <c r="B746" s="116"/>
      <c r="F746" s="117"/>
    </row>
    <row r="747" spans="2:6" ht="15.75" customHeight="1" x14ac:dyDescent="0.2">
      <c r="B747" s="116"/>
      <c r="F747" s="117"/>
    </row>
    <row r="748" spans="2:6" ht="15.75" customHeight="1" x14ac:dyDescent="0.2">
      <c r="B748" s="116"/>
      <c r="F748" s="117"/>
    </row>
    <row r="749" spans="2:6" ht="15.75" customHeight="1" x14ac:dyDescent="0.2">
      <c r="B749" s="116"/>
      <c r="F749" s="117"/>
    </row>
    <row r="750" spans="2:6" ht="15.75" customHeight="1" x14ac:dyDescent="0.2">
      <c r="B750" s="116"/>
      <c r="F750" s="117"/>
    </row>
    <row r="751" spans="2:6" ht="15.75" customHeight="1" x14ac:dyDescent="0.2">
      <c r="B751" s="116"/>
      <c r="F751" s="117"/>
    </row>
    <row r="752" spans="2:6" ht="15.75" customHeight="1" x14ac:dyDescent="0.2">
      <c r="B752" s="116"/>
      <c r="F752" s="117"/>
    </row>
    <row r="753" spans="2:6" ht="15.75" customHeight="1" x14ac:dyDescent="0.2">
      <c r="B753" s="116"/>
      <c r="F753" s="117"/>
    </row>
    <row r="754" spans="2:6" ht="15.75" customHeight="1" x14ac:dyDescent="0.2">
      <c r="B754" s="116"/>
      <c r="F754" s="117"/>
    </row>
    <row r="755" spans="2:6" ht="15.75" customHeight="1" x14ac:dyDescent="0.2">
      <c r="B755" s="116"/>
      <c r="F755" s="117"/>
    </row>
    <row r="756" spans="2:6" ht="15.75" customHeight="1" x14ac:dyDescent="0.2">
      <c r="B756" s="116"/>
      <c r="F756" s="117"/>
    </row>
    <row r="757" spans="2:6" ht="15.75" customHeight="1" x14ac:dyDescent="0.2">
      <c r="B757" s="116"/>
      <c r="F757" s="117"/>
    </row>
    <row r="758" spans="2:6" ht="15.75" customHeight="1" x14ac:dyDescent="0.2">
      <c r="B758" s="116"/>
      <c r="F758" s="117"/>
    </row>
    <row r="759" spans="2:6" ht="15.75" customHeight="1" x14ac:dyDescent="0.2">
      <c r="B759" s="116"/>
      <c r="F759" s="117"/>
    </row>
    <row r="760" spans="2:6" ht="15.75" customHeight="1" x14ac:dyDescent="0.2">
      <c r="B760" s="116"/>
      <c r="F760" s="117"/>
    </row>
    <row r="761" spans="2:6" ht="15.75" customHeight="1" x14ac:dyDescent="0.2">
      <c r="B761" s="116"/>
      <c r="F761" s="117"/>
    </row>
    <row r="762" spans="2:6" ht="15.75" customHeight="1" x14ac:dyDescent="0.2">
      <c r="B762" s="116"/>
      <c r="F762" s="117"/>
    </row>
    <row r="763" spans="2:6" ht="15.75" customHeight="1" x14ac:dyDescent="0.2">
      <c r="B763" s="116"/>
      <c r="F763" s="117"/>
    </row>
    <row r="764" spans="2:6" ht="15.75" customHeight="1" x14ac:dyDescent="0.2">
      <c r="B764" s="116"/>
      <c r="F764" s="117"/>
    </row>
    <row r="765" spans="2:6" ht="15.75" customHeight="1" x14ac:dyDescent="0.2">
      <c r="B765" s="116"/>
      <c r="F765" s="117"/>
    </row>
    <row r="766" spans="2:6" ht="15.75" customHeight="1" x14ac:dyDescent="0.2">
      <c r="B766" s="116"/>
      <c r="F766" s="117"/>
    </row>
    <row r="767" spans="2:6" ht="15.75" customHeight="1" x14ac:dyDescent="0.2">
      <c r="B767" s="116"/>
      <c r="F767" s="117"/>
    </row>
    <row r="768" spans="2:6" ht="15.75" customHeight="1" x14ac:dyDescent="0.2">
      <c r="B768" s="116"/>
      <c r="F768" s="117"/>
    </row>
    <row r="769" spans="2:6" ht="15.75" customHeight="1" x14ac:dyDescent="0.2">
      <c r="B769" s="116"/>
      <c r="F769" s="117"/>
    </row>
    <row r="770" spans="2:6" ht="15.75" customHeight="1" x14ac:dyDescent="0.2">
      <c r="B770" s="116"/>
      <c r="F770" s="117"/>
    </row>
    <row r="771" spans="2:6" ht="15.75" customHeight="1" x14ac:dyDescent="0.2">
      <c r="B771" s="116"/>
      <c r="F771" s="117"/>
    </row>
    <row r="772" spans="2:6" ht="15.75" customHeight="1" x14ac:dyDescent="0.2">
      <c r="B772" s="116"/>
      <c r="F772" s="117"/>
    </row>
    <row r="773" spans="2:6" ht="15.75" customHeight="1" x14ac:dyDescent="0.2">
      <c r="B773" s="116"/>
      <c r="F773" s="117"/>
    </row>
    <row r="774" spans="2:6" ht="15.75" customHeight="1" x14ac:dyDescent="0.2">
      <c r="B774" s="116"/>
      <c r="F774" s="117"/>
    </row>
    <row r="775" spans="2:6" ht="15.75" customHeight="1" x14ac:dyDescent="0.2">
      <c r="B775" s="116"/>
      <c r="F775" s="117"/>
    </row>
    <row r="776" spans="2:6" ht="15.75" customHeight="1" x14ac:dyDescent="0.2">
      <c r="B776" s="116"/>
      <c r="F776" s="117"/>
    </row>
    <row r="777" spans="2:6" ht="15.75" customHeight="1" x14ac:dyDescent="0.2">
      <c r="B777" s="116"/>
      <c r="F777" s="117"/>
    </row>
    <row r="778" spans="2:6" ht="15.75" customHeight="1" x14ac:dyDescent="0.2">
      <c r="B778" s="116"/>
      <c r="F778" s="117"/>
    </row>
    <row r="779" spans="2:6" ht="15.75" customHeight="1" x14ac:dyDescent="0.2">
      <c r="B779" s="116"/>
      <c r="F779" s="117"/>
    </row>
    <row r="780" spans="2:6" ht="15.75" customHeight="1" x14ac:dyDescent="0.2">
      <c r="B780" s="116"/>
      <c r="F780" s="117"/>
    </row>
    <row r="781" spans="2:6" ht="15.75" customHeight="1" x14ac:dyDescent="0.2">
      <c r="B781" s="116"/>
      <c r="F781" s="117"/>
    </row>
    <row r="782" spans="2:6" ht="15.75" customHeight="1" x14ac:dyDescent="0.2">
      <c r="B782" s="116"/>
      <c r="F782" s="117"/>
    </row>
    <row r="783" spans="2:6" ht="15.75" customHeight="1" x14ac:dyDescent="0.2">
      <c r="B783" s="116"/>
      <c r="F783" s="117"/>
    </row>
    <row r="784" spans="2:6" ht="15.75" customHeight="1" x14ac:dyDescent="0.2">
      <c r="B784" s="116"/>
      <c r="F784" s="117"/>
    </row>
    <row r="785" spans="2:6" ht="15.75" customHeight="1" x14ac:dyDescent="0.2">
      <c r="B785" s="116"/>
      <c r="F785" s="117"/>
    </row>
    <row r="786" spans="2:6" ht="15.75" customHeight="1" x14ac:dyDescent="0.2">
      <c r="B786" s="116"/>
      <c r="F786" s="117"/>
    </row>
    <row r="787" spans="2:6" ht="15.75" customHeight="1" x14ac:dyDescent="0.2">
      <c r="B787" s="116"/>
      <c r="F787" s="117"/>
    </row>
    <row r="788" spans="2:6" ht="15.75" customHeight="1" x14ac:dyDescent="0.2">
      <c r="B788" s="116"/>
      <c r="F788" s="117"/>
    </row>
    <row r="789" spans="2:6" ht="15.75" customHeight="1" x14ac:dyDescent="0.2">
      <c r="B789" s="116"/>
      <c r="F789" s="117"/>
    </row>
    <row r="790" spans="2:6" ht="15.75" customHeight="1" x14ac:dyDescent="0.2">
      <c r="B790" s="116"/>
      <c r="F790" s="117"/>
    </row>
    <row r="791" spans="2:6" ht="15.75" customHeight="1" x14ac:dyDescent="0.2">
      <c r="B791" s="116"/>
      <c r="F791" s="117"/>
    </row>
    <row r="792" spans="2:6" ht="15.75" customHeight="1" x14ac:dyDescent="0.2">
      <c r="B792" s="116"/>
      <c r="F792" s="117"/>
    </row>
    <row r="793" spans="2:6" ht="15.75" customHeight="1" x14ac:dyDescent="0.2">
      <c r="B793" s="116"/>
      <c r="F793" s="117"/>
    </row>
    <row r="794" spans="2:6" ht="15.75" customHeight="1" x14ac:dyDescent="0.2">
      <c r="B794" s="116"/>
      <c r="F794" s="117"/>
    </row>
    <row r="795" spans="2:6" ht="15.75" customHeight="1" x14ac:dyDescent="0.2">
      <c r="B795" s="116"/>
      <c r="F795" s="117"/>
    </row>
    <row r="796" spans="2:6" ht="15.75" customHeight="1" x14ac:dyDescent="0.2">
      <c r="B796" s="116"/>
      <c r="F796" s="117"/>
    </row>
    <row r="797" spans="2:6" ht="15.75" customHeight="1" x14ac:dyDescent="0.2">
      <c r="B797" s="116"/>
      <c r="F797" s="117"/>
    </row>
    <row r="798" spans="2:6" ht="15.75" customHeight="1" x14ac:dyDescent="0.2">
      <c r="B798" s="116"/>
      <c r="F798" s="117"/>
    </row>
    <row r="799" spans="2:6" ht="15.75" customHeight="1" x14ac:dyDescent="0.2">
      <c r="B799" s="116"/>
      <c r="F799" s="117"/>
    </row>
    <row r="800" spans="2:6" ht="15.75" customHeight="1" x14ac:dyDescent="0.2">
      <c r="B800" s="116"/>
      <c r="F800" s="117"/>
    </row>
    <row r="801" spans="2:6" ht="15.75" customHeight="1" x14ac:dyDescent="0.2">
      <c r="B801" s="116"/>
      <c r="F801" s="117"/>
    </row>
    <row r="802" spans="2:6" ht="15.75" customHeight="1" x14ac:dyDescent="0.2">
      <c r="B802" s="116"/>
      <c r="F802" s="117"/>
    </row>
    <row r="803" spans="2:6" ht="15.75" customHeight="1" x14ac:dyDescent="0.2">
      <c r="B803" s="116"/>
      <c r="F803" s="117"/>
    </row>
    <row r="804" spans="2:6" ht="15.75" customHeight="1" x14ac:dyDescent="0.2">
      <c r="B804" s="116"/>
      <c r="F804" s="117"/>
    </row>
    <row r="805" spans="2:6" ht="15.75" customHeight="1" x14ac:dyDescent="0.2">
      <c r="B805" s="116"/>
      <c r="F805" s="117"/>
    </row>
    <row r="806" spans="2:6" ht="15.75" customHeight="1" x14ac:dyDescent="0.2">
      <c r="B806" s="116"/>
      <c r="F806" s="117"/>
    </row>
    <row r="807" spans="2:6" ht="15.75" customHeight="1" x14ac:dyDescent="0.2">
      <c r="B807" s="116"/>
      <c r="F807" s="117"/>
    </row>
    <row r="808" spans="2:6" ht="15.75" customHeight="1" x14ac:dyDescent="0.2">
      <c r="B808" s="116"/>
      <c r="F808" s="117"/>
    </row>
    <row r="809" spans="2:6" ht="15.75" customHeight="1" x14ac:dyDescent="0.2">
      <c r="B809" s="116"/>
      <c r="F809" s="117"/>
    </row>
    <row r="810" spans="2:6" ht="15.75" customHeight="1" x14ac:dyDescent="0.2">
      <c r="B810" s="116"/>
      <c r="F810" s="117"/>
    </row>
    <row r="811" spans="2:6" ht="15.75" customHeight="1" x14ac:dyDescent="0.2">
      <c r="B811" s="116"/>
      <c r="F811" s="117"/>
    </row>
    <row r="812" spans="2:6" ht="15.75" customHeight="1" x14ac:dyDescent="0.2">
      <c r="B812" s="116"/>
      <c r="F812" s="117"/>
    </row>
    <row r="813" spans="2:6" ht="15.75" customHeight="1" x14ac:dyDescent="0.2">
      <c r="B813" s="116"/>
      <c r="F813" s="117"/>
    </row>
    <row r="814" spans="2:6" ht="15.75" customHeight="1" x14ac:dyDescent="0.2">
      <c r="B814" s="116"/>
      <c r="F814" s="117"/>
    </row>
    <row r="815" spans="2:6" ht="15.75" customHeight="1" x14ac:dyDescent="0.2">
      <c r="B815" s="116"/>
      <c r="F815" s="117"/>
    </row>
    <row r="816" spans="2:6" ht="15.75" customHeight="1" x14ac:dyDescent="0.2">
      <c r="B816" s="116"/>
      <c r="F816" s="117"/>
    </row>
    <row r="817" spans="2:6" ht="15.75" customHeight="1" x14ac:dyDescent="0.2">
      <c r="B817" s="116"/>
      <c r="F817" s="117"/>
    </row>
    <row r="818" spans="2:6" ht="15.75" customHeight="1" x14ac:dyDescent="0.2">
      <c r="B818" s="116"/>
      <c r="F818" s="117"/>
    </row>
    <row r="819" spans="2:6" ht="15.75" customHeight="1" x14ac:dyDescent="0.2">
      <c r="B819" s="116"/>
      <c r="F819" s="117"/>
    </row>
    <row r="820" spans="2:6" ht="15.75" customHeight="1" x14ac:dyDescent="0.2">
      <c r="B820" s="116"/>
      <c r="F820" s="117"/>
    </row>
    <row r="821" spans="2:6" ht="15.75" customHeight="1" x14ac:dyDescent="0.2">
      <c r="B821" s="116"/>
      <c r="F821" s="117"/>
    </row>
    <row r="822" spans="2:6" ht="15.75" customHeight="1" x14ac:dyDescent="0.2">
      <c r="B822" s="116"/>
      <c r="F822" s="117"/>
    </row>
    <row r="823" spans="2:6" ht="15.75" customHeight="1" x14ac:dyDescent="0.2">
      <c r="B823" s="116"/>
      <c r="F823" s="117"/>
    </row>
    <row r="824" spans="2:6" ht="15.75" customHeight="1" x14ac:dyDescent="0.2">
      <c r="B824" s="116"/>
      <c r="F824" s="117"/>
    </row>
    <row r="825" spans="2:6" ht="15.75" customHeight="1" x14ac:dyDescent="0.2">
      <c r="B825" s="116"/>
      <c r="F825" s="117"/>
    </row>
    <row r="826" spans="2:6" ht="15.75" customHeight="1" x14ac:dyDescent="0.2">
      <c r="B826" s="116"/>
      <c r="F826" s="117"/>
    </row>
    <row r="827" spans="2:6" ht="15.75" customHeight="1" x14ac:dyDescent="0.2">
      <c r="B827" s="116"/>
      <c r="F827" s="117"/>
    </row>
    <row r="828" spans="2:6" ht="15.75" customHeight="1" x14ac:dyDescent="0.2">
      <c r="B828" s="116"/>
      <c r="F828" s="117"/>
    </row>
    <row r="829" spans="2:6" ht="15.75" customHeight="1" x14ac:dyDescent="0.2">
      <c r="B829" s="116"/>
      <c r="F829" s="117"/>
    </row>
    <row r="830" spans="2:6" ht="15.75" customHeight="1" x14ac:dyDescent="0.2">
      <c r="B830" s="116"/>
      <c r="F830" s="117"/>
    </row>
    <row r="831" spans="2:6" ht="15.75" customHeight="1" x14ac:dyDescent="0.2">
      <c r="B831" s="116"/>
      <c r="F831" s="117"/>
    </row>
    <row r="832" spans="2:6" ht="15.75" customHeight="1" x14ac:dyDescent="0.2">
      <c r="B832" s="116"/>
      <c r="F832" s="117"/>
    </row>
    <row r="833" spans="2:6" ht="15.75" customHeight="1" x14ac:dyDescent="0.2">
      <c r="B833" s="116"/>
      <c r="F833" s="117"/>
    </row>
    <row r="834" spans="2:6" ht="15.75" customHeight="1" x14ac:dyDescent="0.2">
      <c r="B834" s="116"/>
      <c r="F834" s="117"/>
    </row>
    <row r="835" spans="2:6" ht="15.75" customHeight="1" x14ac:dyDescent="0.2">
      <c r="B835" s="116"/>
      <c r="F835" s="117"/>
    </row>
    <row r="836" spans="2:6" ht="15.75" customHeight="1" x14ac:dyDescent="0.2">
      <c r="B836" s="116"/>
      <c r="F836" s="117"/>
    </row>
    <row r="837" spans="2:6" ht="15.75" customHeight="1" x14ac:dyDescent="0.2">
      <c r="B837" s="116"/>
      <c r="F837" s="117"/>
    </row>
    <row r="838" spans="2:6" ht="15.75" customHeight="1" x14ac:dyDescent="0.2">
      <c r="B838" s="116"/>
      <c r="F838" s="117"/>
    </row>
    <row r="839" spans="2:6" ht="15.75" customHeight="1" x14ac:dyDescent="0.2">
      <c r="B839" s="116"/>
      <c r="F839" s="117"/>
    </row>
    <row r="840" spans="2:6" ht="15.75" customHeight="1" x14ac:dyDescent="0.2">
      <c r="B840" s="116"/>
      <c r="F840" s="117"/>
    </row>
    <row r="841" spans="2:6" ht="15.75" customHeight="1" x14ac:dyDescent="0.2">
      <c r="B841" s="116"/>
      <c r="F841" s="117"/>
    </row>
    <row r="842" spans="2:6" ht="15.75" customHeight="1" x14ac:dyDescent="0.2">
      <c r="B842" s="116"/>
      <c r="F842" s="117"/>
    </row>
    <row r="843" spans="2:6" ht="15.75" customHeight="1" x14ac:dyDescent="0.2">
      <c r="B843" s="116"/>
      <c r="F843" s="117"/>
    </row>
    <row r="844" spans="2:6" ht="15.75" customHeight="1" x14ac:dyDescent="0.2">
      <c r="B844" s="116"/>
      <c r="F844" s="117"/>
    </row>
    <row r="845" spans="2:6" ht="15.75" customHeight="1" x14ac:dyDescent="0.2">
      <c r="B845" s="116"/>
      <c r="F845" s="117"/>
    </row>
    <row r="846" spans="2:6" ht="15.75" customHeight="1" x14ac:dyDescent="0.2">
      <c r="B846" s="116"/>
      <c r="F846" s="117"/>
    </row>
    <row r="847" spans="2:6" ht="15.75" customHeight="1" x14ac:dyDescent="0.2">
      <c r="B847" s="116"/>
      <c r="F847" s="117"/>
    </row>
    <row r="848" spans="2:6" ht="15.75" customHeight="1" x14ac:dyDescent="0.2">
      <c r="B848" s="116"/>
      <c r="F848" s="117"/>
    </row>
    <row r="849" spans="2:6" ht="15.75" customHeight="1" x14ac:dyDescent="0.2">
      <c r="B849" s="116"/>
      <c r="F849" s="117"/>
    </row>
    <row r="850" spans="2:6" ht="15.75" customHeight="1" x14ac:dyDescent="0.2">
      <c r="B850" s="116"/>
      <c r="F850" s="117"/>
    </row>
    <row r="851" spans="2:6" ht="15.75" customHeight="1" x14ac:dyDescent="0.2">
      <c r="B851" s="116"/>
      <c r="F851" s="117"/>
    </row>
    <row r="852" spans="2:6" ht="15.75" customHeight="1" x14ac:dyDescent="0.2">
      <c r="B852" s="116"/>
      <c r="F852" s="117"/>
    </row>
    <row r="853" spans="2:6" ht="15.75" customHeight="1" x14ac:dyDescent="0.2">
      <c r="B853" s="116"/>
      <c r="F853" s="117"/>
    </row>
    <row r="854" spans="2:6" ht="15.75" customHeight="1" x14ac:dyDescent="0.2">
      <c r="B854" s="116"/>
      <c r="F854" s="117"/>
    </row>
    <row r="855" spans="2:6" ht="15.75" customHeight="1" x14ac:dyDescent="0.2">
      <c r="B855" s="116"/>
      <c r="F855" s="117"/>
    </row>
    <row r="856" spans="2:6" ht="15.75" customHeight="1" x14ac:dyDescent="0.2">
      <c r="B856" s="116"/>
      <c r="F856" s="117"/>
    </row>
    <row r="857" spans="2:6" ht="15.75" customHeight="1" x14ac:dyDescent="0.2">
      <c r="B857" s="116"/>
      <c r="F857" s="117"/>
    </row>
    <row r="858" spans="2:6" ht="15.75" customHeight="1" x14ac:dyDescent="0.2">
      <c r="B858" s="116"/>
      <c r="F858" s="117"/>
    </row>
    <row r="859" spans="2:6" ht="15.75" customHeight="1" x14ac:dyDescent="0.2">
      <c r="B859" s="116"/>
      <c r="F859" s="117"/>
    </row>
    <row r="860" spans="2:6" ht="15.75" customHeight="1" x14ac:dyDescent="0.2">
      <c r="B860" s="116"/>
      <c r="F860" s="117"/>
    </row>
    <row r="861" spans="2:6" ht="15.75" customHeight="1" x14ac:dyDescent="0.2">
      <c r="B861" s="116"/>
      <c r="F861" s="117"/>
    </row>
    <row r="862" spans="2:6" ht="15.75" customHeight="1" x14ac:dyDescent="0.2">
      <c r="B862" s="116"/>
      <c r="F862" s="117"/>
    </row>
    <row r="863" spans="2:6" ht="15.75" customHeight="1" x14ac:dyDescent="0.2">
      <c r="B863" s="116"/>
      <c r="F863" s="117"/>
    </row>
    <row r="864" spans="2:6" ht="15.75" customHeight="1" x14ac:dyDescent="0.2">
      <c r="B864" s="116"/>
      <c r="F864" s="117"/>
    </row>
    <row r="865" spans="2:6" ht="15.75" customHeight="1" x14ac:dyDescent="0.2">
      <c r="B865" s="116"/>
      <c r="F865" s="117"/>
    </row>
    <row r="866" spans="2:6" ht="15.75" customHeight="1" x14ac:dyDescent="0.2">
      <c r="B866" s="116"/>
      <c r="F866" s="117"/>
    </row>
    <row r="867" spans="2:6" ht="15.75" customHeight="1" x14ac:dyDescent="0.2">
      <c r="B867" s="116"/>
      <c r="F867" s="117"/>
    </row>
    <row r="868" spans="2:6" ht="15.75" customHeight="1" x14ac:dyDescent="0.2">
      <c r="B868" s="116"/>
      <c r="F868" s="117"/>
    </row>
    <row r="869" spans="2:6" ht="15.75" customHeight="1" x14ac:dyDescent="0.2">
      <c r="B869" s="116"/>
      <c r="F869" s="117"/>
    </row>
    <row r="870" spans="2:6" ht="15.75" customHeight="1" x14ac:dyDescent="0.2">
      <c r="B870" s="116"/>
      <c r="F870" s="117"/>
    </row>
    <row r="871" spans="2:6" ht="15.75" customHeight="1" x14ac:dyDescent="0.2">
      <c r="B871" s="116"/>
      <c r="F871" s="117"/>
    </row>
    <row r="872" spans="2:6" ht="15.75" customHeight="1" x14ac:dyDescent="0.2">
      <c r="B872" s="116"/>
      <c r="F872" s="117"/>
    </row>
    <row r="873" spans="2:6" ht="15.75" customHeight="1" x14ac:dyDescent="0.2">
      <c r="B873" s="116"/>
      <c r="F873" s="117"/>
    </row>
    <row r="874" spans="2:6" ht="15.75" customHeight="1" x14ac:dyDescent="0.2">
      <c r="B874" s="116"/>
      <c r="F874" s="117"/>
    </row>
    <row r="875" spans="2:6" ht="15.75" customHeight="1" x14ac:dyDescent="0.2">
      <c r="B875" s="116"/>
      <c r="F875" s="117"/>
    </row>
    <row r="876" spans="2:6" ht="15.75" customHeight="1" x14ac:dyDescent="0.2">
      <c r="B876" s="116"/>
      <c r="F876" s="117"/>
    </row>
    <row r="877" spans="2:6" ht="15.75" customHeight="1" x14ac:dyDescent="0.2">
      <c r="B877" s="116"/>
      <c r="F877" s="117"/>
    </row>
    <row r="878" spans="2:6" ht="15.75" customHeight="1" x14ac:dyDescent="0.2">
      <c r="B878" s="116"/>
      <c r="F878" s="117"/>
    </row>
    <row r="879" spans="2:6" ht="15.75" customHeight="1" x14ac:dyDescent="0.2">
      <c r="B879" s="116"/>
      <c r="F879" s="117"/>
    </row>
    <row r="880" spans="2:6" ht="15.75" customHeight="1" x14ac:dyDescent="0.2">
      <c r="B880" s="116"/>
      <c r="F880" s="117"/>
    </row>
    <row r="881" spans="2:6" ht="15.75" customHeight="1" x14ac:dyDescent="0.2">
      <c r="B881" s="116"/>
      <c r="F881" s="117"/>
    </row>
    <row r="882" spans="2:6" ht="15.75" customHeight="1" x14ac:dyDescent="0.2">
      <c r="B882" s="116"/>
      <c r="F882" s="117"/>
    </row>
    <row r="883" spans="2:6" ht="15.75" customHeight="1" x14ac:dyDescent="0.2">
      <c r="B883" s="116"/>
      <c r="F883" s="117"/>
    </row>
    <row r="884" spans="2:6" ht="15.75" customHeight="1" x14ac:dyDescent="0.2">
      <c r="B884" s="116"/>
      <c r="F884" s="117"/>
    </row>
    <row r="885" spans="2:6" ht="15.75" customHeight="1" x14ac:dyDescent="0.2">
      <c r="B885" s="116"/>
      <c r="F885" s="117"/>
    </row>
    <row r="886" spans="2:6" ht="15.75" customHeight="1" x14ac:dyDescent="0.2">
      <c r="B886" s="116"/>
      <c r="F886" s="117"/>
    </row>
    <row r="887" spans="2:6" ht="15.75" customHeight="1" x14ac:dyDescent="0.2">
      <c r="B887" s="116"/>
      <c r="F887" s="117"/>
    </row>
    <row r="888" spans="2:6" ht="15.75" customHeight="1" x14ac:dyDescent="0.2">
      <c r="B888" s="116"/>
      <c r="F888" s="117"/>
    </row>
    <row r="889" spans="2:6" ht="15.75" customHeight="1" x14ac:dyDescent="0.2">
      <c r="B889" s="116"/>
      <c r="F889" s="117"/>
    </row>
    <row r="890" spans="2:6" ht="15.75" customHeight="1" x14ac:dyDescent="0.2">
      <c r="B890" s="116"/>
      <c r="F890" s="117"/>
    </row>
    <row r="891" spans="2:6" ht="15.75" customHeight="1" x14ac:dyDescent="0.2">
      <c r="B891" s="116"/>
      <c r="F891" s="117"/>
    </row>
    <row r="892" spans="2:6" ht="15.75" customHeight="1" x14ac:dyDescent="0.2">
      <c r="B892" s="116"/>
      <c r="F892" s="117"/>
    </row>
    <row r="893" spans="2:6" ht="15.75" customHeight="1" x14ac:dyDescent="0.2">
      <c r="B893" s="116"/>
      <c r="F893" s="117"/>
    </row>
    <row r="894" spans="2:6" ht="15.75" customHeight="1" x14ac:dyDescent="0.2">
      <c r="B894" s="116"/>
      <c r="F894" s="117"/>
    </row>
    <row r="895" spans="2:6" ht="15.75" customHeight="1" x14ac:dyDescent="0.2">
      <c r="B895" s="116"/>
      <c r="F895" s="117"/>
    </row>
    <row r="896" spans="2:6" ht="15.75" customHeight="1" x14ac:dyDescent="0.2">
      <c r="B896" s="116"/>
      <c r="F896" s="117"/>
    </row>
    <row r="897" spans="2:6" ht="15.75" customHeight="1" x14ac:dyDescent="0.2">
      <c r="B897" s="116"/>
      <c r="F897" s="117"/>
    </row>
    <row r="898" spans="2:6" ht="15.75" customHeight="1" x14ac:dyDescent="0.2">
      <c r="B898" s="116"/>
      <c r="F898" s="117"/>
    </row>
    <row r="899" spans="2:6" ht="15.75" customHeight="1" x14ac:dyDescent="0.2">
      <c r="B899" s="116"/>
      <c r="F899" s="117"/>
    </row>
    <row r="900" spans="2:6" ht="15.75" customHeight="1" x14ac:dyDescent="0.2">
      <c r="B900" s="116"/>
      <c r="F900" s="117"/>
    </row>
    <row r="901" spans="2:6" ht="15.75" customHeight="1" x14ac:dyDescent="0.2">
      <c r="B901" s="116"/>
      <c r="F901" s="117"/>
    </row>
    <row r="902" spans="2:6" ht="15.75" customHeight="1" x14ac:dyDescent="0.2">
      <c r="B902" s="116"/>
      <c r="F902" s="117"/>
    </row>
    <row r="903" spans="2:6" ht="15.75" customHeight="1" x14ac:dyDescent="0.2">
      <c r="B903" s="116"/>
      <c r="F903" s="117"/>
    </row>
    <row r="904" spans="2:6" ht="15.75" customHeight="1" x14ac:dyDescent="0.2">
      <c r="B904" s="116"/>
      <c r="F904" s="117"/>
    </row>
    <row r="905" spans="2:6" ht="15.75" customHeight="1" x14ac:dyDescent="0.2">
      <c r="B905" s="116"/>
      <c r="F905" s="117"/>
    </row>
    <row r="906" spans="2:6" ht="15.75" customHeight="1" x14ac:dyDescent="0.2">
      <c r="B906" s="116"/>
      <c r="F906" s="117"/>
    </row>
    <row r="907" spans="2:6" ht="15.75" customHeight="1" x14ac:dyDescent="0.2">
      <c r="B907" s="116"/>
      <c r="F907" s="117"/>
    </row>
    <row r="908" spans="2:6" ht="15.75" customHeight="1" x14ac:dyDescent="0.2">
      <c r="B908" s="116"/>
      <c r="F908" s="117"/>
    </row>
    <row r="909" spans="2:6" ht="15.75" customHeight="1" x14ac:dyDescent="0.2">
      <c r="B909" s="116"/>
      <c r="F909" s="117"/>
    </row>
    <row r="910" spans="2:6" ht="15.75" customHeight="1" x14ac:dyDescent="0.2">
      <c r="B910" s="116"/>
      <c r="F910" s="117"/>
    </row>
    <row r="911" spans="2:6" ht="15.75" customHeight="1" x14ac:dyDescent="0.2">
      <c r="B911" s="116"/>
      <c r="F911" s="117"/>
    </row>
    <row r="912" spans="2:6" ht="15.75" customHeight="1" x14ac:dyDescent="0.2">
      <c r="B912" s="116"/>
      <c r="F912" s="117"/>
    </row>
    <row r="913" spans="2:6" ht="15.75" customHeight="1" x14ac:dyDescent="0.2">
      <c r="B913" s="116"/>
      <c r="F913" s="117"/>
    </row>
    <row r="914" spans="2:6" ht="15.75" customHeight="1" x14ac:dyDescent="0.2">
      <c r="B914" s="116"/>
      <c r="F914" s="117"/>
    </row>
    <row r="915" spans="2:6" ht="15.75" customHeight="1" x14ac:dyDescent="0.2">
      <c r="B915" s="116"/>
      <c r="F915" s="117"/>
    </row>
    <row r="916" spans="2:6" ht="15.75" customHeight="1" x14ac:dyDescent="0.2">
      <c r="B916" s="116"/>
      <c r="F916" s="117"/>
    </row>
    <row r="917" spans="2:6" ht="15.75" customHeight="1" x14ac:dyDescent="0.2">
      <c r="B917" s="116"/>
      <c r="F917" s="117"/>
    </row>
    <row r="918" spans="2:6" ht="15.75" customHeight="1" x14ac:dyDescent="0.2">
      <c r="B918" s="116"/>
      <c r="F918" s="117"/>
    </row>
    <row r="919" spans="2:6" ht="15.75" customHeight="1" x14ac:dyDescent="0.2">
      <c r="B919" s="116"/>
      <c r="F919" s="117"/>
    </row>
    <row r="920" spans="2:6" ht="15.75" customHeight="1" x14ac:dyDescent="0.2">
      <c r="B920" s="116"/>
      <c r="F920" s="117"/>
    </row>
    <row r="921" spans="2:6" ht="15.75" customHeight="1" x14ac:dyDescent="0.2">
      <c r="B921" s="116"/>
      <c r="F921" s="117"/>
    </row>
    <row r="922" spans="2:6" ht="15.75" customHeight="1" x14ac:dyDescent="0.2">
      <c r="B922" s="116"/>
      <c r="F922" s="117"/>
    </row>
    <row r="923" spans="2:6" ht="15.75" customHeight="1" x14ac:dyDescent="0.2">
      <c r="B923" s="116"/>
      <c r="F923" s="117"/>
    </row>
    <row r="924" spans="2:6" ht="15.75" customHeight="1" x14ac:dyDescent="0.2">
      <c r="B924" s="116"/>
      <c r="F924" s="117"/>
    </row>
    <row r="925" spans="2:6" ht="15.75" customHeight="1" x14ac:dyDescent="0.2">
      <c r="B925" s="116"/>
      <c r="F925" s="117"/>
    </row>
    <row r="926" spans="2:6" ht="15.75" customHeight="1" x14ac:dyDescent="0.2">
      <c r="B926" s="116"/>
      <c r="F926" s="117"/>
    </row>
    <row r="927" spans="2:6" ht="15.75" customHeight="1" x14ac:dyDescent="0.2">
      <c r="B927" s="116"/>
      <c r="F927" s="117"/>
    </row>
    <row r="928" spans="2:6" ht="15.75" customHeight="1" x14ac:dyDescent="0.2">
      <c r="B928" s="116"/>
      <c r="F928" s="117"/>
    </row>
    <row r="929" spans="2:6" ht="15.75" customHeight="1" x14ac:dyDescent="0.2">
      <c r="B929" s="116"/>
      <c r="F929" s="117"/>
    </row>
    <row r="930" spans="2:6" ht="15.75" customHeight="1" x14ac:dyDescent="0.2">
      <c r="B930" s="116"/>
      <c r="F930" s="117"/>
    </row>
    <row r="931" spans="2:6" ht="15.75" customHeight="1" x14ac:dyDescent="0.2">
      <c r="B931" s="116"/>
      <c r="F931" s="117"/>
    </row>
    <row r="932" spans="2:6" ht="15.75" customHeight="1" x14ac:dyDescent="0.2">
      <c r="B932" s="116"/>
      <c r="F932" s="117"/>
    </row>
    <row r="933" spans="2:6" ht="15.75" customHeight="1" x14ac:dyDescent="0.2">
      <c r="B933" s="116"/>
      <c r="F933" s="117"/>
    </row>
    <row r="934" spans="2:6" ht="15.75" customHeight="1" x14ac:dyDescent="0.2">
      <c r="B934" s="116"/>
      <c r="F934" s="117"/>
    </row>
    <row r="935" spans="2:6" ht="15.75" customHeight="1" x14ac:dyDescent="0.2">
      <c r="B935" s="116"/>
      <c r="F935" s="117"/>
    </row>
    <row r="936" spans="2:6" ht="15.75" customHeight="1" x14ac:dyDescent="0.2">
      <c r="B936" s="116"/>
      <c r="F936" s="117"/>
    </row>
    <row r="937" spans="2:6" ht="15.75" customHeight="1" x14ac:dyDescent="0.2">
      <c r="B937" s="116"/>
      <c r="F937" s="117"/>
    </row>
    <row r="938" spans="2:6" ht="15.75" customHeight="1" x14ac:dyDescent="0.2">
      <c r="B938" s="116"/>
      <c r="F938" s="117"/>
    </row>
    <row r="939" spans="2:6" ht="15.75" customHeight="1" x14ac:dyDescent="0.2">
      <c r="B939" s="116"/>
      <c r="F939" s="117"/>
    </row>
    <row r="940" spans="2:6" ht="15.75" customHeight="1" x14ac:dyDescent="0.2">
      <c r="B940" s="116"/>
      <c r="F940" s="117"/>
    </row>
    <row r="941" spans="2:6" ht="15.75" customHeight="1" x14ac:dyDescent="0.2">
      <c r="B941" s="116"/>
      <c r="F941" s="117"/>
    </row>
    <row r="942" spans="2:6" ht="15.75" customHeight="1" x14ac:dyDescent="0.2">
      <c r="B942" s="116"/>
      <c r="F942" s="117"/>
    </row>
    <row r="943" spans="2:6" ht="15.75" customHeight="1" x14ac:dyDescent="0.2">
      <c r="B943" s="116"/>
      <c r="F943" s="117"/>
    </row>
    <row r="944" spans="2:6" ht="15.75" customHeight="1" x14ac:dyDescent="0.2">
      <c r="B944" s="116"/>
      <c r="F944" s="117"/>
    </row>
    <row r="945" spans="2:6" ht="15.75" customHeight="1" x14ac:dyDescent="0.2">
      <c r="B945" s="116"/>
      <c r="F945" s="117"/>
    </row>
    <row r="946" spans="2:6" ht="15.75" customHeight="1" x14ac:dyDescent="0.2">
      <c r="B946" s="116"/>
      <c r="F946" s="117"/>
    </row>
    <row r="947" spans="2:6" ht="15.75" customHeight="1" x14ac:dyDescent="0.2">
      <c r="B947" s="116"/>
      <c r="F947" s="117"/>
    </row>
    <row r="948" spans="2:6" ht="15.75" customHeight="1" x14ac:dyDescent="0.2">
      <c r="B948" s="116"/>
      <c r="F948" s="117"/>
    </row>
    <row r="949" spans="2:6" ht="15.75" customHeight="1" x14ac:dyDescent="0.2">
      <c r="B949" s="116"/>
      <c r="F949" s="117"/>
    </row>
    <row r="950" spans="2:6" ht="15.75" customHeight="1" x14ac:dyDescent="0.2">
      <c r="B950" s="116"/>
      <c r="F950" s="117"/>
    </row>
    <row r="951" spans="2:6" ht="15.75" customHeight="1" x14ac:dyDescent="0.2">
      <c r="B951" s="116"/>
      <c r="F951" s="117"/>
    </row>
    <row r="952" spans="2:6" ht="15.75" customHeight="1" x14ac:dyDescent="0.2">
      <c r="B952" s="116"/>
      <c r="F952" s="117"/>
    </row>
    <row r="953" spans="2:6" ht="15.75" customHeight="1" x14ac:dyDescent="0.2">
      <c r="B953" s="116"/>
      <c r="F953" s="117"/>
    </row>
    <row r="954" spans="2:6" ht="15.75" customHeight="1" x14ac:dyDescent="0.2">
      <c r="B954" s="116"/>
      <c r="F954" s="117"/>
    </row>
    <row r="955" spans="2:6" ht="15.75" customHeight="1" x14ac:dyDescent="0.2">
      <c r="B955" s="116"/>
      <c r="F955" s="117"/>
    </row>
    <row r="956" spans="2:6" ht="15.75" customHeight="1" x14ac:dyDescent="0.2">
      <c r="B956" s="116"/>
      <c r="F956" s="117"/>
    </row>
    <row r="957" spans="2:6" ht="15.75" customHeight="1" x14ac:dyDescent="0.2">
      <c r="B957" s="116"/>
      <c r="F957" s="117"/>
    </row>
    <row r="958" spans="2:6" ht="15.75" customHeight="1" x14ac:dyDescent="0.2">
      <c r="B958" s="116"/>
      <c r="F958" s="117"/>
    </row>
    <row r="959" spans="2:6" ht="15.75" customHeight="1" x14ac:dyDescent="0.2">
      <c r="B959" s="116"/>
      <c r="F959" s="117"/>
    </row>
    <row r="960" spans="2:6" ht="15.75" customHeight="1" x14ac:dyDescent="0.2">
      <c r="B960" s="116"/>
      <c r="F960" s="117"/>
    </row>
    <row r="961" spans="2:6" ht="15.75" customHeight="1" x14ac:dyDescent="0.2">
      <c r="B961" s="116"/>
      <c r="F961" s="117"/>
    </row>
    <row r="962" spans="2:6" ht="15.75" customHeight="1" x14ac:dyDescent="0.2">
      <c r="B962" s="116"/>
      <c r="F962" s="117"/>
    </row>
    <row r="963" spans="2:6" ht="15.75" customHeight="1" x14ac:dyDescent="0.2">
      <c r="B963" s="116"/>
      <c r="F963" s="117"/>
    </row>
    <row r="964" spans="2:6" ht="15.75" customHeight="1" x14ac:dyDescent="0.2">
      <c r="B964" s="116"/>
      <c r="F964" s="117"/>
    </row>
    <row r="965" spans="2:6" ht="15.75" customHeight="1" x14ac:dyDescent="0.2">
      <c r="B965" s="116"/>
      <c r="F965" s="117"/>
    </row>
    <row r="966" spans="2:6" ht="15.75" customHeight="1" x14ac:dyDescent="0.2">
      <c r="B966" s="116"/>
      <c r="F966" s="117"/>
    </row>
    <row r="967" spans="2:6" ht="15.75" customHeight="1" x14ac:dyDescent="0.2">
      <c r="B967" s="116"/>
      <c r="F967" s="117"/>
    </row>
    <row r="968" spans="2:6" ht="15.75" customHeight="1" x14ac:dyDescent="0.2">
      <c r="B968" s="116"/>
      <c r="F968" s="117"/>
    </row>
    <row r="969" spans="2:6" ht="15.75" customHeight="1" x14ac:dyDescent="0.2">
      <c r="B969" s="116"/>
      <c r="F969" s="117"/>
    </row>
    <row r="970" spans="2:6" ht="15.75" customHeight="1" x14ac:dyDescent="0.2">
      <c r="B970" s="116"/>
      <c r="F970" s="117"/>
    </row>
    <row r="971" spans="2:6" ht="15.75" customHeight="1" x14ac:dyDescent="0.2">
      <c r="B971" s="116"/>
      <c r="F971" s="117"/>
    </row>
    <row r="972" spans="2:6" ht="15.75" customHeight="1" x14ac:dyDescent="0.2">
      <c r="B972" s="116"/>
      <c r="F972" s="117"/>
    </row>
    <row r="973" spans="2:6" ht="15.75" customHeight="1" x14ac:dyDescent="0.2">
      <c r="B973" s="116"/>
      <c r="F973" s="117"/>
    </row>
    <row r="974" spans="2:6" ht="15.75" customHeight="1" x14ac:dyDescent="0.2">
      <c r="B974" s="116"/>
      <c r="F974" s="117"/>
    </row>
    <row r="975" spans="2:6" ht="15.75" customHeight="1" x14ac:dyDescent="0.2">
      <c r="B975" s="116"/>
      <c r="F975" s="117"/>
    </row>
    <row r="976" spans="2:6" ht="15.75" customHeight="1" x14ac:dyDescent="0.2">
      <c r="B976" s="116"/>
      <c r="F976" s="117"/>
    </row>
    <row r="977" spans="2:6" ht="15.75" customHeight="1" x14ac:dyDescent="0.2">
      <c r="B977" s="116"/>
      <c r="F977" s="117"/>
    </row>
    <row r="978" spans="2:6" ht="15.75" customHeight="1" x14ac:dyDescent="0.2">
      <c r="B978" s="116"/>
      <c r="F978" s="117"/>
    </row>
    <row r="979" spans="2:6" ht="15.75" customHeight="1" x14ac:dyDescent="0.2">
      <c r="B979" s="116"/>
      <c r="F979" s="117"/>
    </row>
    <row r="980" spans="2:6" ht="15.75" customHeight="1" x14ac:dyDescent="0.2">
      <c r="B980" s="116"/>
      <c r="F980" s="117"/>
    </row>
    <row r="981" spans="2:6" ht="15.75" customHeight="1" x14ac:dyDescent="0.2">
      <c r="B981" s="116"/>
      <c r="F981" s="117"/>
    </row>
    <row r="982" spans="2:6" ht="15.75" customHeight="1" x14ac:dyDescent="0.2">
      <c r="B982" s="116"/>
      <c r="F982" s="117"/>
    </row>
    <row r="983" spans="2:6" ht="15.75" customHeight="1" x14ac:dyDescent="0.2">
      <c r="B983" s="116"/>
      <c r="F983" s="117"/>
    </row>
    <row r="984" spans="2:6" ht="15.75" customHeight="1" x14ac:dyDescent="0.2">
      <c r="B984" s="116"/>
      <c r="F984" s="117"/>
    </row>
    <row r="985" spans="2:6" ht="15.75" customHeight="1" x14ac:dyDescent="0.2">
      <c r="B985" s="116"/>
      <c r="F985" s="117"/>
    </row>
    <row r="986" spans="2:6" ht="15.75" customHeight="1" x14ac:dyDescent="0.2">
      <c r="B986" s="116"/>
      <c r="F986" s="117"/>
    </row>
    <row r="987" spans="2:6" ht="15.75" customHeight="1" x14ac:dyDescent="0.2">
      <c r="B987" s="116"/>
      <c r="F987" s="117"/>
    </row>
    <row r="988" spans="2:6" ht="15.75" customHeight="1" x14ac:dyDescent="0.2">
      <c r="B988" s="116"/>
      <c r="F988" s="117"/>
    </row>
    <row r="989" spans="2:6" ht="15.75" customHeight="1" x14ac:dyDescent="0.2">
      <c r="B989" s="116"/>
      <c r="F989" s="117"/>
    </row>
    <row r="990" spans="2:6" ht="15.75" customHeight="1" x14ac:dyDescent="0.2">
      <c r="B990" s="116"/>
      <c r="F990" s="117"/>
    </row>
    <row r="991" spans="2:6" ht="15.75" customHeight="1" x14ac:dyDescent="0.2">
      <c r="B991" s="116"/>
      <c r="F991" s="117"/>
    </row>
    <row r="992" spans="2:6" ht="15.75" customHeight="1" x14ac:dyDescent="0.2">
      <c r="B992" s="116"/>
      <c r="F992" s="117"/>
    </row>
    <row r="993" spans="2:6" ht="15.75" customHeight="1" x14ac:dyDescent="0.2">
      <c r="B993" s="116"/>
      <c r="F993" s="117"/>
    </row>
    <row r="994" spans="2:6" ht="15.75" customHeight="1" x14ac:dyDescent="0.2">
      <c r="B994" s="116"/>
      <c r="F994" s="117"/>
    </row>
    <row r="995" spans="2:6" ht="15.75" customHeight="1" x14ac:dyDescent="0.2">
      <c r="B995" s="116"/>
      <c r="F995" s="117"/>
    </row>
    <row r="996" spans="2:6" ht="15.75" customHeight="1" x14ac:dyDescent="0.2">
      <c r="B996" s="116"/>
      <c r="F996" s="117"/>
    </row>
    <row r="997" spans="2:6" ht="15.75" customHeight="1" x14ac:dyDescent="0.2">
      <c r="B997" s="116"/>
      <c r="F997" s="117"/>
    </row>
    <row r="998" spans="2:6" ht="15.75" customHeight="1" x14ac:dyDescent="0.2">
      <c r="B998" s="116"/>
      <c r="F998" s="117"/>
    </row>
  </sheetData>
  <autoFilter ref="C1:C69" xr:uid="{00000000-0009-0000-0000-000005000000}"/>
  <customSheetViews>
    <customSheetView guid="{7FE0B6BA-D047-4CAF-8731-6DAEA7C03B70}" filter="1" showAutoFilter="1">
      <pageMargins left="0.7" right="0.7" top="0.75" bottom="0.75" header="0.3" footer="0.3"/>
      <autoFilter ref="C1:C138" xr:uid="{00000000-0000-0000-0000-000000000000}"/>
      <extLst>
        <ext uri="GoogleSheetsCustomDataVersion1">
          <go:sheetsCustomData xmlns:go="http://customooxmlschemas.google.com/" filterViewId="1022901345"/>
        </ext>
      </extLst>
    </customSheetView>
    <customSheetView guid="{4E33CBCD-88AE-48B3-9790-839E4E736346}" filter="1" showAutoFilter="1">
      <pageMargins left="0.7" right="0.7" top="0.75" bottom="0.75" header="0.3" footer="0.3"/>
      <autoFilter ref="C1:C138" xr:uid="{00000000-0000-0000-0000-000000000000}"/>
      <extLst>
        <ext uri="GoogleSheetsCustomDataVersion1">
          <go:sheetsCustomData xmlns:go="http://customooxmlschemas.google.com/" filterViewId="1092224758"/>
        </ext>
      </extLst>
    </customSheetView>
    <customSheetView guid="{BD9A6630-6BD8-445A-BD4E-4705A10196FA}" filter="1" showAutoFilter="1">
      <pageMargins left="0.7" right="0.7" top="0.75" bottom="0.75" header="0.3" footer="0.3"/>
      <autoFilter ref="C1:C138" xr:uid="{00000000-0000-0000-0000-000000000000}"/>
      <extLst>
        <ext uri="GoogleSheetsCustomDataVersion1">
          <go:sheetsCustomData xmlns:go="http://customooxmlschemas.google.com/" filterViewId="1560651114"/>
        </ext>
      </extLst>
    </customSheetView>
    <customSheetView guid="{E2A4D3A6-8FAE-4AFC-AA67-27AE59205DDC}" filter="1" showAutoFilter="1">
      <pageMargins left="0.7" right="0.7" top="0.75" bottom="0.75" header="0.3" footer="0.3"/>
      <autoFilter ref="C1:C138" xr:uid="{00000000-0000-0000-0000-000000000000}"/>
      <extLst>
        <ext uri="GoogleSheetsCustomDataVersion1">
          <go:sheetsCustomData xmlns:go="http://customooxmlschemas.google.com/" filterViewId="216912910"/>
        </ext>
      </extLst>
    </customSheetView>
    <customSheetView guid="{CBF14E3A-3A77-4350-AFEF-CF943F9672CF}" filter="1" showAutoFilter="1">
      <pageMargins left="0.7" right="0.7" top="0.75" bottom="0.75" header="0.3" footer="0.3"/>
      <autoFilter ref="C1:C138" xr:uid="{00000000-0000-0000-0000-000000000000}"/>
      <extLst>
        <ext uri="GoogleSheetsCustomDataVersion1">
          <go:sheetsCustomData xmlns:go="http://customooxmlschemas.google.com/" filterViewId="647184428"/>
        </ext>
      </extLst>
    </customSheetView>
  </customSheetViews>
  <mergeCells count="198">
    <mergeCell ref="C8:M8"/>
    <mergeCell ref="O14:O16"/>
    <mergeCell ref="K17:K20"/>
    <mergeCell ref="L17:L20"/>
    <mergeCell ref="M17:M20"/>
    <mergeCell ref="N17:N20"/>
    <mergeCell ref="O17:O20"/>
    <mergeCell ref="K21:K24"/>
    <mergeCell ref="L21:L24"/>
    <mergeCell ref="M21:M24"/>
    <mergeCell ref="N21:N24"/>
    <mergeCell ref="O21:O24"/>
    <mergeCell ref="K14:K16"/>
    <mergeCell ref="L14:L16"/>
    <mergeCell ref="M14:M16"/>
    <mergeCell ref="G14:G16"/>
    <mergeCell ref="J12:J13"/>
    <mergeCell ref="K12:K13"/>
    <mergeCell ref="E14:E16"/>
    <mergeCell ref="F14:F16"/>
    <mergeCell ref="C10:C13"/>
    <mergeCell ref="O25:O27"/>
    <mergeCell ref="M25:M27"/>
    <mergeCell ref="N25:N27"/>
    <mergeCell ref="G25:G27"/>
    <mergeCell ref="D10:D13"/>
    <mergeCell ref="D14:D16"/>
    <mergeCell ref="B17:B20"/>
    <mergeCell ref="D17:D20"/>
    <mergeCell ref="B21:B24"/>
    <mergeCell ref="D21:D24"/>
    <mergeCell ref="D25:D27"/>
    <mergeCell ref="E25:E27"/>
    <mergeCell ref="F25:F27"/>
    <mergeCell ref="E21:E24"/>
    <mergeCell ref="F21:F24"/>
    <mergeCell ref="N10:N13"/>
    <mergeCell ref="O10:O13"/>
    <mergeCell ref="H12:H13"/>
    <mergeCell ref="I12:I13"/>
    <mergeCell ref="B10:B13"/>
    <mergeCell ref="E10:E13"/>
    <mergeCell ref="F10:F13"/>
    <mergeCell ref="G10:G13"/>
    <mergeCell ref="H10:K11"/>
    <mergeCell ref="K25:K27"/>
    <mergeCell ref="L25:L27"/>
    <mergeCell ref="N14:N16"/>
    <mergeCell ref="E17:E20"/>
    <mergeCell ref="G17:G20"/>
    <mergeCell ref="G21:G24"/>
    <mergeCell ref="L10:L13"/>
    <mergeCell ref="M10:M13"/>
    <mergeCell ref="H28:K29"/>
    <mergeCell ref="H30:H31"/>
    <mergeCell ref="J38:J39"/>
    <mergeCell ref="J35:J36"/>
    <mergeCell ref="O28:O31"/>
    <mergeCell ref="J30:J31"/>
    <mergeCell ref="K30:K31"/>
    <mergeCell ref="K32:K34"/>
    <mergeCell ref="L32:L34"/>
    <mergeCell ref="M32:M34"/>
    <mergeCell ref="N32:N34"/>
    <mergeCell ref="O32:O34"/>
    <mergeCell ref="O35:O39"/>
    <mergeCell ref="O40:O42"/>
    <mergeCell ref="N40:N42"/>
    <mergeCell ref="K35:K39"/>
    <mergeCell ref="I30:I31"/>
    <mergeCell ref="L28:L31"/>
    <mergeCell ref="M28:M31"/>
    <mergeCell ref="M40:M42"/>
    <mergeCell ref="J43:J44"/>
    <mergeCell ref="K40:K42"/>
    <mergeCell ref="K43:K45"/>
    <mergeCell ref="L43:L45"/>
    <mergeCell ref="M43:M45"/>
    <mergeCell ref="N43:N45"/>
    <mergeCell ref="O43:O45"/>
    <mergeCell ref="L35:L39"/>
    <mergeCell ref="M35:M39"/>
    <mergeCell ref="N28:N31"/>
    <mergeCell ref="N63:N65"/>
    <mergeCell ref="N35:N39"/>
    <mergeCell ref="L40:L42"/>
    <mergeCell ref="O63:O65"/>
    <mergeCell ref="J66:J69"/>
    <mergeCell ref="K66:K69"/>
    <mergeCell ref="L66:L69"/>
    <mergeCell ref="M66:M69"/>
    <mergeCell ref="N66:N69"/>
    <mergeCell ref="O66:O69"/>
    <mergeCell ref="K56:K59"/>
    <mergeCell ref="J60:J62"/>
    <mergeCell ref="K60:K62"/>
    <mergeCell ref="L60:L62"/>
    <mergeCell ref="K63:K65"/>
    <mergeCell ref="L63:L65"/>
    <mergeCell ref="M63:M65"/>
    <mergeCell ref="M56:M59"/>
    <mergeCell ref="N56:N59"/>
    <mergeCell ref="M60:M62"/>
    <mergeCell ref="N60:N62"/>
    <mergeCell ref="O60:O62"/>
    <mergeCell ref="L56:L59"/>
    <mergeCell ref="O56:O59"/>
    <mergeCell ref="K53:K55"/>
    <mergeCell ref="L53:L55"/>
    <mergeCell ref="M53:M55"/>
    <mergeCell ref="N53:N55"/>
    <mergeCell ref="O53:O55"/>
    <mergeCell ref="N50:N52"/>
    <mergeCell ref="O50:O52"/>
    <mergeCell ref="H48:H49"/>
    <mergeCell ref="G53:G55"/>
    <mergeCell ref="L50:L52"/>
    <mergeCell ref="M50:M52"/>
    <mergeCell ref="L46:L49"/>
    <mergeCell ref="M46:M49"/>
    <mergeCell ref="N46:N49"/>
    <mergeCell ref="O46:O49"/>
    <mergeCell ref="H46:K47"/>
    <mergeCell ref="I48:I49"/>
    <mergeCell ref="J48:J49"/>
    <mergeCell ref="K48:K49"/>
    <mergeCell ref="F43:F45"/>
    <mergeCell ref="D43:D45"/>
    <mergeCell ref="G63:G65"/>
    <mergeCell ref="G66:G69"/>
    <mergeCell ref="D63:D65"/>
    <mergeCell ref="E63:E65"/>
    <mergeCell ref="F63:F65"/>
    <mergeCell ref="D66:D69"/>
    <mergeCell ref="E66:E69"/>
    <mergeCell ref="D60:D62"/>
    <mergeCell ref="E60:E62"/>
    <mergeCell ref="F60:F62"/>
    <mergeCell ref="G60:G62"/>
    <mergeCell ref="G56:G59"/>
    <mergeCell ref="D46:D49"/>
    <mergeCell ref="E46:E49"/>
    <mergeCell ref="F46:F49"/>
    <mergeCell ref="D50:D52"/>
    <mergeCell ref="E50:E52"/>
    <mergeCell ref="F50:F52"/>
    <mergeCell ref="E56:E59"/>
    <mergeCell ref="D53:D55"/>
    <mergeCell ref="E53:E55"/>
    <mergeCell ref="F53:F55"/>
    <mergeCell ref="A25:A26"/>
    <mergeCell ref="B25:B27"/>
    <mergeCell ref="G28:G31"/>
    <mergeCell ref="G32:G34"/>
    <mergeCell ref="G35:G39"/>
    <mergeCell ref="G40:G42"/>
    <mergeCell ref="G43:G45"/>
    <mergeCell ref="G46:G49"/>
    <mergeCell ref="G50:G52"/>
    <mergeCell ref="B28:B31"/>
    <mergeCell ref="D28:D31"/>
    <mergeCell ref="E28:E31"/>
    <mergeCell ref="F28:F31"/>
    <mergeCell ref="B32:B34"/>
    <mergeCell ref="E32:E34"/>
    <mergeCell ref="E35:E39"/>
    <mergeCell ref="D32:D34"/>
    <mergeCell ref="D35:D39"/>
    <mergeCell ref="D40:D42"/>
    <mergeCell ref="C32:C34"/>
    <mergeCell ref="C35:C39"/>
    <mergeCell ref="E40:E42"/>
    <mergeCell ref="F40:F42"/>
    <mergeCell ref="E43:E45"/>
    <mergeCell ref="D56:D59"/>
    <mergeCell ref="C43:C45"/>
    <mergeCell ref="C53:C55"/>
    <mergeCell ref="C56:C59"/>
    <mergeCell ref="C60:C62"/>
    <mergeCell ref="C63:C65"/>
    <mergeCell ref="C66:C69"/>
    <mergeCell ref="C14:C16"/>
    <mergeCell ref="C17:C20"/>
    <mergeCell ref="C40:C42"/>
    <mergeCell ref="C21:C24"/>
    <mergeCell ref="C25:C27"/>
    <mergeCell ref="C50:C52"/>
    <mergeCell ref="B53:B55"/>
    <mergeCell ref="B56:B59"/>
    <mergeCell ref="B66:B69"/>
    <mergeCell ref="B60:B62"/>
    <mergeCell ref="B63:B65"/>
    <mergeCell ref="B43:B45"/>
    <mergeCell ref="B46:B49"/>
    <mergeCell ref="B50:B52"/>
    <mergeCell ref="B14:B16"/>
    <mergeCell ref="B35:B39"/>
    <mergeCell ref="B40:B42"/>
  </mergeCells>
  <dataValidations count="1">
    <dataValidation type="list" allowBlank="1" showErrorMessage="1" sqref="G14 L14 G17 L17 G21 L21 G25 L25 G32 L32 G35 L35 G40 L40 G43 L43 G50 L50 G53 L53 G56 L56 G60 L60 G63 L63 G66 L66" xr:uid="{00000000-0002-0000-0500-000000000000}">
      <formula1>"1,2,3"</formula1>
    </dataValidation>
  </dataValidations>
  <hyperlinks>
    <hyperlink ref="J52" r:id="rId1" display="https://www.inpec.gov.co/web/guest/transparencia-y-acceso-a-la-informacion-publica" xr:uid="{00000000-0004-0000-0500-000000000000}"/>
    <hyperlink ref="J33" r:id="rId2" display="https://www.youtube.com/watch?v=QZNozBHhHPc&amp;t=1140s" xr:uid="{00000000-0004-0000-0500-000001000000}"/>
  </hyperlinks>
  <pageMargins left="0.7" right="0.7" top="0.75" bottom="0.75" header="0" footer="0"/>
  <pageSetup scale="4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2F13"/>
  </sheetPr>
  <dimension ref="A1:AA1000"/>
  <sheetViews>
    <sheetView topLeftCell="B17" workbookViewId="0">
      <pane xSplit="3" ySplit="3" topLeftCell="E26" activePane="bottomRight" state="frozen"/>
      <selection activeCell="B17" sqref="B17"/>
      <selection pane="topRight" activeCell="E17" sqref="E17"/>
      <selection pane="bottomLeft" activeCell="B20" sqref="B20"/>
      <selection pane="bottomRight" activeCell="L27" sqref="L27:L33"/>
    </sheetView>
  </sheetViews>
  <sheetFormatPr baseColWidth="10" defaultColWidth="12.5703125" defaultRowHeight="15" customHeight="1" x14ac:dyDescent="0.2"/>
  <cols>
    <col min="1" max="1" width="3.42578125" style="113" customWidth="1"/>
    <col min="2" max="2" width="6.140625" style="113" customWidth="1"/>
    <col min="3" max="4" width="42.5703125" style="113" customWidth="1"/>
    <col min="5" max="6" width="38" style="113" customWidth="1"/>
    <col min="7" max="7" width="7.42578125" style="113" customWidth="1"/>
    <col min="8" max="8" width="3.5703125" style="113" customWidth="1"/>
    <col min="9" max="9" width="29.28515625" style="113" customWidth="1"/>
    <col min="10" max="11" width="36.28515625" style="113" customWidth="1"/>
    <col min="12" max="12" width="7.42578125" style="113" customWidth="1"/>
    <col min="13" max="13" width="22.5703125" style="113" customWidth="1"/>
    <col min="14" max="14" width="8.42578125" style="113" customWidth="1"/>
    <col min="15" max="15" width="9.5703125" style="113" customWidth="1"/>
    <col min="16" max="27" width="3.140625" style="113" customWidth="1"/>
    <col min="28" max="16384" width="12.5703125" style="113"/>
  </cols>
  <sheetData>
    <row r="1" spans="1:27" ht="9.75" customHeight="1" x14ac:dyDescent="0.2">
      <c r="A1" s="118"/>
      <c r="B1" s="119"/>
      <c r="C1" s="118"/>
      <c r="D1" s="118"/>
      <c r="E1" s="118"/>
      <c r="F1" s="183"/>
      <c r="G1" s="118"/>
      <c r="H1" s="118"/>
      <c r="I1" s="118"/>
      <c r="J1" s="118"/>
      <c r="K1" s="118"/>
      <c r="L1" s="118"/>
      <c r="M1" s="118"/>
      <c r="N1" s="122"/>
      <c r="O1" s="184"/>
      <c r="P1" s="118"/>
      <c r="Q1" s="118"/>
      <c r="R1" s="118"/>
      <c r="S1" s="118"/>
      <c r="T1" s="118"/>
      <c r="U1" s="118"/>
      <c r="V1" s="118"/>
      <c r="W1" s="118"/>
      <c r="X1" s="118"/>
      <c r="Y1" s="118"/>
      <c r="Z1" s="118"/>
      <c r="AA1" s="118"/>
    </row>
    <row r="2" spans="1:27" ht="9.75" customHeight="1" x14ac:dyDescent="0.2">
      <c r="A2" s="118"/>
      <c r="B2" s="119"/>
      <c r="C2" s="118"/>
      <c r="D2" s="118"/>
      <c r="E2" s="118"/>
      <c r="F2" s="183"/>
      <c r="G2" s="118"/>
      <c r="H2" s="118"/>
      <c r="I2" s="118"/>
      <c r="J2" s="118"/>
      <c r="K2" s="118"/>
      <c r="L2" s="118"/>
      <c r="M2" s="118"/>
      <c r="N2" s="122"/>
      <c r="O2" s="184"/>
      <c r="P2" s="118"/>
      <c r="Q2" s="118"/>
      <c r="R2" s="118"/>
      <c r="S2" s="118"/>
      <c r="T2" s="118"/>
      <c r="U2" s="118"/>
      <c r="V2" s="118"/>
      <c r="W2" s="118"/>
      <c r="X2" s="118"/>
      <c r="Y2" s="118"/>
      <c r="Z2" s="118"/>
      <c r="AA2" s="118"/>
    </row>
    <row r="3" spans="1:27" ht="9.75" customHeight="1" x14ac:dyDescent="0.2">
      <c r="A3" s="118"/>
      <c r="B3" s="119"/>
      <c r="C3" s="118"/>
      <c r="D3" s="118"/>
      <c r="E3" s="118"/>
      <c r="F3" s="183"/>
      <c r="G3" s="118"/>
      <c r="H3" s="118"/>
      <c r="I3" s="118"/>
      <c r="J3" s="118"/>
      <c r="K3" s="118"/>
      <c r="L3" s="118"/>
      <c r="M3" s="118"/>
      <c r="N3" s="122"/>
      <c r="O3" s="184"/>
      <c r="P3" s="118"/>
      <c r="Q3" s="118"/>
      <c r="R3" s="118"/>
      <c r="S3" s="118"/>
      <c r="T3" s="118"/>
      <c r="U3" s="118"/>
      <c r="V3" s="118"/>
      <c r="W3" s="118"/>
      <c r="X3" s="118"/>
      <c r="Y3" s="118"/>
      <c r="Z3" s="118"/>
      <c r="AA3" s="118"/>
    </row>
    <row r="4" spans="1:27" ht="9.75" customHeight="1" x14ac:dyDescent="0.2">
      <c r="A4" s="118"/>
      <c r="B4" s="119"/>
      <c r="C4" s="118"/>
      <c r="D4" s="118"/>
      <c r="E4" s="118"/>
      <c r="F4" s="183"/>
      <c r="G4" s="118"/>
      <c r="H4" s="118"/>
      <c r="I4" s="118"/>
      <c r="J4" s="118"/>
      <c r="K4" s="118"/>
      <c r="L4" s="118"/>
      <c r="M4" s="118"/>
      <c r="N4" s="122"/>
      <c r="O4" s="184"/>
      <c r="P4" s="118"/>
      <c r="Q4" s="118"/>
      <c r="R4" s="118"/>
      <c r="S4" s="118"/>
      <c r="T4" s="118"/>
      <c r="U4" s="118"/>
      <c r="V4" s="118"/>
      <c r="W4" s="118"/>
      <c r="X4" s="118"/>
      <c r="Y4" s="118"/>
      <c r="Z4" s="118"/>
      <c r="AA4" s="118"/>
    </row>
    <row r="5" spans="1:27" ht="9.75" customHeight="1" x14ac:dyDescent="0.2">
      <c r="A5" s="118"/>
      <c r="B5" s="119"/>
      <c r="C5" s="118"/>
      <c r="D5" s="118"/>
      <c r="E5" s="118"/>
      <c r="F5" s="183"/>
      <c r="G5" s="118"/>
      <c r="H5" s="118"/>
      <c r="I5" s="118"/>
      <c r="J5" s="118"/>
      <c r="K5" s="118"/>
      <c r="L5" s="118"/>
      <c r="M5" s="118"/>
      <c r="N5" s="122"/>
      <c r="O5" s="184"/>
      <c r="P5" s="118"/>
      <c r="Q5" s="118"/>
      <c r="R5" s="118"/>
      <c r="S5" s="118"/>
      <c r="T5" s="118"/>
      <c r="U5" s="118"/>
      <c r="V5" s="118"/>
      <c r="W5" s="118"/>
      <c r="X5" s="118"/>
      <c r="Y5" s="118"/>
      <c r="Z5" s="118"/>
      <c r="AA5" s="118"/>
    </row>
    <row r="6" spans="1:27" ht="9.75" customHeight="1" x14ac:dyDescent="0.2">
      <c r="A6" s="118"/>
      <c r="B6" s="119"/>
      <c r="C6" s="118"/>
      <c r="D6" s="118"/>
      <c r="E6" s="118"/>
      <c r="F6" s="183"/>
      <c r="G6" s="118"/>
      <c r="H6" s="118"/>
      <c r="I6" s="118"/>
      <c r="J6" s="118"/>
      <c r="K6" s="118"/>
      <c r="L6" s="118"/>
      <c r="M6" s="118"/>
      <c r="N6" s="122"/>
      <c r="O6" s="184"/>
      <c r="P6" s="118"/>
      <c r="Q6" s="118"/>
      <c r="R6" s="118"/>
      <c r="S6" s="118"/>
      <c r="T6" s="118"/>
      <c r="U6" s="118"/>
      <c r="V6" s="118"/>
      <c r="W6" s="118"/>
      <c r="X6" s="118"/>
      <c r="Y6" s="118"/>
      <c r="Z6" s="118"/>
      <c r="AA6" s="118"/>
    </row>
    <row r="7" spans="1:27" ht="9.75" customHeight="1" x14ac:dyDescent="0.2">
      <c r="A7" s="118"/>
      <c r="B7" s="119"/>
      <c r="C7" s="118"/>
      <c r="D7" s="118"/>
      <c r="E7" s="118"/>
      <c r="F7" s="183"/>
      <c r="G7" s="118"/>
      <c r="H7" s="118"/>
      <c r="I7" s="118"/>
      <c r="J7" s="118"/>
      <c r="K7" s="118"/>
      <c r="L7" s="118"/>
      <c r="M7" s="118"/>
      <c r="N7" s="122"/>
      <c r="O7" s="184"/>
      <c r="P7" s="118"/>
      <c r="Q7" s="118"/>
      <c r="R7" s="118"/>
      <c r="S7" s="118"/>
      <c r="T7" s="118"/>
      <c r="U7" s="118"/>
      <c r="V7" s="118"/>
      <c r="W7" s="118"/>
      <c r="X7" s="118"/>
      <c r="Y7" s="118"/>
      <c r="Z7" s="118"/>
      <c r="AA7" s="118"/>
    </row>
    <row r="8" spans="1:27" ht="9.75" customHeight="1" x14ac:dyDescent="0.2">
      <c r="A8" s="118"/>
      <c r="B8" s="119"/>
      <c r="C8" s="118"/>
      <c r="D8" s="118"/>
      <c r="E8" s="118"/>
      <c r="F8" s="183"/>
      <c r="G8" s="118"/>
      <c r="H8" s="118"/>
      <c r="I8" s="118"/>
      <c r="J8" s="118"/>
      <c r="K8" s="118"/>
      <c r="L8" s="118"/>
      <c r="M8" s="118"/>
      <c r="N8" s="122"/>
      <c r="O8" s="184"/>
      <c r="P8" s="118"/>
      <c r="Q8" s="118"/>
      <c r="R8" s="118"/>
      <c r="S8" s="118"/>
      <c r="T8" s="118"/>
      <c r="U8" s="118"/>
      <c r="V8" s="118"/>
      <c r="W8" s="118"/>
      <c r="X8" s="118"/>
      <c r="Y8" s="118"/>
      <c r="Z8" s="118"/>
      <c r="AA8" s="118"/>
    </row>
    <row r="9" spans="1:27" ht="9.75" customHeight="1" x14ac:dyDescent="0.2">
      <c r="A9" s="118"/>
      <c r="B9" s="119"/>
      <c r="C9" s="118"/>
      <c r="D9" s="118"/>
      <c r="E9" s="118"/>
      <c r="F9" s="183"/>
      <c r="G9" s="118"/>
      <c r="H9" s="118"/>
      <c r="I9" s="118"/>
      <c r="J9" s="118"/>
      <c r="K9" s="118"/>
      <c r="L9" s="118"/>
      <c r="M9" s="118"/>
      <c r="N9" s="122"/>
      <c r="O9" s="184"/>
      <c r="P9" s="118"/>
      <c r="Q9" s="118"/>
      <c r="R9" s="118"/>
      <c r="S9" s="118"/>
      <c r="T9" s="118"/>
      <c r="U9" s="118"/>
      <c r="V9" s="118"/>
      <c r="W9" s="118"/>
      <c r="X9" s="118"/>
      <c r="Y9" s="118"/>
      <c r="Z9" s="118"/>
      <c r="AA9" s="118"/>
    </row>
    <row r="10" spans="1:27" ht="31.5" customHeight="1" x14ac:dyDescent="0.2">
      <c r="A10" s="118"/>
      <c r="B10" s="119"/>
      <c r="C10" s="118"/>
      <c r="D10" s="118"/>
      <c r="E10" s="118"/>
      <c r="F10" s="183"/>
      <c r="G10" s="118"/>
      <c r="H10" s="118"/>
      <c r="I10" s="118"/>
      <c r="J10" s="118"/>
      <c r="K10" s="118"/>
      <c r="L10" s="118"/>
      <c r="M10" s="118"/>
      <c r="N10" s="122"/>
      <c r="O10" s="184"/>
      <c r="P10" s="118"/>
      <c r="Q10" s="118"/>
      <c r="R10" s="118"/>
      <c r="S10" s="118"/>
      <c r="T10" s="118"/>
      <c r="U10" s="118"/>
      <c r="V10" s="118"/>
      <c r="W10" s="118"/>
      <c r="X10" s="118"/>
      <c r="Y10" s="118"/>
      <c r="Z10" s="118"/>
      <c r="AA10" s="118"/>
    </row>
    <row r="11" spans="1:27" ht="24.75" customHeight="1" x14ac:dyDescent="0.2">
      <c r="A11" s="118"/>
      <c r="B11" s="119"/>
      <c r="C11" s="118"/>
      <c r="D11" s="118"/>
      <c r="E11" s="118"/>
      <c r="F11" s="183"/>
      <c r="G11" s="118"/>
      <c r="H11" s="118"/>
      <c r="I11" s="118"/>
      <c r="J11" s="118"/>
      <c r="K11" s="118"/>
      <c r="L11" s="118"/>
      <c r="M11" s="118"/>
      <c r="N11" s="122"/>
      <c r="O11" s="184"/>
      <c r="P11" s="118"/>
      <c r="Q11" s="118"/>
      <c r="R11" s="118"/>
      <c r="S11" s="118"/>
      <c r="T11" s="118"/>
      <c r="U11" s="118"/>
      <c r="V11" s="118"/>
      <c r="W11" s="118"/>
      <c r="X11" s="118"/>
      <c r="Y11" s="118"/>
      <c r="Z11" s="118"/>
      <c r="AA11" s="118"/>
    </row>
    <row r="12" spans="1:27" ht="20.25" customHeight="1" x14ac:dyDescent="0.2">
      <c r="A12" s="118"/>
      <c r="B12" s="119"/>
      <c r="C12" s="118"/>
      <c r="D12" s="118"/>
      <c r="E12" s="118"/>
      <c r="F12" s="183"/>
      <c r="G12" s="118"/>
      <c r="H12" s="118"/>
      <c r="I12" s="118"/>
      <c r="J12" s="118"/>
      <c r="K12" s="118"/>
      <c r="L12" s="118"/>
      <c r="M12" s="118"/>
      <c r="N12" s="122"/>
      <c r="O12" s="184"/>
      <c r="P12" s="118"/>
      <c r="Q12" s="118"/>
      <c r="R12" s="118"/>
      <c r="S12" s="118"/>
      <c r="T12" s="118"/>
      <c r="U12" s="118"/>
      <c r="V12" s="118"/>
      <c r="W12" s="118"/>
      <c r="X12" s="118"/>
      <c r="Y12" s="118"/>
      <c r="Z12" s="118"/>
      <c r="AA12" s="118"/>
    </row>
    <row r="13" spans="1:27" ht="9.75" customHeight="1" x14ac:dyDescent="0.2">
      <c r="A13" s="118"/>
      <c r="B13" s="119"/>
      <c r="C13" s="118"/>
      <c r="D13" s="118"/>
      <c r="E13" s="118"/>
      <c r="F13" s="183"/>
      <c r="G13" s="118"/>
      <c r="H13" s="118"/>
      <c r="I13" s="118"/>
      <c r="J13" s="118"/>
      <c r="K13" s="118"/>
      <c r="L13" s="118"/>
      <c r="M13" s="118"/>
      <c r="N13" s="122"/>
      <c r="O13" s="184"/>
      <c r="P13" s="118"/>
      <c r="Q13" s="118"/>
      <c r="R13" s="118"/>
      <c r="S13" s="118"/>
      <c r="T13" s="118"/>
      <c r="U13" s="118"/>
      <c r="V13" s="118"/>
      <c r="W13" s="118"/>
      <c r="X13" s="118"/>
      <c r="Y13" s="118"/>
      <c r="Z13" s="118"/>
      <c r="AA13" s="118"/>
    </row>
    <row r="14" spans="1:27" ht="19.5" customHeight="1" x14ac:dyDescent="0.2">
      <c r="A14" s="118"/>
      <c r="B14" s="119"/>
      <c r="C14" s="601" t="s">
        <v>552</v>
      </c>
      <c r="D14" s="445"/>
      <c r="E14" s="445"/>
      <c r="F14" s="445"/>
      <c r="G14" s="445"/>
      <c r="H14" s="445"/>
      <c r="I14" s="445"/>
      <c r="J14" s="445"/>
      <c r="K14" s="445"/>
      <c r="L14" s="445"/>
      <c r="M14" s="446"/>
      <c r="N14" s="122"/>
      <c r="O14" s="184"/>
      <c r="P14" s="118"/>
      <c r="Q14" s="118"/>
      <c r="R14" s="118"/>
      <c r="S14" s="118"/>
      <c r="T14" s="118"/>
      <c r="U14" s="118"/>
      <c r="V14" s="118"/>
      <c r="W14" s="118"/>
      <c r="X14" s="118"/>
      <c r="Y14" s="118"/>
      <c r="Z14" s="118"/>
      <c r="AA14" s="118"/>
    </row>
    <row r="15" spans="1:27" ht="33" customHeight="1" x14ac:dyDescent="0.2">
      <c r="A15" s="118"/>
      <c r="B15" s="119"/>
      <c r="C15" s="450" t="s">
        <v>553</v>
      </c>
      <c r="D15" s="445"/>
      <c r="E15" s="445"/>
      <c r="F15" s="445"/>
      <c r="G15" s="445"/>
      <c r="H15" s="445"/>
      <c r="I15" s="445"/>
      <c r="J15" s="445"/>
      <c r="K15" s="445"/>
      <c r="L15" s="445"/>
      <c r="M15" s="446"/>
      <c r="N15" s="122"/>
      <c r="O15" s="184"/>
      <c r="P15" s="118"/>
      <c r="Q15" s="118"/>
      <c r="R15" s="118"/>
      <c r="S15" s="118"/>
      <c r="T15" s="118"/>
      <c r="U15" s="118"/>
      <c r="V15" s="118"/>
      <c r="W15" s="118"/>
      <c r="X15" s="118"/>
      <c r="Y15" s="118"/>
      <c r="Z15" s="118"/>
      <c r="AA15" s="118"/>
    </row>
    <row r="16" spans="1:27" ht="9.75" customHeight="1" x14ac:dyDescent="0.2">
      <c r="A16" s="118"/>
      <c r="B16" s="119"/>
      <c r="C16" s="126"/>
      <c r="D16" s="126"/>
      <c r="E16" s="118"/>
      <c r="F16" s="183"/>
      <c r="G16" s="147"/>
      <c r="H16" s="118"/>
      <c r="I16" s="118"/>
      <c r="J16" s="118"/>
      <c r="K16" s="118"/>
      <c r="L16" s="118"/>
      <c r="M16" s="118"/>
      <c r="N16" s="122"/>
      <c r="O16" s="184"/>
      <c r="P16" s="118"/>
      <c r="Q16" s="118"/>
      <c r="R16" s="118"/>
      <c r="S16" s="118"/>
      <c r="T16" s="118"/>
      <c r="U16" s="118"/>
      <c r="V16" s="118"/>
      <c r="W16" s="118"/>
      <c r="X16" s="118"/>
      <c r="Y16" s="118"/>
      <c r="Z16" s="118"/>
      <c r="AA16" s="118"/>
    </row>
    <row r="17" spans="1:27" ht="23.25" customHeight="1" x14ac:dyDescent="0.2">
      <c r="A17" s="118"/>
      <c r="B17" s="602" t="s">
        <v>111</v>
      </c>
      <c r="C17" s="603" t="s">
        <v>958</v>
      </c>
      <c r="D17" s="604" t="s">
        <v>8</v>
      </c>
      <c r="E17" s="604" t="s">
        <v>956</v>
      </c>
      <c r="F17" s="604" t="s">
        <v>114</v>
      </c>
      <c r="G17" s="611" t="s">
        <v>928</v>
      </c>
      <c r="H17" s="612" t="s">
        <v>116</v>
      </c>
      <c r="I17" s="613"/>
      <c r="J17" s="613"/>
      <c r="K17" s="614"/>
      <c r="L17" s="611" t="s">
        <v>949</v>
      </c>
      <c r="M17" s="616" t="s">
        <v>163</v>
      </c>
      <c r="N17" s="499"/>
      <c r="O17" s="600"/>
      <c r="P17" s="118"/>
      <c r="Q17" s="118"/>
      <c r="R17" s="118"/>
      <c r="S17" s="118"/>
      <c r="T17" s="118"/>
      <c r="U17" s="118"/>
      <c r="V17" s="118"/>
      <c r="W17" s="118"/>
      <c r="X17" s="118"/>
      <c r="Y17" s="118"/>
      <c r="Z17" s="118"/>
      <c r="AA17" s="118"/>
    </row>
    <row r="18" spans="1:27" ht="29.25" customHeight="1" x14ac:dyDescent="0.2">
      <c r="A18" s="118"/>
      <c r="B18" s="516"/>
      <c r="C18" s="516"/>
      <c r="D18" s="516"/>
      <c r="E18" s="516"/>
      <c r="F18" s="516"/>
      <c r="G18" s="516"/>
      <c r="H18" s="615" t="s">
        <v>13</v>
      </c>
      <c r="I18" s="604" t="s">
        <v>15</v>
      </c>
      <c r="J18" s="604" t="s">
        <v>366</v>
      </c>
      <c r="K18" s="604" t="s">
        <v>15</v>
      </c>
      <c r="L18" s="516"/>
      <c r="M18" s="617"/>
      <c r="N18" s="496"/>
      <c r="O18" s="496"/>
      <c r="P18" s="118"/>
      <c r="Q18" s="118"/>
      <c r="R18" s="118"/>
      <c r="S18" s="118"/>
      <c r="T18" s="118"/>
      <c r="U18" s="118"/>
      <c r="V18" s="118"/>
      <c r="W18" s="118"/>
      <c r="X18" s="118"/>
      <c r="Y18" s="118"/>
      <c r="Z18" s="118"/>
      <c r="AA18" s="118"/>
    </row>
    <row r="19" spans="1:27" ht="92.25" customHeight="1" x14ac:dyDescent="0.2">
      <c r="A19" s="118"/>
      <c r="B19" s="532"/>
      <c r="C19" s="532"/>
      <c r="D19" s="532"/>
      <c r="E19" s="517"/>
      <c r="F19" s="537"/>
      <c r="G19" s="532"/>
      <c r="H19" s="532"/>
      <c r="I19" s="532"/>
      <c r="J19" s="517"/>
      <c r="K19" s="532"/>
      <c r="L19" s="532"/>
      <c r="M19" s="550"/>
      <c r="N19" s="496"/>
      <c r="O19" s="496"/>
      <c r="P19" s="118"/>
      <c r="Q19" s="118"/>
      <c r="R19" s="118"/>
      <c r="S19" s="118"/>
      <c r="T19" s="118"/>
      <c r="U19" s="118"/>
      <c r="V19" s="118"/>
      <c r="W19" s="118"/>
      <c r="X19" s="118"/>
      <c r="Y19" s="118"/>
      <c r="Z19" s="118"/>
      <c r="AA19" s="118"/>
    </row>
    <row r="20" spans="1:27" ht="114.75" x14ac:dyDescent="0.2">
      <c r="A20" s="118"/>
      <c r="B20" s="512" t="str">
        <f>+LEFT(C20,4)</f>
        <v>16.1</v>
      </c>
      <c r="C20" s="591" t="s">
        <v>554</v>
      </c>
      <c r="D20" s="518" t="s">
        <v>555</v>
      </c>
      <c r="E20" s="540" t="s">
        <v>556</v>
      </c>
      <c r="F20" s="540" t="s">
        <v>557</v>
      </c>
      <c r="G20" s="606">
        <v>3</v>
      </c>
      <c r="H20" s="133">
        <v>1</v>
      </c>
      <c r="I20" s="129" t="s">
        <v>558</v>
      </c>
      <c r="J20" s="609" t="s">
        <v>873</v>
      </c>
      <c r="K20" s="540" t="s">
        <v>980</v>
      </c>
      <c r="L20" s="543">
        <v>2</v>
      </c>
      <c r="M20" s="546" t="str">
        <f>+IF(OR(ISBLANK(G20),ISBLANK(L20)),"",IF(OR(AND(G20=1,L20=1),AND(G20=1,L20=2),AND(G20=1,L20=3)),"Deficiencia de control mayor (diseño y ejecución)",IF(OR(AND(G20=2,L20=2),AND(G20=3,L20=1),AND(G20=3,L20=2),AND(G20=2,L20=1)),"Deficiencia de control (diseño o ejecución)",IF(AND(G20=2,L20=3),"Oportunidad de mejora","Mantenimiento del control"))))</f>
        <v>Deficiencia de control (diseño o ejecución)</v>
      </c>
      <c r="N20" s="498">
        <v>5.8745000000000003</v>
      </c>
      <c r="O20" s="580" t="e">
        <f>+#REF!+N20</f>
        <v>#REF!</v>
      </c>
      <c r="P20" s="118"/>
      <c r="Q20" s="118"/>
      <c r="R20" s="118"/>
      <c r="S20" s="118"/>
      <c r="T20" s="118"/>
      <c r="U20" s="118"/>
      <c r="V20" s="118"/>
      <c r="W20" s="118"/>
      <c r="X20" s="118"/>
      <c r="Y20" s="118"/>
      <c r="Z20" s="118"/>
      <c r="AA20" s="118"/>
    </row>
    <row r="21" spans="1:27" ht="114.75" x14ac:dyDescent="0.2">
      <c r="A21" s="118"/>
      <c r="B21" s="513"/>
      <c r="C21" s="513"/>
      <c r="D21" s="519"/>
      <c r="E21" s="519"/>
      <c r="F21" s="519"/>
      <c r="G21" s="607"/>
      <c r="H21" s="131">
        <v>2</v>
      </c>
      <c r="I21" s="132" t="s">
        <v>559</v>
      </c>
      <c r="J21" s="413"/>
      <c r="K21" s="519"/>
      <c r="L21" s="544"/>
      <c r="M21" s="605"/>
      <c r="N21" s="496"/>
      <c r="O21" s="496"/>
      <c r="P21" s="118"/>
      <c r="Q21" s="118"/>
      <c r="R21" s="118"/>
      <c r="S21" s="118"/>
      <c r="T21" s="118"/>
      <c r="U21" s="118"/>
      <c r="V21" s="118"/>
      <c r="W21" s="118"/>
      <c r="X21" s="118"/>
      <c r="Y21" s="118"/>
      <c r="Z21" s="118"/>
      <c r="AA21" s="118"/>
    </row>
    <row r="22" spans="1:27" ht="76.5" x14ac:dyDescent="0.2">
      <c r="A22" s="118"/>
      <c r="B22" s="513"/>
      <c r="C22" s="513"/>
      <c r="D22" s="519"/>
      <c r="E22" s="534"/>
      <c r="F22" s="534"/>
      <c r="G22" s="608"/>
      <c r="H22" s="131">
        <v>3</v>
      </c>
      <c r="I22" s="132" t="s">
        <v>560</v>
      </c>
      <c r="J22" s="610"/>
      <c r="K22" s="534"/>
      <c r="L22" s="545"/>
      <c r="M22" s="547"/>
      <c r="N22" s="496"/>
      <c r="O22" s="496"/>
      <c r="P22" s="118"/>
      <c r="Q22" s="118"/>
      <c r="R22" s="118"/>
      <c r="S22" s="118"/>
      <c r="T22" s="118"/>
      <c r="U22" s="118"/>
      <c r="V22" s="118"/>
      <c r="W22" s="118"/>
      <c r="X22" s="118"/>
      <c r="Y22" s="118"/>
      <c r="Z22" s="118"/>
      <c r="AA22" s="118"/>
    </row>
    <row r="23" spans="1:27" ht="102" x14ac:dyDescent="0.2">
      <c r="A23" s="118"/>
      <c r="B23" s="512" t="str">
        <f>+LEFT(C23,4)</f>
        <v>16.2</v>
      </c>
      <c r="C23" s="582" t="s">
        <v>561</v>
      </c>
      <c r="D23" s="518" t="s">
        <v>555</v>
      </c>
      <c r="E23" s="540" t="s">
        <v>562</v>
      </c>
      <c r="F23" s="540" t="s">
        <v>557</v>
      </c>
      <c r="G23" s="535">
        <v>3</v>
      </c>
      <c r="H23" s="133">
        <v>1</v>
      </c>
      <c r="I23" s="129" t="s">
        <v>563</v>
      </c>
      <c r="J23" s="597"/>
      <c r="K23" s="540" t="s">
        <v>981</v>
      </c>
      <c r="L23" s="543">
        <v>3</v>
      </c>
      <c r="M23" s="546" t="str">
        <f>+IF(OR(ISBLANK(G23),ISBLANK(L23)),"",IF(OR(AND(G23=1,L23=1),AND(G23=1,L23=2),AND(G23=1,L23=3)),"Deficiencia de control mayor (diseño y ejecución)",IF(OR(AND(G23=2,L23=2),AND(G23=3,L23=1),AND(G23=3,L23=2),AND(G23=2,L23=1)),"Deficiencia de control (diseño o ejecución)",IF(AND(G23=2,L23=3),"Oportunidad de mejora","Mantenimiento del control"))))</f>
        <v>Mantenimiento del control</v>
      </c>
      <c r="N23" s="498">
        <v>5.9653999999999998</v>
      </c>
      <c r="O23" s="580" t="e">
        <f>+#REF!+N23</f>
        <v>#REF!</v>
      </c>
      <c r="P23" s="118"/>
      <c r="Q23" s="118"/>
      <c r="R23" s="118"/>
      <c r="S23" s="118"/>
      <c r="T23" s="118"/>
      <c r="U23" s="118"/>
      <c r="V23" s="118"/>
      <c r="W23" s="118"/>
      <c r="X23" s="118"/>
      <c r="Y23" s="118"/>
      <c r="Z23" s="118"/>
      <c r="AA23" s="118"/>
    </row>
    <row r="24" spans="1:27" ht="76.5" x14ac:dyDescent="0.2">
      <c r="A24" s="118"/>
      <c r="B24" s="513"/>
      <c r="C24" s="513"/>
      <c r="D24" s="519"/>
      <c r="E24" s="519"/>
      <c r="F24" s="519"/>
      <c r="G24" s="519"/>
      <c r="H24" s="131">
        <v>2</v>
      </c>
      <c r="I24" s="132" t="s">
        <v>564</v>
      </c>
      <c r="J24" s="519"/>
      <c r="K24" s="519"/>
      <c r="L24" s="544"/>
      <c r="M24" s="547"/>
      <c r="N24" s="496"/>
      <c r="O24" s="496"/>
      <c r="P24" s="118"/>
      <c r="Q24" s="118"/>
      <c r="R24" s="118"/>
      <c r="S24" s="118"/>
      <c r="T24" s="118"/>
      <c r="U24" s="118"/>
      <c r="V24" s="118"/>
      <c r="W24" s="118"/>
      <c r="X24" s="118"/>
      <c r="Y24" s="118"/>
      <c r="Z24" s="118"/>
      <c r="AA24" s="118"/>
    </row>
    <row r="25" spans="1:27" ht="89.25" x14ac:dyDescent="0.2">
      <c r="A25" s="118"/>
      <c r="B25" s="513"/>
      <c r="C25" s="513"/>
      <c r="D25" s="519"/>
      <c r="E25" s="519"/>
      <c r="F25" s="519"/>
      <c r="G25" s="519"/>
      <c r="H25" s="131">
        <v>3</v>
      </c>
      <c r="I25" s="132" t="s">
        <v>565</v>
      </c>
      <c r="J25" s="519"/>
      <c r="K25" s="519"/>
      <c r="L25" s="544"/>
      <c r="M25" s="547"/>
      <c r="N25" s="496"/>
      <c r="O25" s="496"/>
      <c r="P25" s="118"/>
      <c r="Q25" s="118"/>
      <c r="R25" s="118"/>
      <c r="S25" s="118"/>
      <c r="T25" s="118"/>
      <c r="U25" s="118"/>
      <c r="V25" s="118"/>
      <c r="W25" s="118"/>
      <c r="X25" s="118"/>
      <c r="Y25" s="118"/>
      <c r="Z25" s="118"/>
      <c r="AA25" s="118"/>
    </row>
    <row r="26" spans="1:27" ht="115.5" thickBot="1" x14ac:dyDescent="0.25">
      <c r="A26" s="118"/>
      <c r="B26" s="513"/>
      <c r="C26" s="513"/>
      <c r="D26" s="519"/>
      <c r="E26" s="534"/>
      <c r="F26" s="534"/>
      <c r="G26" s="534"/>
      <c r="H26" s="131">
        <v>4</v>
      </c>
      <c r="I26" s="132" t="s">
        <v>566</v>
      </c>
      <c r="J26" s="534"/>
      <c r="K26" s="534"/>
      <c r="L26" s="545"/>
      <c r="M26" s="547"/>
      <c r="N26" s="496"/>
      <c r="O26" s="496"/>
      <c r="P26" s="118"/>
      <c r="Q26" s="118"/>
      <c r="R26" s="118"/>
      <c r="S26" s="118"/>
      <c r="T26" s="118"/>
      <c r="U26" s="118"/>
      <c r="V26" s="118"/>
      <c r="W26" s="118"/>
      <c r="X26" s="118"/>
      <c r="Y26" s="118"/>
      <c r="Z26" s="118"/>
      <c r="AA26" s="118"/>
    </row>
    <row r="27" spans="1:27" ht="63.75" x14ac:dyDescent="0.2">
      <c r="A27" s="118"/>
      <c r="B27" s="512" t="str">
        <f>+LEFT(C27,4)</f>
        <v>16.3</v>
      </c>
      <c r="C27" s="582" t="s">
        <v>567</v>
      </c>
      <c r="D27" s="518" t="s">
        <v>568</v>
      </c>
      <c r="E27" s="540" t="s">
        <v>569</v>
      </c>
      <c r="F27" s="137" t="s">
        <v>557</v>
      </c>
      <c r="G27" s="535">
        <v>3</v>
      </c>
      <c r="H27" s="133">
        <v>1</v>
      </c>
      <c r="I27" s="129" t="s">
        <v>570</v>
      </c>
      <c r="J27" s="625" t="s">
        <v>1095</v>
      </c>
      <c r="K27" s="625" t="s">
        <v>982</v>
      </c>
      <c r="L27" s="543">
        <v>3</v>
      </c>
      <c r="M27" s="546" t="str">
        <f>+IF(OR(ISBLANK(G27),ISBLANK(L27)),"",IF(OR(AND(G27=1,L27=1),AND(G27=1,L27=2),AND(G27=1,L27=3)),"Deficiencia de control mayor (diseño y ejecución)",IF(OR(AND(G27=2,L27=2),AND(G27=3,L27=1),AND(G27=3,L27=2),AND(G27=2,L27=1)),"Deficiencia de control (diseño o ejecución)",IF(AND(G27=2,L27=3),"Oportunidad de mejora","Mantenimiento del control"))))</f>
        <v>Mantenimiento del control</v>
      </c>
      <c r="N27" s="498">
        <v>6.0122999999999998</v>
      </c>
      <c r="O27" s="580" t="e">
        <f>+#REF!+N27</f>
        <v>#REF!</v>
      </c>
      <c r="P27" s="118"/>
      <c r="Q27" s="118"/>
      <c r="R27" s="118"/>
      <c r="S27" s="118"/>
      <c r="T27" s="118"/>
      <c r="U27" s="118"/>
      <c r="V27" s="118"/>
      <c r="W27" s="118"/>
      <c r="X27" s="118"/>
      <c r="Y27" s="118"/>
      <c r="Z27" s="118"/>
      <c r="AA27" s="118"/>
    </row>
    <row r="28" spans="1:27" ht="63.75" x14ac:dyDescent="0.2">
      <c r="A28" s="118"/>
      <c r="B28" s="513"/>
      <c r="C28" s="513"/>
      <c r="D28" s="519"/>
      <c r="E28" s="519"/>
      <c r="F28" s="177" t="s">
        <v>557</v>
      </c>
      <c r="G28" s="519"/>
      <c r="H28" s="131">
        <v>2</v>
      </c>
      <c r="I28" s="132" t="s">
        <v>571</v>
      </c>
      <c r="J28" s="558"/>
      <c r="K28" s="558"/>
      <c r="L28" s="544"/>
      <c r="M28" s="547"/>
      <c r="N28" s="496"/>
      <c r="O28" s="496"/>
      <c r="P28" s="118"/>
      <c r="Q28" s="118"/>
      <c r="R28" s="118"/>
      <c r="S28" s="118"/>
      <c r="T28" s="118"/>
      <c r="U28" s="118"/>
      <c r="V28" s="118"/>
      <c r="W28" s="118"/>
      <c r="X28" s="118"/>
      <c r="Y28" s="118"/>
      <c r="Z28" s="118"/>
      <c r="AA28" s="118"/>
    </row>
    <row r="29" spans="1:27" ht="76.5" x14ac:dyDescent="0.2">
      <c r="A29" s="118"/>
      <c r="B29" s="513"/>
      <c r="C29" s="513"/>
      <c r="D29" s="519"/>
      <c r="E29" s="519"/>
      <c r="F29" s="177" t="s">
        <v>492</v>
      </c>
      <c r="G29" s="519"/>
      <c r="H29" s="131">
        <v>3</v>
      </c>
      <c r="I29" s="132" t="s">
        <v>572</v>
      </c>
      <c r="J29" s="558"/>
      <c r="K29" s="558"/>
      <c r="L29" s="544"/>
      <c r="M29" s="547"/>
      <c r="N29" s="496"/>
      <c r="O29" s="496"/>
      <c r="P29" s="118"/>
      <c r="Q29" s="118"/>
      <c r="R29" s="118"/>
      <c r="S29" s="118"/>
      <c r="T29" s="118"/>
      <c r="U29" s="118"/>
      <c r="V29" s="118"/>
      <c r="W29" s="118"/>
      <c r="X29" s="118"/>
      <c r="Y29" s="118"/>
      <c r="Z29" s="118"/>
      <c r="AA29" s="118"/>
    </row>
    <row r="30" spans="1:27" ht="153" x14ac:dyDescent="0.2">
      <c r="A30" s="118"/>
      <c r="B30" s="513"/>
      <c r="C30" s="513"/>
      <c r="D30" s="519"/>
      <c r="E30" s="519"/>
      <c r="F30" s="177" t="s">
        <v>557</v>
      </c>
      <c r="G30" s="519"/>
      <c r="H30" s="131">
        <v>4</v>
      </c>
      <c r="I30" s="132" t="s">
        <v>573</v>
      </c>
      <c r="J30" s="558"/>
      <c r="K30" s="558"/>
      <c r="L30" s="544"/>
      <c r="M30" s="547"/>
      <c r="N30" s="496"/>
      <c r="O30" s="496"/>
      <c r="P30" s="118"/>
      <c r="Q30" s="118"/>
      <c r="R30" s="118"/>
      <c r="S30" s="118"/>
      <c r="T30" s="118"/>
      <c r="U30" s="118"/>
      <c r="V30" s="118"/>
      <c r="W30" s="118"/>
      <c r="X30" s="118"/>
      <c r="Y30" s="118"/>
      <c r="Z30" s="118"/>
      <c r="AA30" s="118"/>
    </row>
    <row r="31" spans="1:27" ht="89.25" x14ac:dyDescent="0.2">
      <c r="A31" s="118"/>
      <c r="B31" s="513"/>
      <c r="C31" s="513"/>
      <c r="D31" s="519"/>
      <c r="E31" s="519"/>
      <c r="F31" s="177" t="s">
        <v>574</v>
      </c>
      <c r="G31" s="519"/>
      <c r="H31" s="131">
        <v>5</v>
      </c>
      <c r="I31" s="132" t="s">
        <v>575</v>
      </c>
      <c r="J31" s="558"/>
      <c r="K31" s="558"/>
      <c r="L31" s="544"/>
      <c r="M31" s="547"/>
      <c r="N31" s="496"/>
      <c r="O31" s="496"/>
      <c r="P31" s="118"/>
      <c r="Q31" s="118"/>
      <c r="R31" s="118"/>
      <c r="S31" s="118"/>
      <c r="T31" s="118"/>
      <c r="U31" s="118"/>
      <c r="V31" s="118"/>
      <c r="W31" s="118"/>
      <c r="X31" s="118"/>
      <c r="Y31" s="118"/>
      <c r="Z31" s="118"/>
      <c r="AA31" s="118"/>
    </row>
    <row r="32" spans="1:27" ht="63.75" x14ac:dyDescent="0.2">
      <c r="A32" s="118"/>
      <c r="B32" s="513"/>
      <c r="C32" s="513"/>
      <c r="D32" s="519"/>
      <c r="E32" s="519"/>
      <c r="F32" s="177" t="s">
        <v>557</v>
      </c>
      <c r="G32" s="519"/>
      <c r="H32" s="131">
        <v>5</v>
      </c>
      <c r="I32" s="132" t="s">
        <v>576</v>
      </c>
      <c r="J32" s="558"/>
      <c r="K32" s="558"/>
      <c r="L32" s="544"/>
      <c r="M32" s="547"/>
      <c r="N32" s="496"/>
      <c r="O32" s="496"/>
      <c r="P32" s="118"/>
      <c r="Q32" s="118"/>
      <c r="R32" s="118"/>
      <c r="S32" s="118"/>
      <c r="T32" s="118"/>
      <c r="U32" s="118"/>
      <c r="V32" s="118"/>
      <c r="W32" s="118"/>
      <c r="X32" s="118"/>
      <c r="Y32" s="118"/>
      <c r="Z32" s="118"/>
      <c r="AA32" s="118"/>
    </row>
    <row r="33" spans="1:27" ht="13.5" thickBot="1" x14ac:dyDescent="0.25">
      <c r="A33" s="118"/>
      <c r="B33" s="514"/>
      <c r="C33" s="514"/>
      <c r="D33" s="520"/>
      <c r="E33" s="520"/>
      <c r="F33" s="178"/>
      <c r="G33" s="520"/>
      <c r="H33" s="135"/>
      <c r="I33" s="135"/>
      <c r="J33" s="214"/>
      <c r="K33" s="559"/>
      <c r="L33" s="567"/>
      <c r="M33" s="566"/>
      <c r="N33" s="496"/>
      <c r="O33" s="496"/>
      <c r="P33" s="118"/>
      <c r="Q33" s="118"/>
      <c r="R33" s="118"/>
      <c r="S33" s="118"/>
      <c r="T33" s="118"/>
      <c r="U33" s="118"/>
      <c r="V33" s="118"/>
      <c r="W33" s="118"/>
      <c r="X33" s="118"/>
      <c r="Y33" s="118"/>
      <c r="Z33" s="118"/>
      <c r="AA33" s="118"/>
    </row>
    <row r="34" spans="1:27" ht="140.25" x14ac:dyDescent="0.2">
      <c r="A34" s="118"/>
      <c r="B34" s="512" t="str">
        <f>+LEFT(C34,4)</f>
        <v>16.4</v>
      </c>
      <c r="C34" s="582" t="s">
        <v>577</v>
      </c>
      <c r="D34" s="518" t="s">
        <v>578</v>
      </c>
      <c r="E34" s="540" t="s">
        <v>579</v>
      </c>
      <c r="F34" s="137" t="s">
        <v>557</v>
      </c>
      <c r="G34" s="535">
        <v>3</v>
      </c>
      <c r="H34" s="133">
        <v>1</v>
      </c>
      <c r="I34" s="129" t="s">
        <v>580</v>
      </c>
      <c r="J34" s="625" t="s">
        <v>1093</v>
      </c>
      <c r="K34" s="625" t="s">
        <v>983</v>
      </c>
      <c r="L34" s="543">
        <v>2</v>
      </c>
      <c r="M34" s="546" t="str">
        <f>+IF(OR(ISBLANK(G34),ISBLANK(L34)),"",IF(OR(AND(G34=1,L34=1),AND(G34=1,L34=2),AND(G34=1,L34=3)),"Deficiencia de control mayor (diseño y ejecución)",IF(OR(AND(G34=2,L34=2),AND(G34=3,L34=1),AND(G34=3,L34=2),AND(G34=2,L34=1)),"Deficiencia de control (diseño o ejecución)",IF(AND(G34=2,L34=3),"Oportunidad de mejora","Mantenimiento del control"))))</f>
        <v>Deficiencia de control (diseño o ejecución)</v>
      </c>
      <c r="N34" s="498">
        <v>6.1235999999999997</v>
      </c>
      <c r="O34" s="580" t="e">
        <f>+#REF!+N34</f>
        <v>#REF!</v>
      </c>
      <c r="P34" s="118"/>
      <c r="Q34" s="118"/>
      <c r="R34" s="118"/>
      <c r="S34" s="118"/>
      <c r="T34" s="118"/>
      <c r="U34" s="118"/>
      <c r="V34" s="118"/>
      <c r="W34" s="118"/>
      <c r="X34" s="118"/>
      <c r="Y34" s="118"/>
      <c r="Z34" s="118"/>
      <c r="AA34" s="118"/>
    </row>
    <row r="35" spans="1:27" ht="114.75" x14ac:dyDescent="0.2">
      <c r="A35" s="118"/>
      <c r="B35" s="513"/>
      <c r="C35" s="513"/>
      <c r="D35" s="519"/>
      <c r="E35" s="519"/>
      <c r="F35" s="177" t="s">
        <v>492</v>
      </c>
      <c r="G35" s="519"/>
      <c r="H35" s="131">
        <v>2</v>
      </c>
      <c r="I35" s="138" t="s">
        <v>581</v>
      </c>
      <c r="J35" s="626"/>
      <c r="K35" s="571"/>
      <c r="L35" s="544"/>
      <c r="M35" s="547"/>
      <c r="N35" s="496"/>
      <c r="O35" s="496"/>
      <c r="P35" s="118"/>
      <c r="Q35" s="118"/>
      <c r="R35" s="118"/>
      <c r="S35" s="118"/>
      <c r="T35" s="118"/>
      <c r="U35" s="118"/>
      <c r="V35" s="118"/>
      <c r="W35" s="118"/>
      <c r="X35" s="118"/>
      <c r="Y35" s="118"/>
      <c r="Z35" s="118"/>
      <c r="AA35" s="118"/>
    </row>
    <row r="36" spans="1:27" ht="102.75" thickBot="1" x14ac:dyDescent="0.25">
      <c r="A36" s="118"/>
      <c r="B36" s="513"/>
      <c r="C36" s="513"/>
      <c r="D36" s="519"/>
      <c r="E36" s="534"/>
      <c r="F36" s="177" t="s">
        <v>557</v>
      </c>
      <c r="G36" s="534"/>
      <c r="H36" s="131">
        <v>3</v>
      </c>
      <c r="I36" s="132" t="s">
        <v>582</v>
      </c>
      <c r="J36" s="626"/>
      <c r="K36" s="571"/>
      <c r="L36" s="545"/>
      <c r="M36" s="547"/>
      <c r="N36" s="496"/>
      <c r="O36" s="496"/>
      <c r="P36" s="118"/>
      <c r="Q36" s="118"/>
      <c r="R36" s="118"/>
      <c r="S36" s="118"/>
      <c r="T36" s="118"/>
      <c r="U36" s="118"/>
      <c r="V36" s="118"/>
      <c r="W36" s="118"/>
      <c r="X36" s="118"/>
      <c r="Y36" s="118"/>
      <c r="Z36" s="118"/>
      <c r="AA36" s="118"/>
    </row>
    <row r="37" spans="1:27" ht="102" x14ac:dyDescent="0.2">
      <c r="A37" s="118"/>
      <c r="B37" s="512" t="str">
        <f>+LEFT(C37,4)</f>
        <v>16.5</v>
      </c>
      <c r="C37" s="582" t="s">
        <v>583</v>
      </c>
      <c r="D37" s="518" t="s">
        <v>349</v>
      </c>
      <c r="E37" s="540" t="s">
        <v>584</v>
      </c>
      <c r="F37" s="540" t="s">
        <v>492</v>
      </c>
      <c r="G37" s="535">
        <v>3</v>
      </c>
      <c r="H37" s="133">
        <v>1</v>
      </c>
      <c r="I37" s="129" t="s">
        <v>585</v>
      </c>
      <c r="J37" s="524" t="s">
        <v>984</v>
      </c>
      <c r="K37" s="625" t="s">
        <v>985</v>
      </c>
      <c r="L37" s="543">
        <v>3</v>
      </c>
      <c r="M37" s="546" t="str">
        <f>+IF(OR(ISBLANK(G37),ISBLANK(L37)),"",IF(OR(AND(G37=1,L37=1),AND(G37=1,L37=2),AND(G37=1,L37=3)),"Deficiencia de control mayor (diseño y ejecución)",IF(OR(AND(G37=2,L37=2),AND(G37=3,L37=1),AND(G37=3,L37=2),AND(G37=2,L37=1)),"Deficiencia de control (diseño o ejecución)",IF(AND(G37=2,L37=3),"Oportunidad de mejora","Mantenimiento del control"))))</f>
        <v>Mantenimiento del control</v>
      </c>
      <c r="N37" s="498">
        <v>6.2135999999999996</v>
      </c>
      <c r="O37" s="580" t="e">
        <f>+#REF!+N37</f>
        <v>#REF!</v>
      </c>
      <c r="P37" s="118"/>
      <c r="Q37" s="118"/>
      <c r="R37" s="118"/>
      <c r="S37" s="118"/>
      <c r="T37" s="118"/>
      <c r="U37" s="118"/>
      <c r="V37" s="118"/>
      <c r="W37" s="118"/>
      <c r="X37" s="118"/>
      <c r="Y37" s="118"/>
      <c r="Z37" s="118"/>
      <c r="AA37" s="118"/>
    </row>
    <row r="38" spans="1:27" ht="76.5" x14ac:dyDescent="0.2">
      <c r="A38" s="118"/>
      <c r="B38" s="513"/>
      <c r="C38" s="513"/>
      <c r="D38" s="519"/>
      <c r="E38" s="519"/>
      <c r="F38" s="519"/>
      <c r="G38" s="519"/>
      <c r="H38" s="131">
        <v>2</v>
      </c>
      <c r="I38" s="132" t="s">
        <v>586</v>
      </c>
      <c r="J38" s="525"/>
      <c r="K38" s="571"/>
      <c r="L38" s="544"/>
      <c r="M38" s="547"/>
      <c r="N38" s="496"/>
      <c r="O38" s="496"/>
      <c r="P38" s="118"/>
      <c r="Q38" s="118"/>
      <c r="R38" s="118"/>
      <c r="S38" s="118"/>
      <c r="T38" s="118"/>
      <c r="U38" s="118"/>
      <c r="V38" s="118"/>
      <c r="W38" s="118"/>
      <c r="X38" s="118"/>
      <c r="Y38" s="118"/>
      <c r="Z38" s="118"/>
      <c r="AA38" s="118"/>
    </row>
    <row r="39" spans="1:27" ht="76.5" x14ac:dyDescent="0.2">
      <c r="A39" s="118"/>
      <c r="B39" s="513"/>
      <c r="C39" s="513"/>
      <c r="D39" s="519"/>
      <c r="E39" s="519"/>
      <c r="F39" s="519"/>
      <c r="G39" s="519"/>
      <c r="H39" s="131">
        <v>3</v>
      </c>
      <c r="I39" s="138" t="s">
        <v>587</v>
      </c>
      <c r="J39" s="525"/>
      <c r="K39" s="571"/>
      <c r="L39" s="544"/>
      <c r="M39" s="547"/>
      <c r="N39" s="496"/>
      <c r="O39" s="496"/>
      <c r="P39" s="118"/>
      <c r="Q39" s="118"/>
      <c r="R39" s="118"/>
      <c r="S39" s="118"/>
      <c r="T39" s="118"/>
      <c r="U39" s="118"/>
      <c r="V39" s="118"/>
      <c r="W39" s="118"/>
      <c r="X39" s="118"/>
      <c r="Y39" s="118"/>
      <c r="Z39" s="118"/>
      <c r="AA39" s="118"/>
    </row>
    <row r="40" spans="1:27" ht="89.25" x14ac:dyDescent="0.2">
      <c r="A40" s="118"/>
      <c r="B40" s="513"/>
      <c r="C40" s="513"/>
      <c r="D40" s="519"/>
      <c r="E40" s="534"/>
      <c r="F40" s="534"/>
      <c r="G40" s="534"/>
      <c r="H40" s="131">
        <v>4</v>
      </c>
      <c r="I40" s="132" t="s">
        <v>588</v>
      </c>
      <c r="J40" s="583"/>
      <c r="K40" s="571"/>
      <c r="L40" s="545"/>
      <c r="M40" s="547"/>
      <c r="N40" s="496"/>
      <c r="O40" s="496"/>
      <c r="P40" s="118"/>
      <c r="Q40" s="118"/>
      <c r="R40" s="118"/>
      <c r="S40" s="118"/>
      <c r="T40" s="118"/>
      <c r="U40" s="118"/>
      <c r="V40" s="118"/>
      <c r="W40" s="118"/>
      <c r="X40" s="118"/>
      <c r="Y40" s="118"/>
      <c r="Z40" s="118"/>
      <c r="AA40" s="118"/>
    </row>
    <row r="41" spans="1:27" ht="36.75" customHeight="1" x14ac:dyDescent="0.2">
      <c r="A41" s="118"/>
      <c r="B41" s="604" t="s">
        <v>111</v>
      </c>
      <c r="C41" s="604" t="s">
        <v>589</v>
      </c>
      <c r="D41" s="604" t="s">
        <v>8</v>
      </c>
      <c r="E41" s="604" t="s">
        <v>956</v>
      </c>
      <c r="F41" s="604" t="s">
        <v>114</v>
      </c>
      <c r="G41" s="611" t="s">
        <v>928</v>
      </c>
      <c r="H41" s="612" t="s">
        <v>116</v>
      </c>
      <c r="I41" s="613"/>
      <c r="J41" s="613"/>
      <c r="K41" s="614"/>
      <c r="L41" s="611" t="s">
        <v>949</v>
      </c>
      <c r="M41" s="616" t="s">
        <v>163</v>
      </c>
      <c r="N41" s="499"/>
      <c r="O41" s="600"/>
      <c r="P41" s="118"/>
      <c r="Q41" s="118"/>
      <c r="R41" s="118"/>
      <c r="S41" s="118"/>
      <c r="T41" s="118"/>
      <c r="U41" s="118"/>
      <c r="V41" s="118"/>
      <c r="W41" s="118"/>
      <c r="X41" s="118"/>
      <c r="Y41" s="118"/>
      <c r="Z41" s="118"/>
      <c r="AA41" s="118"/>
    </row>
    <row r="42" spans="1:27" ht="29.25" customHeight="1" x14ac:dyDescent="0.2">
      <c r="A42" s="118"/>
      <c r="B42" s="516"/>
      <c r="C42" s="516"/>
      <c r="D42" s="516"/>
      <c r="E42" s="516"/>
      <c r="F42" s="516"/>
      <c r="G42" s="516"/>
      <c r="H42" s="615" t="s">
        <v>13</v>
      </c>
      <c r="I42" s="604" t="s">
        <v>15</v>
      </c>
      <c r="J42" s="604" t="s">
        <v>366</v>
      </c>
      <c r="K42" s="604" t="s">
        <v>15</v>
      </c>
      <c r="L42" s="516"/>
      <c r="M42" s="617"/>
      <c r="N42" s="496"/>
      <c r="O42" s="496"/>
      <c r="P42" s="118"/>
      <c r="Q42" s="118"/>
      <c r="R42" s="118"/>
      <c r="S42" s="118"/>
      <c r="T42" s="118"/>
      <c r="U42" s="118"/>
      <c r="V42" s="118"/>
      <c r="W42" s="118"/>
      <c r="X42" s="118"/>
      <c r="Y42" s="118"/>
      <c r="Z42" s="118"/>
      <c r="AA42" s="118"/>
    </row>
    <row r="43" spans="1:27" ht="92.25" customHeight="1" thickBot="1" x14ac:dyDescent="0.25">
      <c r="A43" s="118"/>
      <c r="B43" s="532"/>
      <c r="C43" s="532"/>
      <c r="D43" s="532"/>
      <c r="E43" s="517"/>
      <c r="F43" s="537"/>
      <c r="G43" s="532"/>
      <c r="H43" s="532"/>
      <c r="I43" s="532"/>
      <c r="J43" s="517"/>
      <c r="K43" s="532"/>
      <c r="L43" s="532"/>
      <c r="M43" s="550"/>
      <c r="N43" s="496"/>
      <c r="O43" s="496"/>
      <c r="P43" s="118"/>
      <c r="Q43" s="118"/>
      <c r="R43" s="118"/>
      <c r="S43" s="118"/>
      <c r="T43" s="118"/>
      <c r="U43" s="118"/>
      <c r="V43" s="118"/>
      <c r="W43" s="118"/>
      <c r="X43" s="118"/>
      <c r="Y43" s="118"/>
      <c r="Z43" s="118"/>
      <c r="AA43" s="118"/>
    </row>
    <row r="44" spans="1:27" ht="76.5" x14ac:dyDescent="0.2">
      <c r="A44" s="118"/>
      <c r="B44" s="512" t="str">
        <f>+LEFT(C44,5)</f>
        <v xml:space="preserve">17.1 </v>
      </c>
      <c r="C44" s="582" t="s">
        <v>590</v>
      </c>
      <c r="D44" s="518" t="s">
        <v>349</v>
      </c>
      <c r="E44" s="539" t="s">
        <v>591</v>
      </c>
      <c r="F44" s="540" t="s">
        <v>557</v>
      </c>
      <c r="G44" s="535">
        <v>3</v>
      </c>
      <c r="H44" s="133">
        <v>1</v>
      </c>
      <c r="I44" s="139" t="s">
        <v>592</v>
      </c>
      <c r="J44" s="570" t="s">
        <v>1093</v>
      </c>
      <c r="K44" s="570" t="s">
        <v>986</v>
      </c>
      <c r="L44" s="543">
        <v>3</v>
      </c>
      <c r="M44" s="546" t="str">
        <f>+IF(OR(ISBLANK(G44),ISBLANK(L44)),"",IF(OR(AND(G44=1,L44=1),AND(G44=1,L44=2),AND(G44=1,L44=3)),"Deficiencia de control mayor (diseño y ejecución)",IF(OR(AND(G44=2,L44=2),AND(G44=3,L44=1),AND(G44=3,L44=2),AND(G44=2,L44=1)),"Deficiencia de control (diseño o ejecución)",IF(AND(G44=2,L44=3),"Oportunidad de mejora","Mantenimiento del control"))))</f>
        <v>Mantenimiento del control</v>
      </c>
      <c r="N44" s="498">
        <v>6.3258000000000001</v>
      </c>
      <c r="O44" s="580" t="e">
        <f>+#REF!+N44</f>
        <v>#REF!</v>
      </c>
      <c r="P44" s="118"/>
      <c r="Q44" s="118"/>
      <c r="R44" s="118"/>
      <c r="S44" s="118"/>
      <c r="T44" s="118"/>
      <c r="U44" s="118"/>
      <c r="V44" s="118"/>
      <c r="W44" s="118"/>
      <c r="X44" s="118"/>
      <c r="Y44" s="118"/>
      <c r="Z44" s="118"/>
      <c r="AA44" s="118"/>
    </row>
    <row r="45" spans="1:27" ht="127.5" x14ac:dyDescent="0.2">
      <c r="A45" s="118"/>
      <c r="B45" s="513"/>
      <c r="C45" s="513"/>
      <c r="D45" s="519"/>
      <c r="E45" s="519"/>
      <c r="F45" s="519"/>
      <c r="G45" s="519"/>
      <c r="H45" s="131">
        <v>2</v>
      </c>
      <c r="I45" s="132" t="s">
        <v>593</v>
      </c>
      <c r="J45" s="598"/>
      <c r="K45" s="571"/>
      <c r="L45" s="544"/>
      <c r="M45" s="547"/>
      <c r="N45" s="496"/>
      <c r="O45" s="496"/>
      <c r="P45" s="118"/>
      <c r="Q45" s="118"/>
      <c r="R45" s="118"/>
      <c r="S45" s="118"/>
      <c r="T45" s="118"/>
      <c r="U45" s="118"/>
      <c r="V45" s="118"/>
      <c r="W45" s="118"/>
      <c r="X45" s="118"/>
      <c r="Y45" s="118"/>
      <c r="Z45" s="118"/>
      <c r="AA45" s="118"/>
    </row>
    <row r="46" spans="1:27" ht="81" customHeight="1" thickBot="1" x14ac:dyDescent="0.25">
      <c r="A46" s="118"/>
      <c r="B46" s="513"/>
      <c r="C46" s="513"/>
      <c r="D46" s="519"/>
      <c r="E46" s="534"/>
      <c r="F46" s="534"/>
      <c r="G46" s="534"/>
      <c r="H46" s="131">
        <v>3</v>
      </c>
      <c r="I46" s="152" t="s">
        <v>594</v>
      </c>
      <c r="J46" s="599"/>
      <c r="K46" s="571"/>
      <c r="L46" s="545"/>
      <c r="M46" s="547"/>
      <c r="N46" s="496"/>
      <c r="O46" s="496"/>
      <c r="P46" s="118"/>
      <c r="Q46" s="118"/>
      <c r="R46" s="118"/>
      <c r="S46" s="118"/>
      <c r="T46" s="118"/>
      <c r="U46" s="118"/>
      <c r="V46" s="118"/>
      <c r="W46" s="118"/>
      <c r="X46" s="118"/>
      <c r="Y46" s="118"/>
      <c r="Z46" s="118"/>
      <c r="AA46" s="118"/>
    </row>
    <row r="47" spans="1:27" ht="113.25" customHeight="1" x14ac:dyDescent="0.2">
      <c r="A47" s="118"/>
      <c r="B47" s="512" t="str">
        <f>+LEFT(C47,5)</f>
        <v xml:space="preserve">17.2 </v>
      </c>
      <c r="C47" s="589" t="s">
        <v>595</v>
      </c>
      <c r="D47" s="518" t="s">
        <v>349</v>
      </c>
      <c r="E47" s="540" t="s">
        <v>596</v>
      </c>
      <c r="F47" s="540" t="s">
        <v>492</v>
      </c>
      <c r="G47" s="535">
        <v>3</v>
      </c>
      <c r="H47" s="133">
        <v>1</v>
      </c>
      <c r="I47" s="148" t="s">
        <v>597</v>
      </c>
      <c r="J47" s="590" t="s">
        <v>1093</v>
      </c>
      <c r="K47" s="588" t="s">
        <v>1036</v>
      </c>
      <c r="L47" s="584">
        <v>3</v>
      </c>
      <c r="M47" s="546" t="str">
        <f>+IF(OR(ISBLANK(G47),ISBLANK(L47)),"",IF(OR(AND(G47=1,L47=1),AND(G47=1,L47=2),AND(G47=1,L47=3)),"Deficiencia de control mayor (diseño y ejecución)",IF(OR(AND(G47=2,L47=2),AND(G47=3,L47=1),AND(G47=3,L47=2),AND(G47=2,L47=1)),"Deficiencia de control (diseño o ejecución)",IF(AND(G47=2,L47=3),"Oportunidad de mejora","Mantenimiento del control"))))</f>
        <v>Mantenimiento del control</v>
      </c>
      <c r="N47" s="498">
        <v>6.4569000000000001</v>
      </c>
      <c r="O47" s="580" t="e">
        <f>+#REF!+N47</f>
        <v>#REF!</v>
      </c>
      <c r="P47" s="118"/>
      <c r="Q47" s="118"/>
      <c r="R47" s="118"/>
      <c r="S47" s="118"/>
      <c r="T47" s="118"/>
      <c r="U47" s="118"/>
      <c r="V47" s="118"/>
      <c r="W47" s="118"/>
      <c r="X47" s="118"/>
      <c r="Y47" s="118"/>
      <c r="Z47" s="118"/>
      <c r="AA47" s="118"/>
    </row>
    <row r="48" spans="1:27" ht="85.5" customHeight="1" x14ac:dyDescent="0.2">
      <c r="A48" s="118"/>
      <c r="B48" s="513"/>
      <c r="C48" s="513"/>
      <c r="D48" s="519"/>
      <c r="E48" s="519"/>
      <c r="F48" s="519"/>
      <c r="G48" s="519"/>
      <c r="H48" s="131">
        <v>2</v>
      </c>
      <c r="I48" s="148" t="s">
        <v>598</v>
      </c>
      <c r="J48" s="519"/>
      <c r="K48" s="619"/>
      <c r="L48" s="585"/>
      <c r="M48" s="547"/>
      <c r="N48" s="496"/>
      <c r="O48" s="496"/>
      <c r="P48" s="118"/>
      <c r="Q48" s="118"/>
      <c r="R48" s="118"/>
      <c r="S48" s="118"/>
      <c r="T48" s="118"/>
      <c r="U48" s="118"/>
      <c r="V48" s="118"/>
      <c r="W48" s="118"/>
      <c r="X48" s="118"/>
      <c r="Y48" s="118"/>
      <c r="Z48" s="118"/>
      <c r="AA48" s="118"/>
    </row>
    <row r="49" spans="1:27" ht="88.5" customHeight="1" x14ac:dyDescent="0.2">
      <c r="A49" s="118"/>
      <c r="B49" s="513"/>
      <c r="C49" s="513"/>
      <c r="D49" s="519"/>
      <c r="E49" s="519"/>
      <c r="F49" s="519"/>
      <c r="G49" s="519"/>
      <c r="H49" s="131">
        <v>3</v>
      </c>
      <c r="I49" s="148" t="s">
        <v>599</v>
      </c>
      <c r="J49" s="519"/>
      <c r="K49" s="619"/>
      <c r="L49" s="585"/>
      <c r="M49" s="547"/>
      <c r="N49" s="496"/>
      <c r="O49" s="496"/>
      <c r="P49" s="118"/>
      <c r="Q49" s="118"/>
      <c r="R49" s="118"/>
      <c r="S49" s="118"/>
      <c r="T49" s="118"/>
      <c r="U49" s="118"/>
      <c r="V49" s="118"/>
      <c r="W49" s="118"/>
      <c r="X49" s="118"/>
      <c r="Y49" s="118"/>
      <c r="Z49" s="118"/>
      <c r="AA49" s="118"/>
    </row>
    <row r="50" spans="1:27" ht="94.5" customHeight="1" thickBot="1" x14ac:dyDescent="0.25">
      <c r="A50" s="118"/>
      <c r="B50" s="513"/>
      <c r="C50" s="513"/>
      <c r="D50" s="519"/>
      <c r="E50" s="534"/>
      <c r="F50" s="534"/>
      <c r="G50" s="534"/>
      <c r="H50" s="131">
        <v>4</v>
      </c>
      <c r="I50" s="148" t="s">
        <v>600</v>
      </c>
      <c r="J50" s="534"/>
      <c r="K50" s="619"/>
      <c r="L50" s="585"/>
      <c r="M50" s="547"/>
      <c r="N50" s="496"/>
      <c r="O50" s="496"/>
      <c r="P50" s="118"/>
      <c r="Q50" s="118"/>
      <c r="R50" s="118"/>
      <c r="S50" s="118"/>
      <c r="T50" s="118"/>
      <c r="U50" s="118"/>
      <c r="V50" s="118"/>
      <c r="W50" s="118"/>
      <c r="X50" s="118"/>
      <c r="Y50" s="118"/>
      <c r="Z50" s="118"/>
      <c r="AA50" s="118"/>
    </row>
    <row r="51" spans="1:27" ht="51" x14ac:dyDescent="0.2">
      <c r="A51" s="118"/>
      <c r="B51" s="512" t="str">
        <f>+LEFT(C51,5)</f>
        <v xml:space="preserve">17.3 </v>
      </c>
      <c r="C51" s="582" t="s">
        <v>601</v>
      </c>
      <c r="D51" s="518" t="s">
        <v>349</v>
      </c>
      <c r="E51" s="540" t="s">
        <v>602</v>
      </c>
      <c r="F51" s="137" t="s">
        <v>492</v>
      </c>
      <c r="G51" s="535">
        <v>3</v>
      </c>
      <c r="H51" s="133">
        <v>1</v>
      </c>
      <c r="I51" s="129" t="s">
        <v>603</v>
      </c>
      <c r="J51" s="541" t="s">
        <v>1093</v>
      </c>
      <c r="K51" s="587" t="s">
        <v>1042</v>
      </c>
      <c r="L51" s="584">
        <v>2</v>
      </c>
      <c r="M51" s="546" t="str">
        <f>+IF(OR(ISBLANK(G51),ISBLANK(L51)),"",IF(OR(AND(G51=1,L51=1),AND(G51=1,L51=2),AND(G51=1,L51=3)),"Deficiencia de control mayor (diseño y ejecución)",IF(OR(AND(G51=2,L51=2),AND(G51=3,L51=1),AND(G51=3,L51=2),AND(G51=2,L51=1)),"Deficiencia de control (diseño o ejecución)",IF(AND(G51=2,L51=3),"Oportunidad de mejora","Mantenimiento del control"))))</f>
        <v>Deficiencia de control (diseño o ejecución)</v>
      </c>
      <c r="N51" s="498">
        <v>6.5632000000000001</v>
      </c>
      <c r="O51" s="580" t="e">
        <f>+#REF!+N51</f>
        <v>#REF!</v>
      </c>
      <c r="P51" s="118"/>
      <c r="Q51" s="118"/>
      <c r="R51" s="118"/>
      <c r="S51" s="118"/>
      <c r="T51" s="118"/>
      <c r="U51" s="118"/>
      <c r="V51" s="118"/>
      <c r="W51" s="118"/>
      <c r="X51" s="118"/>
      <c r="Y51" s="118"/>
      <c r="Z51" s="118"/>
      <c r="AA51" s="118"/>
    </row>
    <row r="52" spans="1:27" ht="89.25" x14ac:dyDescent="0.2">
      <c r="A52" s="118"/>
      <c r="B52" s="513"/>
      <c r="C52" s="513"/>
      <c r="D52" s="519"/>
      <c r="E52" s="519"/>
      <c r="F52" s="148" t="s">
        <v>492</v>
      </c>
      <c r="G52" s="519"/>
      <c r="H52" s="131">
        <v>2</v>
      </c>
      <c r="I52" s="132" t="s">
        <v>604</v>
      </c>
      <c r="J52" s="519"/>
      <c r="K52" s="558"/>
      <c r="L52" s="585"/>
      <c r="M52" s="547"/>
      <c r="N52" s="496"/>
      <c r="O52" s="496"/>
      <c r="P52" s="118"/>
      <c r="Q52" s="118"/>
      <c r="R52" s="118"/>
      <c r="S52" s="118"/>
      <c r="T52" s="118"/>
      <c r="U52" s="118"/>
      <c r="V52" s="118"/>
      <c r="W52" s="118"/>
      <c r="X52" s="118"/>
      <c r="Y52" s="118"/>
      <c r="Z52" s="118"/>
      <c r="AA52" s="118"/>
    </row>
    <row r="53" spans="1:27" ht="147.75" customHeight="1" thickBot="1" x14ac:dyDescent="0.25">
      <c r="A53" s="118"/>
      <c r="B53" s="514"/>
      <c r="C53" s="514"/>
      <c r="D53" s="520"/>
      <c r="E53" s="520"/>
      <c r="F53" s="164" t="s">
        <v>557</v>
      </c>
      <c r="G53" s="520"/>
      <c r="H53" s="135">
        <v>3</v>
      </c>
      <c r="I53" s="185" t="s">
        <v>605</v>
      </c>
      <c r="J53" s="520"/>
      <c r="K53" s="559"/>
      <c r="L53" s="585"/>
      <c r="M53" s="547"/>
      <c r="N53" s="496"/>
      <c r="O53" s="496"/>
      <c r="P53" s="118"/>
      <c r="Q53" s="118"/>
      <c r="R53" s="118"/>
      <c r="S53" s="118"/>
      <c r="T53" s="118"/>
      <c r="U53" s="118"/>
      <c r="V53" s="118"/>
      <c r="W53" s="118"/>
      <c r="X53" s="118"/>
      <c r="Y53" s="118"/>
      <c r="Z53" s="118"/>
      <c r="AA53" s="118"/>
    </row>
    <row r="54" spans="1:27" ht="117" customHeight="1" x14ac:dyDescent="0.2">
      <c r="A54" s="118"/>
      <c r="B54" s="581" t="str">
        <f>+LEFT(C54,5)</f>
        <v xml:space="preserve">17.4 </v>
      </c>
      <c r="C54" s="591" t="s">
        <v>606</v>
      </c>
      <c r="D54" s="592" t="s">
        <v>349</v>
      </c>
      <c r="E54" s="593" t="s">
        <v>607</v>
      </c>
      <c r="F54" s="593" t="s">
        <v>557</v>
      </c>
      <c r="G54" s="594">
        <v>3</v>
      </c>
      <c r="H54" s="128">
        <v>1</v>
      </c>
      <c r="I54" s="151" t="s">
        <v>608</v>
      </c>
      <c r="J54" s="595" t="s">
        <v>1093</v>
      </c>
      <c r="K54" s="596" t="s">
        <v>1035</v>
      </c>
      <c r="L54" s="543">
        <v>2</v>
      </c>
      <c r="M54" s="546" t="str">
        <f>+IF(OR(ISBLANK(G54),ISBLANK(L54)),"",IF(OR(AND(G54=1,L54=1),AND(G54=1,L54=2),AND(G54=1,L54=3)),"Deficiencia de control mayor (diseño y ejecución)",IF(OR(AND(G54=2,L54=2),AND(G54=3,L54=1),AND(G54=3,L54=2),AND(G54=2,L54=1)),"Deficiencia de control (diseño o ejecución)",IF(AND(G54=2,L54=3),"Oportunidad de mejora","Mantenimiento del control"))))</f>
        <v>Deficiencia de control (diseño o ejecución)</v>
      </c>
      <c r="N54" s="498">
        <v>6.7854000000000001</v>
      </c>
      <c r="O54" s="580" t="e">
        <f>+#REF!+N54</f>
        <v>#REF!</v>
      </c>
      <c r="P54" s="118"/>
      <c r="Q54" s="118"/>
      <c r="R54" s="118"/>
      <c r="S54" s="118"/>
      <c r="T54" s="118"/>
      <c r="U54" s="118"/>
      <c r="V54" s="118"/>
      <c r="W54" s="118"/>
      <c r="X54" s="118"/>
      <c r="Y54" s="118"/>
      <c r="Z54" s="118"/>
      <c r="AA54" s="118"/>
    </row>
    <row r="55" spans="1:27" ht="81.75" customHeight="1" x14ac:dyDescent="0.2">
      <c r="A55" s="118"/>
      <c r="B55" s="513"/>
      <c r="C55" s="513"/>
      <c r="D55" s="519"/>
      <c r="E55" s="519"/>
      <c r="F55" s="519"/>
      <c r="G55" s="519"/>
      <c r="H55" s="131">
        <v>2</v>
      </c>
      <c r="I55" s="132" t="s">
        <v>609</v>
      </c>
      <c r="J55" s="519"/>
      <c r="K55" s="519"/>
      <c r="L55" s="544"/>
      <c r="M55" s="547"/>
      <c r="N55" s="496"/>
      <c r="O55" s="496"/>
      <c r="P55" s="118"/>
      <c r="Q55" s="118"/>
      <c r="R55" s="118"/>
      <c r="S55" s="118"/>
      <c r="T55" s="118"/>
      <c r="U55" s="118"/>
      <c r="V55" s="118"/>
      <c r="W55" s="118"/>
      <c r="X55" s="118"/>
      <c r="Y55" s="118"/>
      <c r="Z55" s="118"/>
      <c r="AA55" s="118"/>
    </row>
    <row r="56" spans="1:27" ht="87.75" customHeight="1" thickBot="1" x14ac:dyDescent="0.25">
      <c r="A56" s="118"/>
      <c r="B56" s="513"/>
      <c r="C56" s="513"/>
      <c r="D56" s="519"/>
      <c r="E56" s="534"/>
      <c r="F56" s="534"/>
      <c r="G56" s="534"/>
      <c r="H56" s="131">
        <v>3</v>
      </c>
      <c r="I56" s="132" t="s">
        <v>610</v>
      </c>
      <c r="J56" s="534"/>
      <c r="K56" s="534"/>
      <c r="L56" s="545"/>
      <c r="M56" s="547"/>
      <c r="N56" s="496"/>
      <c r="O56" s="496"/>
      <c r="P56" s="118"/>
      <c r="Q56" s="118"/>
      <c r="R56" s="118"/>
      <c r="S56" s="118"/>
      <c r="T56" s="118"/>
      <c r="U56" s="118"/>
      <c r="V56" s="118"/>
      <c r="W56" s="118"/>
      <c r="X56" s="118"/>
      <c r="Y56" s="118"/>
      <c r="Z56" s="118"/>
      <c r="AA56" s="118"/>
    </row>
    <row r="57" spans="1:27" ht="131.25" customHeight="1" thickTop="1" thickBot="1" x14ac:dyDescent="0.25">
      <c r="A57" s="118"/>
      <c r="B57" s="512" t="str">
        <f>+LEFT(C57,5)</f>
        <v xml:space="preserve">17.5 </v>
      </c>
      <c r="C57" s="582" t="s">
        <v>611</v>
      </c>
      <c r="D57" s="518" t="s">
        <v>349</v>
      </c>
      <c r="E57" s="540" t="s">
        <v>612</v>
      </c>
      <c r="F57" s="540" t="s">
        <v>613</v>
      </c>
      <c r="G57" s="535">
        <v>3</v>
      </c>
      <c r="H57" s="133">
        <v>1</v>
      </c>
      <c r="I57" s="129" t="s">
        <v>614</v>
      </c>
      <c r="J57" s="186" t="s">
        <v>901</v>
      </c>
      <c r="K57" s="588" t="s">
        <v>1043</v>
      </c>
      <c r="L57" s="584">
        <v>2</v>
      </c>
      <c r="M57" s="560" t="str">
        <f>+IF(OR(ISBLANK(G57),ISBLANK(L57)),"",IF(OR(AND(G57=1,L57=1),AND(G57=1,L57=2),AND(G57=1,L57=3)),"Deficiencia de control mayor (diseño y ejecución)",IF(OR(AND(G57=2,L57=2),AND(G57=3,L57=1),AND(G57=3,L57=2),AND(G57=2,L57=1)),"Deficiencia de control (diseño o ejecución)",IF(AND(G57=2,L57=3),"Oportunidad de mejora","Mantenimiento del control"))))</f>
        <v>Deficiencia de control (diseño o ejecución)</v>
      </c>
      <c r="N57" s="498">
        <v>6.8745000000000003</v>
      </c>
      <c r="O57" s="580" t="e">
        <f>+#REF!+N57</f>
        <v>#REF!</v>
      </c>
      <c r="P57" s="118"/>
      <c r="Q57" s="118"/>
      <c r="R57" s="118"/>
      <c r="S57" s="118"/>
      <c r="T57" s="118"/>
      <c r="U57" s="118"/>
      <c r="V57" s="118"/>
      <c r="W57" s="118"/>
      <c r="X57" s="118"/>
      <c r="Y57" s="118"/>
      <c r="Z57" s="118"/>
      <c r="AA57" s="118"/>
    </row>
    <row r="58" spans="1:27" ht="130.5" customHeight="1" thickBot="1" x14ac:dyDescent="0.25">
      <c r="A58" s="118"/>
      <c r="B58" s="513"/>
      <c r="C58" s="513"/>
      <c r="D58" s="519"/>
      <c r="E58" s="519"/>
      <c r="F58" s="519"/>
      <c r="G58" s="519"/>
      <c r="H58" s="131">
        <v>2</v>
      </c>
      <c r="I58" s="187" t="s">
        <v>615</v>
      </c>
      <c r="J58" s="179" t="s">
        <v>902</v>
      </c>
      <c r="K58" s="558"/>
      <c r="L58" s="585"/>
      <c r="M58" s="561"/>
      <c r="N58" s="496"/>
      <c r="O58" s="496"/>
      <c r="P58" s="118"/>
      <c r="Q58" s="118"/>
      <c r="R58" s="118"/>
      <c r="S58" s="118"/>
      <c r="T58" s="118"/>
      <c r="U58" s="118"/>
      <c r="V58" s="118"/>
      <c r="W58" s="118"/>
      <c r="X58" s="118"/>
      <c r="Y58" s="118"/>
      <c r="Z58" s="118"/>
      <c r="AA58" s="118"/>
    </row>
    <row r="59" spans="1:27" ht="213.75" customHeight="1" thickBot="1" x14ac:dyDescent="0.25">
      <c r="A59" s="118"/>
      <c r="B59" s="513"/>
      <c r="C59" s="513"/>
      <c r="D59" s="519"/>
      <c r="E59" s="519"/>
      <c r="F59" s="519"/>
      <c r="G59" s="519"/>
      <c r="H59" s="131">
        <v>3</v>
      </c>
      <c r="I59" s="153" t="s">
        <v>616</v>
      </c>
      <c r="J59" s="179" t="s">
        <v>903</v>
      </c>
      <c r="K59" s="558"/>
      <c r="L59" s="585"/>
      <c r="M59" s="561"/>
      <c r="N59" s="496"/>
      <c r="O59" s="496"/>
      <c r="P59" s="118"/>
      <c r="Q59" s="118"/>
      <c r="R59" s="118"/>
      <c r="S59" s="118"/>
      <c r="T59" s="118"/>
      <c r="U59" s="118"/>
      <c r="V59" s="118"/>
      <c r="W59" s="118"/>
      <c r="X59" s="118"/>
      <c r="Y59" s="118"/>
      <c r="Z59" s="118"/>
      <c r="AA59" s="118"/>
    </row>
    <row r="60" spans="1:27" ht="171" customHeight="1" thickBot="1" x14ac:dyDescent="0.25">
      <c r="A60" s="118"/>
      <c r="B60" s="513"/>
      <c r="C60" s="513"/>
      <c r="D60" s="519"/>
      <c r="E60" s="534"/>
      <c r="F60" s="534"/>
      <c r="G60" s="534"/>
      <c r="H60" s="131">
        <v>4</v>
      </c>
      <c r="I60" s="188" t="s">
        <v>617</v>
      </c>
      <c r="J60" s="180" t="s">
        <v>904</v>
      </c>
      <c r="K60" s="558"/>
      <c r="L60" s="585"/>
      <c r="M60" s="561"/>
      <c r="N60" s="496"/>
      <c r="O60" s="496"/>
      <c r="P60" s="118"/>
      <c r="Q60" s="118"/>
      <c r="R60" s="118"/>
      <c r="S60" s="118"/>
      <c r="T60" s="118"/>
      <c r="U60" s="118"/>
      <c r="V60" s="118"/>
      <c r="W60" s="118"/>
      <c r="X60" s="118"/>
      <c r="Y60" s="118"/>
      <c r="Z60" s="118"/>
      <c r="AA60" s="118"/>
    </row>
    <row r="61" spans="1:27" ht="134.25" customHeight="1" x14ac:dyDescent="0.2">
      <c r="A61" s="118"/>
      <c r="B61" s="512" t="str">
        <f>+LEFT(C61,5)</f>
        <v xml:space="preserve">17.6 </v>
      </c>
      <c r="C61" s="582" t="s">
        <v>618</v>
      </c>
      <c r="D61" s="518" t="s">
        <v>619</v>
      </c>
      <c r="E61" s="540" t="s">
        <v>620</v>
      </c>
      <c r="F61" s="540" t="s">
        <v>621</v>
      </c>
      <c r="G61" s="535">
        <v>3</v>
      </c>
      <c r="H61" s="133">
        <v>1</v>
      </c>
      <c r="I61" s="129" t="s">
        <v>622</v>
      </c>
      <c r="J61" s="140" t="s">
        <v>887</v>
      </c>
      <c r="K61" s="587" t="s">
        <v>1037</v>
      </c>
      <c r="L61" s="584">
        <v>2</v>
      </c>
      <c r="M61" s="560" t="str">
        <f>+IF(OR(ISBLANK(G61),ISBLANK(L61)),"",IF(OR(AND(G61=1,L61=1),AND(G61=1,L61=2),AND(G61=1,L61=3)),"Deficiencia de control mayor (diseño y ejecución)",IF(OR(AND(G61=2,L61=2),AND(G61=3,L61=1),AND(G61=3,L61=2),AND(G61=2,L61=1)),"Deficiencia de control (diseño o ejecución)",IF(AND(G61=2,L61=3),"Oportunidad de mejora","Mantenimiento del control"))))</f>
        <v>Deficiencia de control (diseño o ejecución)</v>
      </c>
      <c r="N61" s="498">
        <v>6.9874000000000001</v>
      </c>
      <c r="O61" s="580" t="e">
        <f>+#REF!+N61</f>
        <v>#REF!</v>
      </c>
      <c r="P61" s="118"/>
      <c r="Q61" s="118"/>
      <c r="R61" s="118"/>
      <c r="S61" s="118"/>
      <c r="T61" s="118"/>
      <c r="U61" s="118"/>
      <c r="V61" s="118"/>
      <c r="W61" s="118"/>
      <c r="X61" s="118"/>
      <c r="Y61" s="118"/>
      <c r="Z61" s="118"/>
      <c r="AA61" s="118"/>
    </row>
    <row r="62" spans="1:27" ht="98.25" customHeight="1" x14ac:dyDescent="0.2">
      <c r="A62" s="118"/>
      <c r="B62" s="513"/>
      <c r="C62" s="513"/>
      <c r="D62" s="519"/>
      <c r="E62" s="519"/>
      <c r="F62" s="519"/>
      <c r="G62" s="519"/>
      <c r="H62" s="131">
        <v>2</v>
      </c>
      <c r="I62" s="132" t="s">
        <v>623</v>
      </c>
      <c r="J62" s="181"/>
      <c r="K62" s="558"/>
      <c r="L62" s="585"/>
      <c r="M62" s="561"/>
      <c r="N62" s="496"/>
      <c r="O62" s="496"/>
      <c r="P62" s="118"/>
      <c r="Q62" s="118"/>
      <c r="R62" s="118"/>
      <c r="S62" s="118"/>
      <c r="T62" s="118"/>
      <c r="U62" s="118"/>
      <c r="V62" s="118"/>
      <c r="W62" s="118"/>
      <c r="X62" s="118"/>
      <c r="Y62" s="118"/>
      <c r="Z62" s="118"/>
      <c r="AA62" s="118"/>
    </row>
    <row r="63" spans="1:27" ht="131.25" customHeight="1" thickBot="1" x14ac:dyDescent="0.25">
      <c r="A63" s="118"/>
      <c r="B63" s="514"/>
      <c r="C63" s="514"/>
      <c r="D63" s="520"/>
      <c r="E63" s="520"/>
      <c r="F63" s="520"/>
      <c r="G63" s="520"/>
      <c r="H63" s="135">
        <v>3</v>
      </c>
      <c r="I63" s="152" t="s">
        <v>624</v>
      </c>
      <c r="J63" s="182"/>
      <c r="K63" s="559"/>
      <c r="L63" s="586"/>
      <c r="M63" s="562"/>
      <c r="N63" s="496"/>
      <c r="O63" s="496"/>
      <c r="P63" s="118"/>
      <c r="Q63" s="118"/>
      <c r="R63" s="118"/>
      <c r="S63" s="118"/>
      <c r="T63" s="118"/>
      <c r="U63" s="118"/>
      <c r="V63" s="118"/>
      <c r="W63" s="118"/>
      <c r="X63" s="118"/>
      <c r="Y63" s="118"/>
      <c r="Z63" s="118"/>
      <c r="AA63" s="118"/>
    </row>
    <row r="64" spans="1:27" ht="80.25" customHeight="1" x14ac:dyDescent="0.2">
      <c r="A64" s="118"/>
      <c r="B64" s="512" t="str">
        <f>+LEFT(C64,5)</f>
        <v xml:space="preserve">17.7 </v>
      </c>
      <c r="C64" s="627" t="s">
        <v>625</v>
      </c>
      <c r="D64" s="582" t="s">
        <v>626</v>
      </c>
      <c r="E64" s="540" t="s">
        <v>627</v>
      </c>
      <c r="F64" s="542" t="s">
        <v>557</v>
      </c>
      <c r="G64" s="535">
        <v>3</v>
      </c>
      <c r="H64" s="133">
        <v>1</v>
      </c>
      <c r="I64" s="129" t="s">
        <v>628</v>
      </c>
      <c r="J64" s="630" t="s">
        <v>1093</v>
      </c>
      <c r="K64" s="222" t="s">
        <v>1038</v>
      </c>
      <c r="L64" s="584">
        <v>2</v>
      </c>
      <c r="M64" s="560" t="str">
        <f>+IF(OR(ISBLANK(G64),ISBLANK(L64)),"",IF(OR(AND(G64=1,L64=1),AND(G64=1,L64=2),AND(G64=1,L64=3)),"Deficiencia de control mayor (diseño y ejecución)",IF(OR(AND(G64=2,L64=2),AND(G64=3,L64=1),AND(G64=3,L64=2),AND(G64=2,L64=1)),"Deficiencia de control (diseño o ejecución)",IF(AND(G64=2,L64=3),"Oportunidad de mejora","Mantenimiento del control"))))</f>
        <v>Deficiencia de control (diseño o ejecución)</v>
      </c>
      <c r="N64" s="498">
        <v>7.9874000000000001</v>
      </c>
      <c r="O64" s="580" t="e">
        <f>+#REF!+N64</f>
        <v>#REF!</v>
      </c>
      <c r="P64" s="118"/>
      <c r="Q64" s="118"/>
      <c r="R64" s="118"/>
      <c r="S64" s="118"/>
      <c r="T64" s="118"/>
      <c r="U64" s="118"/>
      <c r="V64" s="118"/>
      <c r="W64" s="118"/>
      <c r="X64" s="118"/>
      <c r="Y64" s="118"/>
      <c r="Z64" s="118"/>
      <c r="AA64" s="118"/>
    </row>
    <row r="65" spans="1:27" ht="80.25" customHeight="1" x14ac:dyDescent="0.2">
      <c r="A65" s="118"/>
      <c r="B65" s="513"/>
      <c r="C65" s="628"/>
      <c r="D65" s="513"/>
      <c r="E65" s="519"/>
      <c r="F65" s="519"/>
      <c r="G65" s="519"/>
      <c r="H65" s="131">
        <v>2</v>
      </c>
      <c r="I65" s="132" t="s">
        <v>629</v>
      </c>
      <c r="J65" s="607"/>
      <c r="K65" s="223" t="s">
        <v>1039</v>
      </c>
      <c r="L65" s="585"/>
      <c r="M65" s="561"/>
      <c r="N65" s="496"/>
      <c r="O65" s="496"/>
      <c r="P65" s="118"/>
      <c r="Q65" s="118"/>
      <c r="R65" s="118"/>
      <c r="S65" s="118"/>
      <c r="T65" s="118"/>
      <c r="U65" s="118"/>
      <c r="V65" s="118"/>
      <c r="W65" s="118"/>
      <c r="X65" s="118"/>
      <c r="Y65" s="118"/>
      <c r="Z65" s="118"/>
      <c r="AA65" s="118"/>
    </row>
    <row r="66" spans="1:27" ht="93" customHeight="1" thickBot="1" x14ac:dyDescent="0.25">
      <c r="A66" s="118"/>
      <c r="B66" s="514"/>
      <c r="C66" s="629"/>
      <c r="D66" s="514"/>
      <c r="E66" s="520"/>
      <c r="F66" s="520"/>
      <c r="G66" s="520"/>
      <c r="H66" s="135">
        <v>3</v>
      </c>
      <c r="I66" s="152" t="s">
        <v>630</v>
      </c>
      <c r="J66" s="631"/>
      <c r="K66" s="224" t="s">
        <v>1040</v>
      </c>
      <c r="L66" s="586"/>
      <c r="M66" s="562"/>
      <c r="N66" s="496"/>
      <c r="O66" s="496"/>
      <c r="P66" s="118"/>
      <c r="Q66" s="118"/>
      <c r="R66" s="118"/>
      <c r="S66" s="118"/>
      <c r="T66" s="118"/>
      <c r="U66" s="118"/>
      <c r="V66" s="118"/>
      <c r="W66" s="118"/>
      <c r="X66" s="118"/>
      <c r="Y66" s="118"/>
      <c r="Z66" s="118"/>
      <c r="AA66" s="118"/>
    </row>
    <row r="67" spans="1:27" ht="114.75" x14ac:dyDescent="0.2">
      <c r="A67" s="118"/>
      <c r="B67" s="581" t="str">
        <f>+LEFT(C67,5)</f>
        <v xml:space="preserve">17.8 </v>
      </c>
      <c r="C67" s="591" t="s">
        <v>631</v>
      </c>
      <c r="D67" s="592" t="s">
        <v>626</v>
      </c>
      <c r="E67" s="593" t="s">
        <v>632</v>
      </c>
      <c r="F67" s="593" t="s">
        <v>557</v>
      </c>
      <c r="G67" s="594">
        <v>3</v>
      </c>
      <c r="H67" s="128">
        <v>1</v>
      </c>
      <c r="I67" s="189" t="s">
        <v>633</v>
      </c>
      <c r="J67" s="624" t="s">
        <v>1093</v>
      </c>
      <c r="K67" s="621" t="s">
        <v>1041</v>
      </c>
      <c r="L67" s="622">
        <v>3</v>
      </c>
      <c r="M67" s="623" t="str">
        <f>+IF(OR(ISBLANK(G67),ISBLANK(L67)),"",IF(OR(AND(G67=1,L67=1),AND(G67=1,L67=2),AND(G67=1,L67=3)),"Deficiencia de control mayor (diseño y ejecución)",IF(OR(AND(G67=2,L67=2),AND(G67=3,L67=1),AND(G67=3,L67=2),AND(G67=2,L67=1)),"Deficiencia de control (diseño o ejecución)",IF(AND(G67=2,L67=3),"Oportunidad de mejora","Mantenimiento del control"))))</f>
        <v>Mantenimiento del control</v>
      </c>
      <c r="N67" s="498">
        <v>6.9874559999999999</v>
      </c>
      <c r="O67" s="580" t="e">
        <f>+#REF!+N67</f>
        <v>#REF!</v>
      </c>
      <c r="P67" s="118"/>
      <c r="Q67" s="118"/>
      <c r="R67" s="118"/>
      <c r="S67" s="118"/>
      <c r="T67" s="118"/>
      <c r="U67" s="118"/>
      <c r="V67" s="118"/>
      <c r="W67" s="118"/>
      <c r="X67" s="118"/>
      <c r="Y67" s="118"/>
      <c r="Z67" s="118"/>
      <c r="AA67" s="118"/>
    </row>
    <row r="68" spans="1:27" ht="89.25" x14ac:dyDescent="0.2">
      <c r="A68" s="118"/>
      <c r="B68" s="513"/>
      <c r="C68" s="513"/>
      <c r="D68" s="519"/>
      <c r="E68" s="519"/>
      <c r="F68" s="519"/>
      <c r="G68" s="519"/>
      <c r="H68" s="131">
        <v>2</v>
      </c>
      <c r="I68" s="190" t="s">
        <v>634</v>
      </c>
      <c r="J68" s="607"/>
      <c r="K68" s="558"/>
      <c r="L68" s="585"/>
      <c r="M68" s="561"/>
      <c r="N68" s="496"/>
      <c r="O68" s="496"/>
      <c r="P68" s="118"/>
      <c r="Q68" s="118"/>
      <c r="R68" s="118"/>
      <c r="S68" s="118"/>
      <c r="T68" s="118"/>
      <c r="U68" s="118"/>
      <c r="V68" s="118"/>
      <c r="W68" s="118"/>
      <c r="X68" s="118"/>
      <c r="Y68" s="118"/>
      <c r="Z68" s="118"/>
      <c r="AA68" s="118"/>
    </row>
    <row r="69" spans="1:27" ht="90" thickBot="1" x14ac:dyDescent="0.25">
      <c r="A69" s="118"/>
      <c r="B69" s="513"/>
      <c r="C69" s="513"/>
      <c r="D69" s="519"/>
      <c r="E69" s="534"/>
      <c r="F69" s="534"/>
      <c r="G69" s="534"/>
      <c r="H69" s="131">
        <v>3</v>
      </c>
      <c r="I69" s="190" t="s">
        <v>635</v>
      </c>
      <c r="J69" s="608"/>
      <c r="K69" s="558"/>
      <c r="L69" s="585"/>
      <c r="M69" s="561"/>
      <c r="N69" s="496"/>
      <c r="O69" s="496"/>
      <c r="P69" s="118"/>
      <c r="Q69" s="118"/>
      <c r="R69" s="118"/>
      <c r="S69" s="118"/>
      <c r="T69" s="118"/>
      <c r="U69" s="118"/>
      <c r="V69" s="118"/>
      <c r="W69" s="118"/>
      <c r="X69" s="118"/>
      <c r="Y69" s="118"/>
      <c r="Z69" s="118"/>
      <c r="AA69" s="118"/>
    </row>
    <row r="70" spans="1:27" ht="66" customHeight="1" x14ac:dyDescent="0.2">
      <c r="A70" s="118"/>
      <c r="B70" s="512" t="str">
        <f>+LEFT(C70,5)</f>
        <v xml:space="preserve">17.9 </v>
      </c>
      <c r="C70" s="582" t="s">
        <v>636</v>
      </c>
      <c r="D70" s="518" t="s">
        <v>626</v>
      </c>
      <c r="E70" s="539" t="s">
        <v>637</v>
      </c>
      <c r="F70" s="542" t="s">
        <v>557</v>
      </c>
      <c r="G70" s="535">
        <v>3</v>
      </c>
      <c r="H70" s="133">
        <v>1</v>
      </c>
      <c r="I70" s="139" t="s">
        <v>638</v>
      </c>
      <c r="J70" s="620" t="s">
        <v>1093</v>
      </c>
      <c r="K70" s="587" t="s">
        <v>1044</v>
      </c>
      <c r="L70" s="618">
        <v>3</v>
      </c>
      <c r="M70" s="560" t="str">
        <f>+IF(OR(ISBLANK(G70),ISBLANK(L70)),"",IF(OR(AND(G70=1,L70=1),AND(G70=1,L70=2),AND(G70=1,L70=3)),"Deficiencia de control mayor (diseño y ejecución)",IF(OR(AND(G70=2,L70=2),AND(G70=3,L70=1),AND(G70=3,L70=2),AND(G70=2,L70=1)),"Deficiencia de control (diseño o ejecución)",IF(AND(G70=2,L70=3),"Oportunidad de mejora","Mantenimiento del control"))))</f>
        <v>Mantenimiento del control</v>
      </c>
      <c r="N70" s="498">
        <v>7.0122999999999998</v>
      </c>
      <c r="O70" s="580" t="e">
        <f>+#REF!+N70</f>
        <v>#REF!</v>
      </c>
      <c r="P70" s="118"/>
      <c r="Q70" s="118"/>
      <c r="R70" s="118"/>
      <c r="S70" s="118"/>
      <c r="T70" s="118"/>
      <c r="U70" s="118"/>
      <c r="V70" s="118"/>
      <c r="W70" s="118"/>
      <c r="X70" s="118"/>
      <c r="Y70" s="118"/>
      <c r="Z70" s="118"/>
      <c r="AA70" s="118"/>
    </row>
    <row r="71" spans="1:27" ht="85.5" customHeight="1" x14ac:dyDescent="0.2">
      <c r="A71" s="118"/>
      <c r="B71" s="513"/>
      <c r="C71" s="513"/>
      <c r="D71" s="519"/>
      <c r="E71" s="519"/>
      <c r="F71" s="519"/>
      <c r="G71" s="519"/>
      <c r="H71" s="131">
        <v>2</v>
      </c>
      <c r="I71" s="132" t="s">
        <v>639</v>
      </c>
      <c r="J71" s="519"/>
      <c r="K71" s="558"/>
      <c r="L71" s="558"/>
      <c r="M71" s="561"/>
      <c r="N71" s="496"/>
      <c r="O71" s="496"/>
      <c r="P71" s="118"/>
      <c r="Q71" s="118"/>
      <c r="R71" s="118"/>
      <c r="S71" s="118"/>
      <c r="T71" s="118"/>
      <c r="U71" s="118"/>
      <c r="V71" s="118"/>
      <c r="W71" s="118"/>
      <c r="X71" s="118"/>
      <c r="Y71" s="118"/>
      <c r="Z71" s="118"/>
      <c r="AA71" s="118"/>
    </row>
    <row r="72" spans="1:27" ht="111.75" customHeight="1" thickBot="1" x14ac:dyDescent="0.25">
      <c r="A72" s="118"/>
      <c r="B72" s="514"/>
      <c r="C72" s="514"/>
      <c r="D72" s="520"/>
      <c r="E72" s="520"/>
      <c r="F72" s="520"/>
      <c r="G72" s="520"/>
      <c r="H72" s="135">
        <v>3</v>
      </c>
      <c r="I72" s="152" t="s">
        <v>640</v>
      </c>
      <c r="J72" s="520"/>
      <c r="K72" s="559"/>
      <c r="L72" s="559"/>
      <c r="M72" s="562"/>
      <c r="N72" s="496"/>
      <c r="O72" s="496"/>
      <c r="P72" s="118"/>
      <c r="Q72" s="118"/>
      <c r="R72" s="118"/>
      <c r="S72" s="118"/>
      <c r="T72" s="118"/>
      <c r="U72" s="118"/>
      <c r="V72" s="118"/>
      <c r="W72" s="118"/>
      <c r="X72" s="118"/>
      <c r="Y72" s="118"/>
      <c r="Z72" s="118"/>
      <c r="AA72" s="118"/>
    </row>
    <row r="73" spans="1:27" ht="22.5" customHeight="1" x14ac:dyDescent="0.2">
      <c r="A73" s="118"/>
      <c r="B73" s="119"/>
      <c r="C73" s="118"/>
      <c r="D73" s="118"/>
      <c r="E73" s="118"/>
      <c r="F73" s="183"/>
      <c r="G73" s="118"/>
      <c r="H73" s="118"/>
      <c r="I73" s="118"/>
      <c r="J73" s="118"/>
      <c r="K73" s="118"/>
      <c r="L73" s="118"/>
      <c r="M73" s="118"/>
      <c r="N73" s="122"/>
      <c r="O73" s="184"/>
      <c r="P73" s="118"/>
      <c r="Q73" s="118"/>
      <c r="R73" s="118"/>
      <c r="S73" s="118"/>
      <c r="T73" s="118"/>
      <c r="U73" s="118"/>
      <c r="V73" s="118"/>
      <c r="W73" s="118"/>
      <c r="X73" s="118"/>
      <c r="Y73" s="118"/>
      <c r="Z73" s="118"/>
      <c r="AA73" s="118"/>
    </row>
    <row r="74" spans="1:27" ht="22.5" customHeight="1" x14ac:dyDescent="0.2">
      <c r="A74" s="118"/>
      <c r="B74" s="119"/>
      <c r="C74" s="118"/>
      <c r="D74" s="118"/>
      <c r="E74" s="118"/>
      <c r="F74" s="183"/>
      <c r="G74" s="118"/>
      <c r="H74" s="118"/>
      <c r="I74" s="118"/>
      <c r="J74" s="118"/>
      <c r="K74" s="118"/>
      <c r="L74" s="118"/>
      <c r="M74" s="118"/>
      <c r="N74" s="122"/>
      <c r="O74" s="184"/>
      <c r="P74" s="118"/>
      <c r="Q74" s="118"/>
      <c r="R74" s="118"/>
      <c r="S74" s="118"/>
      <c r="T74" s="118"/>
      <c r="U74" s="118"/>
      <c r="V74" s="118"/>
      <c r="W74" s="118"/>
      <c r="X74" s="118"/>
      <c r="Y74" s="118"/>
      <c r="Z74" s="118"/>
      <c r="AA74" s="118"/>
    </row>
    <row r="75" spans="1:27" ht="22.5" customHeight="1" x14ac:dyDescent="0.2">
      <c r="A75" s="118"/>
      <c r="B75" s="119"/>
      <c r="C75" s="118"/>
      <c r="D75" s="118"/>
      <c r="E75" s="118"/>
      <c r="F75" s="183"/>
      <c r="G75" s="118"/>
      <c r="H75" s="118"/>
      <c r="I75" s="118"/>
      <c r="J75" s="118"/>
      <c r="K75" s="118"/>
      <c r="L75" s="118"/>
      <c r="M75" s="118"/>
      <c r="N75" s="122"/>
      <c r="O75" s="184"/>
      <c r="P75" s="118"/>
      <c r="Q75" s="118"/>
      <c r="R75" s="118"/>
      <c r="S75" s="118"/>
      <c r="T75" s="118"/>
      <c r="U75" s="118"/>
      <c r="V75" s="118"/>
      <c r="W75" s="118"/>
      <c r="X75" s="118"/>
      <c r="Y75" s="118"/>
      <c r="Z75" s="118"/>
      <c r="AA75" s="118"/>
    </row>
    <row r="76" spans="1:27" ht="22.5" customHeight="1" x14ac:dyDescent="0.2">
      <c r="A76" s="118"/>
      <c r="B76" s="119"/>
      <c r="C76" s="118"/>
      <c r="D76" s="118"/>
      <c r="E76" s="118"/>
      <c r="F76" s="183"/>
      <c r="G76" s="118"/>
      <c r="H76" s="118"/>
      <c r="I76" s="118"/>
      <c r="J76" s="118"/>
      <c r="K76" s="118"/>
      <c r="L76" s="118"/>
      <c r="M76" s="118"/>
      <c r="N76" s="122"/>
      <c r="O76" s="184"/>
      <c r="P76" s="118"/>
      <c r="Q76" s="118"/>
      <c r="R76" s="118"/>
      <c r="S76" s="118"/>
      <c r="T76" s="118"/>
      <c r="U76" s="118"/>
      <c r="V76" s="118"/>
      <c r="W76" s="118"/>
      <c r="X76" s="118"/>
      <c r="Y76" s="118"/>
      <c r="Z76" s="118"/>
      <c r="AA76" s="118"/>
    </row>
    <row r="77" spans="1:27" ht="22.5" customHeight="1" x14ac:dyDescent="0.2">
      <c r="A77" s="118"/>
      <c r="B77" s="119"/>
      <c r="C77" s="118"/>
      <c r="D77" s="118"/>
      <c r="E77" s="118"/>
      <c r="F77" s="183"/>
      <c r="G77" s="118"/>
      <c r="H77" s="118"/>
      <c r="I77" s="118"/>
      <c r="J77" s="118"/>
      <c r="K77" s="118"/>
      <c r="L77" s="118"/>
      <c r="M77" s="118"/>
      <c r="N77" s="122"/>
      <c r="O77" s="184"/>
      <c r="P77" s="118"/>
      <c r="Q77" s="118"/>
      <c r="R77" s="118"/>
      <c r="S77" s="118"/>
      <c r="T77" s="118"/>
      <c r="U77" s="118"/>
      <c r="V77" s="118"/>
      <c r="W77" s="118"/>
      <c r="X77" s="118"/>
      <c r="Y77" s="118"/>
      <c r="Z77" s="118"/>
      <c r="AA77" s="118"/>
    </row>
    <row r="78" spans="1:27" ht="22.5" customHeight="1" x14ac:dyDescent="0.2">
      <c r="A78" s="118"/>
      <c r="B78" s="119"/>
      <c r="C78" s="118"/>
      <c r="D78" s="118"/>
      <c r="E78" s="118"/>
      <c r="F78" s="183"/>
      <c r="G78" s="118"/>
      <c r="H78" s="118"/>
      <c r="I78" s="118"/>
      <c r="J78" s="118"/>
      <c r="K78" s="118"/>
      <c r="L78" s="118"/>
      <c r="M78" s="118"/>
      <c r="N78" s="122"/>
      <c r="O78" s="184"/>
      <c r="P78" s="118"/>
      <c r="Q78" s="118"/>
      <c r="R78" s="118"/>
      <c r="S78" s="118"/>
      <c r="T78" s="118"/>
      <c r="U78" s="118"/>
      <c r="V78" s="118"/>
      <c r="W78" s="118"/>
      <c r="X78" s="118"/>
      <c r="Y78" s="118"/>
      <c r="Z78" s="118"/>
      <c r="AA78" s="118"/>
    </row>
    <row r="79" spans="1:27" ht="22.5" customHeight="1" x14ac:dyDescent="0.2">
      <c r="A79" s="118"/>
      <c r="B79" s="119"/>
      <c r="C79" s="118"/>
      <c r="D79" s="118"/>
      <c r="E79" s="118"/>
      <c r="F79" s="183"/>
      <c r="G79" s="118"/>
      <c r="H79" s="118"/>
      <c r="I79" s="118"/>
      <c r="J79" s="118"/>
      <c r="K79" s="118"/>
      <c r="L79" s="118"/>
      <c r="M79" s="118"/>
      <c r="N79" s="122"/>
      <c r="O79" s="184"/>
      <c r="P79" s="118"/>
      <c r="Q79" s="118"/>
      <c r="R79" s="118"/>
      <c r="S79" s="118"/>
      <c r="T79" s="118"/>
      <c r="U79" s="118"/>
      <c r="V79" s="118"/>
      <c r="W79" s="118"/>
      <c r="X79" s="118"/>
      <c r="Y79" s="118"/>
      <c r="Z79" s="118"/>
      <c r="AA79" s="118"/>
    </row>
    <row r="80" spans="1:27" ht="22.5" customHeight="1" x14ac:dyDescent="0.2">
      <c r="A80" s="118"/>
      <c r="B80" s="119"/>
      <c r="C80" s="118"/>
      <c r="D80" s="118"/>
      <c r="E80" s="118"/>
      <c r="F80" s="183"/>
      <c r="G80" s="118"/>
      <c r="H80" s="118"/>
      <c r="I80" s="118"/>
      <c r="J80" s="118"/>
      <c r="K80" s="118"/>
      <c r="L80" s="118"/>
      <c r="M80" s="118"/>
      <c r="N80" s="122"/>
      <c r="O80" s="184"/>
      <c r="P80" s="118"/>
      <c r="Q80" s="118"/>
      <c r="R80" s="118"/>
      <c r="S80" s="118"/>
      <c r="T80" s="118"/>
      <c r="U80" s="118"/>
      <c r="V80" s="118"/>
      <c r="W80" s="118"/>
      <c r="X80" s="118"/>
      <c r="Y80" s="118"/>
      <c r="Z80" s="118"/>
      <c r="AA80" s="118"/>
    </row>
    <row r="81" spans="1:27" ht="22.5" customHeight="1" x14ac:dyDescent="0.2">
      <c r="A81" s="118"/>
      <c r="B81" s="119"/>
      <c r="C81" s="118"/>
      <c r="D81" s="118"/>
      <c r="E81" s="118"/>
      <c r="F81" s="183"/>
      <c r="G81" s="118"/>
      <c r="H81" s="118"/>
      <c r="I81" s="118"/>
      <c r="J81" s="118"/>
      <c r="K81" s="118"/>
      <c r="L81" s="118"/>
      <c r="M81" s="118"/>
      <c r="N81" s="122"/>
      <c r="O81" s="184"/>
      <c r="P81" s="118"/>
      <c r="Q81" s="118"/>
      <c r="R81" s="118"/>
      <c r="S81" s="118"/>
      <c r="T81" s="118"/>
      <c r="U81" s="118"/>
      <c r="V81" s="118"/>
      <c r="W81" s="118"/>
      <c r="X81" s="118"/>
      <c r="Y81" s="118"/>
      <c r="Z81" s="118"/>
      <c r="AA81" s="118"/>
    </row>
    <row r="82" spans="1:27" ht="22.5" customHeight="1" x14ac:dyDescent="0.2">
      <c r="A82" s="118"/>
      <c r="B82" s="119"/>
      <c r="C82" s="118"/>
      <c r="D82" s="118"/>
      <c r="E82" s="118"/>
      <c r="F82" s="183"/>
      <c r="G82" s="118"/>
      <c r="H82" s="118"/>
      <c r="I82" s="118"/>
      <c r="J82" s="118"/>
      <c r="K82" s="118"/>
      <c r="L82" s="118"/>
      <c r="M82" s="118"/>
      <c r="N82" s="122"/>
      <c r="O82" s="184"/>
      <c r="P82" s="118"/>
      <c r="Q82" s="118"/>
      <c r="R82" s="118"/>
      <c r="S82" s="118"/>
      <c r="T82" s="118"/>
      <c r="U82" s="118"/>
      <c r="V82" s="118"/>
      <c r="W82" s="118"/>
      <c r="X82" s="118"/>
      <c r="Y82" s="118"/>
      <c r="Z82" s="118"/>
      <c r="AA82" s="118"/>
    </row>
    <row r="83" spans="1:27" ht="22.5" customHeight="1" x14ac:dyDescent="0.2">
      <c r="A83" s="118"/>
      <c r="B83" s="119"/>
      <c r="C83" s="118"/>
      <c r="D83" s="118"/>
      <c r="E83" s="118"/>
      <c r="F83" s="183"/>
      <c r="G83" s="118"/>
      <c r="H83" s="118"/>
      <c r="I83" s="118"/>
      <c r="J83" s="118"/>
      <c r="K83" s="118"/>
      <c r="L83" s="118"/>
      <c r="M83" s="118"/>
      <c r="N83" s="122"/>
      <c r="O83" s="184"/>
      <c r="P83" s="118"/>
      <c r="Q83" s="118"/>
      <c r="R83" s="118"/>
      <c r="S83" s="118"/>
      <c r="T83" s="118"/>
      <c r="U83" s="118"/>
      <c r="V83" s="118"/>
      <c r="W83" s="118"/>
      <c r="X83" s="118"/>
      <c r="Y83" s="118"/>
      <c r="Z83" s="118"/>
      <c r="AA83" s="118"/>
    </row>
    <row r="84" spans="1:27" ht="22.5" customHeight="1" x14ac:dyDescent="0.2">
      <c r="A84" s="118"/>
      <c r="B84" s="119"/>
      <c r="C84" s="118"/>
      <c r="D84" s="118"/>
      <c r="E84" s="118"/>
      <c r="F84" s="183"/>
      <c r="G84" s="118"/>
      <c r="H84" s="118"/>
      <c r="I84" s="118"/>
      <c r="J84" s="118"/>
      <c r="K84" s="118"/>
      <c r="L84" s="118"/>
      <c r="M84" s="118"/>
      <c r="N84" s="122"/>
      <c r="O84" s="184"/>
      <c r="P84" s="118"/>
      <c r="Q84" s="118"/>
      <c r="R84" s="118"/>
      <c r="S84" s="118"/>
      <c r="T84" s="118"/>
      <c r="U84" s="118"/>
      <c r="V84" s="118"/>
      <c r="W84" s="118"/>
      <c r="X84" s="118"/>
      <c r="Y84" s="118"/>
      <c r="Z84" s="118"/>
      <c r="AA84" s="118"/>
    </row>
    <row r="85" spans="1:27" ht="22.5" customHeight="1" x14ac:dyDescent="0.2">
      <c r="A85" s="118"/>
      <c r="B85" s="119"/>
      <c r="C85" s="118"/>
      <c r="D85" s="118"/>
      <c r="E85" s="118"/>
      <c r="F85" s="183"/>
      <c r="G85" s="118"/>
      <c r="H85" s="118"/>
      <c r="I85" s="118"/>
      <c r="J85" s="118"/>
      <c r="K85" s="118"/>
      <c r="L85" s="118"/>
      <c r="M85" s="118"/>
      <c r="N85" s="122"/>
      <c r="O85" s="184"/>
      <c r="P85" s="118"/>
      <c r="Q85" s="118"/>
      <c r="R85" s="118"/>
      <c r="S85" s="118"/>
      <c r="T85" s="118"/>
      <c r="U85" s="118"/>
      <c r="V85" s="118"/>
      <c r="W85" s="118"/>
      <c r="X85" s="118"/>
      <c r="Y85" s="118"/>
      <c r="Z85" s="118"/>
      <c r="AA85" s="118"/>
    </row>
    <row r="86" spans="1:27" ht="22.5" customHeight="1" x14ac:dyDescent="0.2">
      <c r="A86" s="118"/>
      <c r="B86" s="119"/>
      <c r="C86" s="118"/>
      <c r="D86" s="118"/>
      <c r="E86" s="118"/>
      <c r="F86" s="183"/>
      <c r="G86" s="118"/>
      <c r="H86" s="118"/>
      <c r="I86" s="118"/>
      <c r="J86" s="118"/>
      <c r="K86" s="118"/>
      <c r="L86" s="118"/>
      <c r="M86" s="118"/>
      <c r="N86" s="122"/>
      <c r="O86" s="184"/>
      <c r="P86" s="118"/>
      <c r="Q86" s="118"/>
      <c r="R86" s="118"/>
      <c r="S86" s="118"/>
      <c r="T86" s="118"/>
      <c r="U86" s="118"/>
      <c r="V86" s="118"/>
      <c r="W86" s="118"/>
      <c r="X86" s="118"/>
      <c r="Y86" s="118"/>
      <c r="Z86" s="118"/>
      <c r="AA86" s="118"/>
    </row>
    <row r="87" spans="1:27" ht="22.5" customHeight="1" x14ac:dyDescent="0.2">
      <c r="A87" s="118"/>
      <c r="B87" s="119"/>
      <c r="C87" s="118"/>
      <c r="D87" s="118"/>
      <c r="E87" s="118"/>
      <c r="F87" s="183"/>
      <c r="G87" s="118"/>
      <c r="H87" s="118"/>
      <c r="I87" s="118"/>
      <c r="J87" s="118"/>
      <c r="K87" s="118"/>
      <c r="L87" s="118"/>
      <c r="M87" s="118"/>
      <c r="N87" s="122"/>
      <c r="O87" s="184"/>
      <c r="P87" s="118"/>
      <c r="Q87" s="118"/>
      <c r="R87" s="118"/>
      <c r="S87" s="118"/>
      <c r="T87" s="118"/>
      <c r="U87" s="118"/>
      <c r="V87" s="118"/>
      <c r="W87" s="118"/>
      <c r="X87" s="118"/>
      <c r="Y87" s="118"/>
      <c r="Z87" s="118"/>
      <c r="AA87" s="118"/>
    </row>
    <row r="88" spans="1:27" ht="22.5" customHeight="1" x14ac:dyDescent="0.2">
      <c r="A88" s="118"/>
      <c r="B88" s="119"/>
      <c r="C88" s="118"/>
      <c r="D88" s="118"/>
      <c r="E88" s="118"/>
      <c r="F88" s="183"/>
      <c r="G88" s="118"/>
      <c r="H88" s="118"/>
      <c r="I88" s="118"/>
      <c r="J88" s="118"/>
      <c r="K88" s="118"/>
      <c r="L88" s="118"/>
      <c r="M88" s="118"/>
      <c r="N88" s="122"/>
      <c r="O88" s="184"/>
      <c r="P88" s="118"/>
      <c r="Q88" s="118"/>
      <c r="R88" s="118"/>
      <c r="S88" s="118"/>
      <c r="T88" s="118"/>
      <c r="U88" s="118"/>
      <c r="V88" s="118"/>
      <c r="W88" s="118"/>
      <c r="X88" s="118"/>
      <c r="Y88" s="118"/>
      <c r="Z88" s="118"/>
      <c r="AA88" s="118"/>
    </row>
    <row r="89" spans="1:27" ht="22.5" customHeight="1" x14ac:dyDescent="0.2">
      <c r="A89" s="118"/>
      <c r="B89" s="119"/>
      <c r="C89" s="118"/>
      <c r="D89" s="118"/>
      <c r="E89" s="118"/>
      <c r="F89" s="183"/>
      <c r="G89" s="118"/>
      <c r="H89" s="118"/>
      <c r="I89" s="118"/>
      <c r="J89" s="118"/>
      <c r="K89" s="118"/>
      <c r="L89" s="118"/>
      <c r="M89" s="118"/>
      <c r="N89" s="122"/>
      <c r="O89" s="184"/>
      <c r="P89" s="118"/>
      <c r="Q89" s="118"/>
      <c r="R89" s="118"/>
      <c r="S89" s="118"/>
      <c r="T89" s="118"/>
      <c r="U89" s="118"/>
      <c r="V89" s="118"/>
      <c r="W89" s="118"/>
      <c r="X89" s="118"/>
      <c r="Y89" s="118"/>
      <c r="Z89" s="118"/>
      <c r="AA89" s="118"/>
    </row>
    <row r="90" spans="1:27" ht="22.5" customHeight="1" x14ac:dyDescent="0.2">
      <c r="A90" s="118"/>
      <c r="B90" s="119"/>
      <c r="C90" s="118"/>
      <c r="D90" s="118"/>
      <c r="E90" s="118"/>
      <c r="F90" s="183"/>
      <c r="G90" s="118"/>
      <c r="H90" s="118"/>
      <c r="I90" s="118"/>
      <c r="J90" s="118"/>
      <c r="K90" s="118"/>
      <c r="L90" s="118"/>
      <c r="M90" s="118"/>
      <c r="N90" s="122"/>
      <c r="O90" s="184"/>
      <c r="P90" s="118"/>
      <c r="Q90" s="118"/>
      <c r="R90" s="118"/>
      <c r="S90" s="118"/>
      <c r="T90" s="118"/>
      <c r="U90" s="118"/>
      <c r="V90" s="118"/>
      <c r="W90" s="118"/>
      <c r="X90" s="118"/>
      <c r="Y90" s="118"/>
      <c r="Z90" s="118"/>
      <c r="AA90" s="118"/>
    </row>
    <row r="91" spans="1:27" ht="22.5" customHeight="1" x14ac:dyDescent="0.2">
      <c r="A91" s="118"/>
      <c r="B91" s="119"/>
      <c r="C91" s="118"/>
      <c r="D91" s="118"/>
      <c r="E91" s="118"/>
      <c r="F91" s="183"/>
      <c r="G91" s="118"/>
      <c r="H91" s="118"/>
      <c r="I91" s="118"/>
      <c r="J91" s="118"/>
      <c r="K91" s="118"/>
      <c r="L91" s="118"/>
      <c r="M91" s="118"/>
      <c r="N91" s="122"/>
      <c r="O91" s="184"/>
      <c r="P91" s="118"/>
      <c r="Q91" s="118"/>
      <c r="R91" s="118"/>
      <c r="S91" s="118"/>
      <c r="T91" s="118"/>
      <c r="U91" s="118"/>
      <c r="V91" s="118"/>
      <c r="W91" s="118"/>
      <c r="X91" s="118"/>
      <c r="Y91" s="118"/>
      <c r="Z91" s="118"/>
      <c r="AA91" s="118"/>
    </row>
    <row r="92" spans="1:27" ht="22.5" customHeight="1" x14ac:dyDescent="0.2">
      <c r="A92" s="118"/>
      <c r="B92" s="119"/>
      <c r="C92" s="118"/>
      <c r="D92" s="118"/>
      <c r="E92" s="118"/>
      <c r="F92" s="183"/>
      <c r="G92" s="118"/>
      <c r="H92" s="118"/>
      <c r="I92" s="118"/>
      <c r="J92" s="118"/>
      <c r="K92" s="118"/>
      <c r="L92" s="118"/>
      <c r="M92" s="118"/>
      <c r="N92" s="122"/>
      <c r="O92" s="184"/>
      <c r="P92" s="118"/>
      <c r="Q92" s="118"/>
      <c r="R92" s="118"/>
      <c r="S92" s="118"/>
      <c r="T92" s="118"/>
      <c r="U92" s="118"/>
      <c r="V92" s="118"/>
      <c r="W92" s="118"/>
      <c r="X92" s="118"/>
      <c r="Y92" s="118"/>
      <c r="Z92" s="118"/>
      <c r="AA92" s="118"/>
    </row>
    <row r="93" spans="1:27" ht="22.5" customHeight="1" x14ac:dyDescent="0.2">
      <c r="A93" s="118"/>
      <c r="B93" s="119"/>
      <c r="C93" s="118"/>
      <c r="D93" s="118"/>
      <c r="E93" s="118"/>
      <c r="F93" s="183"/>
      <c r="G93" s="118"/>
      <c r="H93" s="118"/>
      <c r="I93" s="118"/>
      <c r="J93" s="118"/>
      <c r="K93" s="118"/>
      <c r="L93" s="118"/>
      <c r="M93" s="118"/>
      <c r="N93" s="122"/>
      <c r="O93" s="184"/>
      <c r="P93" s="118"/>
      <c r="Q93" s="118"/>
      <c r="R93" s="118"/>
      <c r="S93" s="118"/>
      <c r="T93" s="118"/>
      <c r="U93" s="118"/>
      <c r="V93" s="118"/>
      <c r="W93" s="118"/>
      <c r="X93" s="118"/>
      <c r="Y93" s="118"/>
      <c r="Z93" s="118"/>
      <c r="AA93" s="118"/>
    </row>
    <row r="94" spans="1:27" ht="22.5" customHeight="1" x14ac:dyDescent="0.2">
      <c r="A94" s="118"/>
      <c r="B94" s="119"/>
      <c r="C94" s="118"/>
      <c r="D94" s="118"/>
      <c r="E94" s="118"/>
      <c r="F94" s="183"/>
      <c r="G94" s="118"/>
      <c r="H94" s="118"/>
      <c r="I94" s="118"/>
      <c r="J94" s="118"/>
      <c r="K94" s="118"/>
      <c r="L94" s="118"/>
      <c r="M94" s="118"/>
      <c r="N94" s="122"/>
      <c r="O94" s="184"/>
      <c r="P94" s="118"/>
      <c r="Q94" s="118"/>
      <c r="R94" s="118"/>
      <c r="S94" s="118"/>
      <c r="T94" s="118"/>
      <c r="U94" s="118"/>
      <c r="V94" s="118"/>
      <c r="W94" s="118"/>
      <c r="X94" s="118"/>
      <c r="Y94" s="118"/>
      <c r="Z94" s="118"/>
      <c r="AA94" s="118"/>
    </row>
    <row r="95" spans="1:27" ht="22.5" customHeight="1" x14ac:dyDescent="0.2">
      <c r="A95" s="118"/>
      <c r="B95" s="119"/>
      <c r="C95" s="118"/>
      <c r="D95" s="118"/>
      <c r="E95" s="118"/>
      <c r="F95" s="183"/>
      <c r="G95" s="118"/>
      <c r="H95" s="118"/>
      <c r="I95" s="118"/>
      <c r="J95" s="118"/>
      <c r="K95" s="118"/>
      <c r="L95" s="118"/>
      <c r="M95" s="118"/>
      <c r="N95" s="122"/>
      <c r="O95" s="184"/>
      <c r="P95" s="118"/>
      <c r="Q95" s="118"/>
      <c r="R95" s="118"/>
      <c r="S95" s="118"/>
      <c r="T95" s="118"/>
      <c r="U95" s="118"/>
      <c r="V95" s="118"/>
      <c r="W95" s="118"/>
      <c r="X95" s="118"/>
      <c r="Y95" s="118"/>
      <c r="Z95" s="118"/>
      <c r="AA95" s="118"/>
    </row>
    <row r="96" spans="1:27" ht="22.5" customHeight="1" x14ac:dyDescent="0.2">
      <c r="A96" s="118"/>
      <c r="B96" s="119"/>
      <c r="C96" s="118"/>
      <c r="D96" s="118"/>
      <c r="E96" s="118"/>
      <c r="F96" s="183"/>
      <c r="G96" s="118"/>
      <c r="H96" s="118"/>
      <c r="I96" s="118"/>
      <c r="J96" s="118"/>
      <c r="K96" s="118"/>
      <c r="L96" s="118"/>
      <c r="M96" s="118"/>
      <c r="N96" s="122"/>
      <c r="O96" s="184"/>
      <c r="P96" s="118"/>
      <c r="Q96" s="118"/>
      <c r="R96" s="118"/>
      <c r="S96" s="118"/>
      <c r="T96" s="118"/>
      <c r="U96" s="118"/>
      <c r="V96" s="118"/>
      <c r="W96" s="118"/>
      <c r="X96" s="118"/>
      <c r="Y96" s="118"/>
      <c r="Z96" s="118"/>
      <c r="AA96" s="118"/>
    </row>
    <row r="97" spans="1:27" ht="22.5" customHeight="1" x14ac:dyDescent="0.2">
      <c r="A97" s="118"/>
      <c r="B97" s="119"/>
      <c r="C97" s="118"/>
      <c r="D97" s="118"/>
      <c r="E97" s="118"/>
      <c r="F97" s="183"/>
      <c r="G97" s="118"/>
      <c r="H97" s="118"/>
      <c r="I97" s="118"/>
      <c r="J97" s="118"/>
      <c r="K97" s="118"/>
      <c r="L97" s="118"/>
      <c r="M97" s="118"/>
      <c r="N97" s="122"/>
      <c r="O97" s="184"/>
      <c r="P97" s="118"/>
      <c r="Q97" s="118"/>
      <c r="R97" s="118"/>
      <c r="S97" s="118"/>
      <c r="T97" s="118"/>
      <c r="U97" s="118"/>
      <c r="V97" s="118"/>
      <c r="W97" s="118"/>
      <c r="X97" s="118"/>
      <c r="Y97" s="118"/>
      <c r="Z97" s="118"/>
      <c r="AA97" s="118"/>
    </row>
    <row r="98" spans="1:27" ht="22.5" customHeight="1" x14ac:dyDescent="0.2">
      <c r="A98" s="118"/>
      <c r="B98" s="119"/>
      <c r="C98" s="118"/>
      <c r="D98" s="118"/>
      <c r="E98" s="118"/>
      <c r="F98" s="183"/>
      <c r="G98" s="118"/>
      <c r="H98" s="118"/>
      <c r="I98" s="118"/>
      <c r="J98" s="118"/>
      <c r="K98" s="118"/>
      <c r="L98" s="118"/>
      <c r="M98" s="118"/>
      <c r="N98" s="122"/>
      <c r="O98" s="184"/>
      <c r="P98" s="118"/>
      <c r="Q98" s="118"/>
      <c r="R98" s="118"/>
      <c r="S98" s="118"/>
      <c r="T98" s="118"/>
      <c r="U98" s="118"/>
      <c r="V98" s="118"/>
      <c r="W98" s="118"/>
      <c r="X98" s="118"/>
      <c r="Y98" s="118"/>
      <c r="Z98" s="118"/>
      <c r="AA98" s="118"/>
    </row>
    <row r="99" spans="1:27" ht="22.5" customHeight="1" x14ac:dyDescent="0.2">
      <c r="A99" s="118"/>
      <c r="B99" s="119"/>
      <c r="C99" s="118"/>
      <c r="D99" s="118"/>
      <c r="E99" s="118"/>
      <c r="F99" s="183"/>
      <c r="G99" s="118"/>
      <c r="H99" s="118"/>
      <c r="I99" s="118"/>
      <c r="J99" s="118"/>
      <c r="K99" s="118"/>
      <c r="L99" s="118"/>
      <c r="M99" s="118"/>
      <c r="N99" s="122"/>
      <c r="O99" s="184"/>
      <c r="P99" s="118"/>
      <c r="Q99" s="118"/>
      <c r="R99" s="118"/>
      <c r="S99" s="118"/>
      <c r="T99" s="118"/>
      <c r="U99" s="118"/>
      <c r="V99" s="118"/>
      <c r="W99" s="118"/>
      <c r="X99" s="118"/>
      <c r="Y99" s="118"/>
      <c r="Z99" s="118"/>
      <c r="AA99" s="118"/>
    </row>
    <row r="100" spans="1:27" ht="22.5" customHeight="1" x14ac:dyDescent="0.2">
      <c r="A100" s="118"/>
      <c r="B100" s="119"/>
      <c r="C100" s="118"/>
      <c r="D100" s="118"/>
      <c r="E100" s="118"/>
      <c r="F100" s="183"/>
      <c r="G100" s="118"/>
      <c r="H100" s="118"/>
      <c r="I100" s="118"/>
      <c r="J100" s="118"/>
      <c r="K100" s="118"/>
      <c r="L100" s="118"/>
      <c r="M100" s="118"/>
      <c r="N100" s="122"/>
      <c r="O100" s="184"/>
      <c r="P100" s="118"/>
      <c r="Q100" s="118"/>
      <c r="R100" s="118"/>
      <c r="S100" s="118"/>
      <c r="T100" s="118"/>
      <c r="U100" s="118"/>
      <c r="V100" s="118"/>
      <c r="W100" s="118"/>
      <c r="X100" s="118"/>
      <c r="Y100" s="118"/>
      <c r="Z100" s="118"/>
      <c r="AA100" s="118"/>
    </row>
    <row r="101" spans="1:27" ht="22.5" customHeight="1" x14ac:dyDescent="0.2">
      <c r="A101" s="118"/>
      <c r="B101" s="119"/>
      <c r="C101" s="118"/>
      <c r="D101" s="118"/>
      <c r="E101" s="118"/>
      <c r="F101" s="183"/>
      <c r="G101" s="118"/>
      <c r="H101" s="118"/>
      <c r="I101" s="118"/>
      <c r="J101" s="118"/>
      <c r="K101" s="118"/>
      <c r="L101" s="118"/>
      <c r="M101" s="118"/>
      <c r="N101" s="122"/>
      <c r="O101" s="184"/>
      <c r="P101" s="118"/>
      <c r="Q101" s="118"/>
      <c r="R101" s="118"/>
      <c r="S101" s="118"/>
      <c r="T101" s="118"/>
      <c r="U101" s="118"/>
      <c r="V101" s="118"/>
      <c r="W101" s="118"/>
      <c r="X101" s="118"/>
      <c r="Y101" s="118"/>
      <c r="Z101" s="118"/>
      <c r="AA101" s="118"/>
    </row>
    <row r="102" spans="1:27" ht="22.5" customHeight="1" x14ac:dyDescent="0.2">
      <c r="A102" s="118"/>
      <c r="B102" s="119"/>
      <c r="C102" s="118"/>
      <c r="D102" s="118"/>
      <c r="E102" s="118"/>
      <c r="F102" s="183"/>
      <c r="G102" s="118"/>
      <c r="H102" s="118"/>
      <c r="I102" s="118"/>
      <c r="J102" s="118"/>
      <c r="K102" s="118"/>
      <c r="L102" s="118"/>
      <c r="M102" s="118"/>
      <c r="N102" s="122"/>
      <c r="O102" s="184"/>
      <c r="P102" s="118"/>
      <c r="Q102" s="118"/>
      <c r="R102" s="118"/>
      <c r="S102" s="118"/>
      <c r="T102" s="118"/>
      <c r="U102" s="118"/>
      <c r="V102" s="118"/>
      <c r="W102" s="118"/>
      <c r="X102" s="118"/>
      <c r="Y102" s="118"/>
      <c r="Z102" s="118"/>
      <c r="AA102" s="118"/>
    </row>
    <row r="103" spans="1:27" ht="22.5" customHeight="1" x14ac:dyDescent="0.2">
      <c r="A103" s="118"/>
      <c r="B103" s="119"/>
      <c r="C103" s="118"/>
      <c r="D103" s="118"/>
      <c r="E103" s="118"/>
      <c r="F103" s="183"/>
      <c r="G103" s="118"/>
      <c r="H103" s="118"/>
      <c r="I103" s="118"/>
      <c r="J103" s="118"/>
      <c r="K103" s="118"/>
      <c r="L103" s="118"/>
      <c r="M103" s="118"/>
      <c r="N103" s="122"/>
      <c r="O103" s="184"/>
      <c r="P103" s="118"/>
      <c r="Q103" s="118"/>
      <c r="R103" s="118"/>
      <c r="S103" s="118"/>
      <c r="T103" s="118"/>
      <c r="U103" s="118"/>
      <c r="V103" s="118"/>
      <c r="W103" s="118"/>
      <c r="X103" s="118"/>
      <c r="Y103" s="118"/>
      <c r="Z103" s="118"/>
      <c r="AA103" s="118"/>
    </row>
    <row r="104" spans="1:27" ht="22.5" customHeight="1" x14ac:dyDescent="0.2">
      <c r="A104" s="118"/>
      <c r="B104" s="119"/>
      <c r="C104" s="118"/>
      <c r="D104" s="118"/>
      <c r="E104" s="118"/>
      <c r="F104" s="183"/>
      <c r="G104" s="118"/>
      <c r="H104" s="118"/>
      <c r="I104" s="118"/>
      <c r="J104" s="118"/>
      <c r="K104" s="118"/>
      <c r="L104" s="118"/>
      <c r="M104" s="118"/>
      <c r="N104" s="122"/>
      <c r="O104" s="184"/>
      <c r="P104" s="118"/>
      <c r="Q104" s="118"/>
      <c r="R104" s="118"/>
      <c r="S104" s="118"/>
      <c r="T104" s="118"/>
      <c r="U104" s="118"/>
      <c r="V104" s="118"/>
      <c r="W104" s="118"/>
      <c r="X104" s="118"/>
      <c r="Y104" s="118"/>
      <c r="Z104" s="118"/>
      <c r="AA104" s="118"/>
    </row>
    <row r="105" spans="1:27" ht="22.5" customHeight="1" x14ac:dyDescent="0.2">
      <c r="A105" s="118"/>
      <c r="B105" s="119"/>
      <c r="C105" s="118"/>
      <c r="D105" s="118"/>
      <c r="E105" s="118"/>
      <c r="F105" s="183"/>
      <c r="G105" s="118"/>
      <c r="H105" s="118"/>
      <c r="I105" s="118"/>
      <c r="J105" s="118"/>
      <c r="K105" s="118"/>
      <c r="L105" s="118"/>
      <c r="M105" s="118"/>
      <c r="N105" s="122"/>
      <c r="O105" s="184"/>
      <c r="P105" s="118"/>
      <c r="Q105" s="118"/>
      <c r="R105" s="118"/>
      <c r="S105" s="118"/>
      <c r="T105" s="118"/>
      <c r="U105" s="118"/>
      <c r="V105" s="118"/>
      <c r="W105" s="118"/>
      <c r="X105" s="118"/>
      <c r="Y105" s="118"/>
      <c r="Z105" s="118"/>
      <c r="AA105" s="118"/>
    </row>
    <row r="106" spans="1:27" ht="22.5" customHeight="1" x14ac:dyDescent="0.2">
      <c r="A106" s="118"/>
      <c r="B106" s="119"/>
      <c r="C106" s="118"/>
      <c r="D106" s="118"/>
      <c r="E106" s="118"/>
      <c r="F106" s="183"/>
      <c r="G106" s="118"/>
      <c r="H106" s="118"/>
      <c r="I106" s="118"/>
      <c r="J106" s="118"/>
      <c r="K106" s="118"/>
      <c r="L106" s="118"/>
      <c r="M106" s="118"/>
      <c r="N106" s="122"/>
      <c r="O106" s="184"/>
      <c r="P106" s="118"/>
      <c r="Q106" s="118"/>
      <c r="R106" s="118"/>
      <c r="S106" s="118"/>
      <c r="T106" s="118"/>
      <c r="U106" s="118"/>
      <c r="V106" s="118"/>
      <c r="W106" s="118"/>
      <c r="X106" s="118"/>
      <c r="Y106" s="118"/>
      <c r="Z106" s="118"/>
      <c r="AA106" s="118"/>
    </row>
    <row r="107" spans="1:27" ht="22.5" customHeight="1" x14ac:dyDescent="0.2">
      <c r="A107" s="118"/>
      <c r="B107" s="119"/>
      <c r="C107" s="118"/>
      <c r="D107" s="118"/>
      <c r="E107" s="118"/>
      <c r="F107" s="183"/>
      <c r="G107" s="118"/>
      <c r="H107" s="118"/>
      <c r="I107" s="118"/>
      <c r="J107" s="118"/>
      <c r="K107" s="118"/>
      <c r="L107" s="118"/>
      <c r="M107" s="118"/>
      <c r="N107" s="122"/>
      <c r="O107" s="184"/>
      <c r="P107" s="118"/>
      <c r="Q107" s="118"/>
      <c r="R107" s="118"/>
      <c r="S107" s="118"/>
      <c r="T107" s="118"/>
      <c r="U107" s="118"/>
      <c r="V107" s="118"/>
      <c r="W107" s="118"/>
      <c r="X107" s="118"/>
      <c r="Y107" s="118"/>
      <c r="Z107" s="118"/>
      <c r="AA107" s="118"/>
    </row>
    <row r="108" spans="1:27" ht="22.5" customHeight="1" x14ac:dyDescent="0.2">
      <c r="A108" s="118"/>
      <c r="B108" s="119"/>
      <c r="C108" s="118"/>
      <c r="D108" s="118"/>
      <c r="E108" s="118"/>
      <c r="F108" s="183"/>
      <c r="G108" s="118"/>
      <c r="H108" s="118"/>
      <c r="I108" s="118"/>
      <c r="J108" s="118"/>
      <c r="K108" s="118"/>
      <c r="L108" s="118"/>
      <c r="M108" s="118"/>
      <c r="N108" s="122"/>
      <c r="O108" s="184"/>
      <c r="P108" s="118"/>
      <c r="Q108" s="118"/>
      <c r="R108" s="118"/>
      <c r="S108" s="118"/>
      <c r="T108" s="118"/>
      <c r="U108" s="118"/>
      <c r="V108" s="118"/>
      <c r="W108" s="118"/>
      <c r="X108" s="118"/>
      <c r="Y108" s="118"/>
      <c r="Z108" s="118"/>
      <c r="AA108" s="118"/>
    </row>
    <row r="109" spans="1:27" ht="22.5" customHeight="1" x14ac:dyDescent="0.2">
      <c r="A109" s="118"/>
      <c r="B109" s="119"/>
      <c r="C109" s="118"/>
      <c r="D109" s="118"/>
      <c r="E109" s="118"/>
      <c r="F109" s="183"/>
      <c r="G109" s="118"/>
      <c r="H109" s="118"/>
      <c r="I109" s="118"/>
      <c r="J109" s="118"/>
      <c r="K109" s="118"/>
      <c r="L109" s="118"/>
      <c r="M109" s="118"/>
      <c r="N109" s="122"/>
      <c r="O109" s="184"/>
      <c r="P109" s="118"/>
      <c r="Q109" s="118"/>
      <c r="R109" s="118"/>
      <c r="S109" s="118"/>
      <c r="T109" s="118"/>
      <c r="U109" s="118"/>
      <c r="V109" s="118"/>
      <c r="W109" s="118"/>
      <c r="X109" s="118"/>
      <c r="Y109" s="118"/>
      <c r="Z109" s="118"/>
      <c r="AA109" s="118"/>
    </row>
    <row r="110" spans="1:27" ht="22.5" customHeight="1" x14ac:dyDescent="0.2">
      <c r="A110" s="118"/>
      <c r="B110" s="119"/>
      <c r="C110" s="118"/>
      <c r="D110" s="118"/>
      <c r="E110" s="118"/>
      <c r="F110" s="183"/>
      <c r="G110" s="118"/>
      <c r="H110" s="118"/>
      <c r="I110" s="118"/>
      <c r="J110" s="118"/>
      <c r="K110" s="118"/>
      <c r="L110" s="118"/>
      <c r="M110" s="118"/>
      <c r="N110" s="122"/>
      <c r="O110" s="184"/>
      <c r="P110" s="118"/>
      <c r="Q110" s="118"/>
      <c r="R110" s="118"/>
      <c r="S110" s="118"/>
      <c r="T110" s="118"/>
      <c r="U110" s="118"/>
      <c r="V110" s="118"/>
      <c r="W110" s="118"/>
      <c r="X110" s="118"/>
      <c r="Y110" s="118"/>
      <c r="Z110" s="118"/>
      <c r="AA110" s="118"/>
    </row>
    <row r="111" spans="1:27" ht="22.5" customHeight="1" x14ac:dyDescent="0.2">
      <c r="A111" s="118"/>
      <c r="B111" s="119"/>
      <c r="C111" s="118"/>
      <c r="D111" s="118"/>
      <c r="E111" s="118"/>
      <c r="F111" s="183"/>
      <c r="G111" s="118"/>
      <c r="H111" s="118"/>
      <c r="I111" s="118"/>
      <c r="J111" s="118"/>
      <c r="K111" s="118"/>
      <c r="L111" s="118"/>
      <c r="M111" s="118"/>
      <c r="N111" s="122"/>
      <c r="O111" s="184"/>
      <c r="P111" s="118"/>
      <c r="Q111" s="118"/>
      <c r="R111" s="118"/>
      <c r="S111" s="118"/>
      <c r="T111" s="118"/>
      <c r="U111" s="118"/>
      <c r="V111" s="118"/>
      <c r="W111" s="118"/>
      <c r="X111" s="118"/>
      <c r="Y111" s="118"/>
      <c r="Z111" s="118"/>
      <c r="AA111" s="118"/>
    </row>
    <row r="112" spans="1:27" ht="22.5" customHeight="1" x14ac:dyDescent="0.2">
      <c r="A112" s="118"/>
      <c r="B112" s="119"/>
      <c r="C112" s="118"/>
      <c r="D112" s="118"/>
      <c r="E112" s="118"/>
      <c r="F112" s="183"/>
      <c r="G112" s="118"/>
      <c r="H112" s="118"/>
      <c r="I112" s="118"/>
      <c r="J112" s="118"/>
      <c r="K112" s="118"/>
      <c r="L112" s="118"/>
      <c r="M112" s="118"/>
      <c r="N112" s="122"/>
      <c r="O112" s="184"/>
      <c r="P112" s="118"/>
      <c r="Q112" s="118"/>
      <c r="R112" s="118"/>
      <c r="S112" s="118"/>
      <c r="T112" s="118"/>
      <c r="U112" s="118"/>
      <c r="V112" s="118"/>
      <c r="W112" s="118"/>
      <c r="X112" s="118"/>
      <c r="Y112" s="118"/>
      <c r="Z112" s="118"/>
      <c r="AA112" s="118"/>
    </row>
    <row r="113" spans="1:27" ht="22.5" customHeight="1" x14ac:dyDescent="0.2">
      <c r="A113" s="118"/>
      <c r="B113" s="119"/>
      <c r="C113" s="118"/>
      <c r="D113" s="118"/>
      <c r="E113" s="118"/>
      <c r="F113" s="183"/>
      <c r="G113" s="118"/>
      <c r="H113" s="118"/>
      <c r="I113" s="118"/>
      <c r="J113" s="118"/>
      <c r="K113" s="118"/>
      <c r="L113" s="118"/>
      <c r="M113" s="118"/>
      <c r="N113" s="122"/>
      <c r="O113" s="184"/>
      <c r="P113" s="118"/>
      <c r="Q113" s="118"/>
      <c r="R113" s="118"/>
      <c r="S113" s="118"/>
      <c r="T113" s="118"/>
      <c r="U113" s="118"/>
      <c r="V113" s="118"/>
      <c r="W113" s="118"/>
      <c r="X113" s="118"/>
      <c r="Y113" s="118"/>
      <c r="Z113" s="118"/>
      <c r="AA113" s="118"/>
    </row>
    <row r="114" spans="1:27" ht="22.5" customHeight="1" x14ac:dyDescent="0.2">
      <c r="A114" s="118"/>
      <c r="B114" s="119"/>
      <c r="C114" s="118"/>
      <c r="D114" s="118"/>
      <c r="E114" s="118"/>
      <c r="F114" s="183"/>
      <c r="G114" s="118"/>
      <c r="H114" s="118"/>
      <c r="I114" s="118"/>
      <c r="J114" s="118"/>
      <c r="K114" s="118"/>
      <c r="L114" s="118"/>
      <c r="M114" s="118"/>
      <c r="N114" s="122"/>
      <c r="O114" s="184"/>
      <c r="P114" s="118"/>
      <c r="Q114" s="118"/>
      <c r="R114" s="118"/>
      <c r="S114" s="118"/>
      <c r="T114" s="118"/>
      <c r="U114" s="118"/>
      <c r="V114" s="118"/>
      <c r="W114" s="118"/>
      <c r="X114" s="118"/>
      <c r="Y114" s="118"/>
      <c r="Z114" s="118"/>
      <c r="AA114" s="118"/>
    </row>
    <row r="115" spans="1:27" ht="22.5" customHeight="1" x14ac:dyDescent="0.2">
      <c r="A115" s="118"/>
      <c r="B115" s="119"/>
      <c r="C115" s="118"/>
      <c r="D115" s="118"/>
      <c r="E115" s="118"/>
      <c r="F115" s="183"/>
      <c r="G115" s="118"/>
      <c r="H115" s="118"/>
      <c r="I115" s="118"/>
      <c r="J115" s="118"/>
      <c r="K115" s="118"/>
      <c r="L115" s="118"/>
      <c r="M115" s="118"/>
      <c r="N115" s="122"/>
      <c r="O115" s="184"/>
      <c r="P115" s="118"/>
      <c r="Q115" s="118"/>
      <c r="R115" s="118"/>
      <c r="S115" s="118"/>
      <c r="T115" s="118"/>
      <c r="U115" s="118"/>
      <c r="V115" s="118"/>
      <c r="W115" s="118"/>
      <c r="X115" s="118"/>
      <c r="Y115" s="118"/>
      <c r="Z115" s="118"/>
      <c r="AA115" s="118"/>
    </row>
    <row r="116" spans="1:27" ht="22.5" customHeight="1" x14ac:dyDescent="0.2">
      <c r="A116" s="118"/>
      <c r="B116" s="119"/>
      <c r="C116" s="118"/>
      <c r="D116" s="118"/>
      <c r="E116" s="118"/>
      <c r="F116" s="183"/>
      <c r="G116" s="118"/>
      <c r="H116" s="118"/>
      <c r="I116" s="118"/>
      <c r="J116" s="118"/>
      <c r="K116" s="118"/>
      <c r="L116" s="118"/>
      <c r="M116" s="118"/>
      <c r="N116" s="122"/>
      <c r="O116" s="184"/>
      <c r="P116" s="118"/>
      <c r="Q116" s="118"/>
      <c r="R116" s="118"/>
      <c r="S116" s="118"/>
      <c r="T116" s="118"/>
      <c r="U116" s="118"/>
      <c r="V116" s="118"/>
      <c r="W116" s="118"/>
      <c r="X116" s="118"/>
      <c r="Y116" s="118"/>
      <c r="Z116" s="118"/>
      <c r="AA116" s="118"/>
    </row>
    <row r="117" spans="1:27" ht="22.5" customHeight="1" x14ac:dyDescent="0.2">
      <c r="A117" s="118"/>
      <c r="B117" s="119"/>
      <c r="C117" s="118"/>
      <c r="D117" s="118"/>
      <c r="E117" s="118"/>
      <c r="F117" s="183"/>
      <c r="G117" s="118"/>
      <c r="H117" s="118"/>
      <c r="I117" s="118"/>
      <c r="J117" s="118"/>
      <c r="K117" s="118"/>
      <c r="L117" s="118"/>
      <c r="M117" s="118"/>
      <c r="N117" s="122"/>
      <c r="O117" s="184"/>
      <c r="P117" s="118"/>
      <c r="Q117" s="118"/>
      <c r="R117" s="118"/>
      <c r="S117" s="118"/>
      <c r="T117" s="118"/>
      <c r="U117" s="118"/>
      <c r="V117" s="118"/>
      <c r="W117" s="118"/>
      <c r="X117" s="118"/>
      <c r="Y117" s="118"/>
      <c r="Z117" s="118"/>
      <c r="AA117" s="118"/>
    </row>
    <row r="118" spans="1:27" ht="22.5" customHeight="1" x14ac:dyDescent="0.2">
      <c r="A118" s="118"/>
      <c r="B118" s="119"/>
      <c r="C118" s="118"/>
      <c r="D118" s="118"/>
      <c r="E118" s="118"/>
      <c r="F118" s="183"/>
      <c r="G118" s="118"/>
      <c r="H118" s="118"/>
      <c r="I118" s="118"/>
      <c r="J118" s="118"/>
      <c r="K118" s="118"/>
      <c r="L118" s="118"/>
      <c r="M118" s="118"/>
      <c r="N118" s="122"/>
      <c r="O118" s="184"/>
      <c r="P118" s="118"/>
      <c r="Q118" s="118"/>
      <c r="R118" s="118"/>
      <c r="S118" s="118"/>
      <c r="T118" s="118"/>
      <c r="U118" s="118"/>
      <c r="V118" s="118"/>
      <c r="W118" s="118"/>
      <c r="X118" s="118"/>
      <c r="Y118" s="118"/>
      <c r="Z118" s="118"/>
      <c r="AA118" s="118"/>
    </row>
    <row r="119" spans="1:27" ht="22.5" customHeight="1" x14ac:dyDescent="0.2">
      <c r="A119" s="118"/>
      <c r="B119" s="119"/>
      <c r="C119" s="118"/>
      <c r="D119" s="118"/>
      <c r="E119" s="118"/>
      <c r="F119" s="183"/>
      <c r="G119" s="118"/>
      <c r="H119" s="118"/>
      <c r="I119" s="118"/>
      <c r="J119" s="118"/>
      <c r="K119" s="118"/>
      <c r="L119" s="118"/>
      <c r="M119" s="118"/>
      <c r="N119" s="122"/>
      <c r="O119" s="184"/>
      <c r="P119" s="118"/>
      <c r="Q119" s="118"/>
      <c r="R119" s="118"/>
      <c r="S119" s="118"/>
      <c r="T119" s="118"/>
      <c r="U119" s="118"/>
      <c r="V119" s="118"/>
      <c r="W119" s="118"/>
      <c r="X119" s="118"/>
      <c r="Y119" s="118"/>
      <c r="Z119" s="118"/>
      <c r="AA119" s="118"/>
    </row>
    <row r="120" spans="1:27" ht="22.5" customHeight="1" x14ac:dyDescent="0.2">
      <c r="A120" s="118"/>
      <c r="B120" s="119"/>
      <c r="C120" s="118"/>
      <c r="D120" s="118"/>
      <c r="E120" s="118"/>
      <c r="F120" s="183"/>
      <c r="G120" s="118"/>
      <c r="H120" s="118"/>
      <c r="I120" s="118"/>
      <c r="J120" s="118"/>
      <c r="K120" s="118"/>
      <c r="L120" s="118"/>
      <c r="M120" s="118"/>
      <c r="N120" s="122"/>
      <c r="O120" s="184"/>
      <c r="P120" s="118"/>
      <c r="Q120" s="118"/>
      <c r="R120" s="118"/>
      <c r="S120" s="118"/>
      <c r="T120" s="118"/>
      <c r="U120" s="118"/>
      <c r="V120" s="118"/>
      <c r="W120" s="118"/>
      <c r="X120" s="118"/>
      <c r="Y120" s="118"/>
      <c r="Z120" s="118"/>
      <c r="AA120" s="118"/>
    </row>
    <row r="121" spans="1:27" ht="22.5" customHeight="1" x14ac:dyDescent="0.2">
      <c r="A121" s="118"/>
      <c r="B121" s="119"/>
      <c r="C121" s="118"/>
      <c r="D121" s="118"/>
      <c r="E121" s="118"/>
      <c r="F121" s="183"/>
      <c r="G121" s="118"/>
      <c r="H121" s="118"/>
      <c r="I121" s="118"/>
      <c r="J121" s="118"/>
      <c r="K121" s="118"/>
      <c r="L121" s="118"/>
      <c r="M121" s="118"/>
      <c r="N121" s="122"/>
      <c r="O121" s="184"/>
      <c r="P121" s="118"/>
      <c r="Q121" s="118"/>
      <c r="R121" s="118"/>
      <c r="S121" s="118"/>
      <c r="T121" s="118"/>
      <c r="U121" s="118"/>
      <c r="V121" s="118"/>
      <c r="W121" s="118"/>
      <c r="X121" s="118"/>
      <c r="Y121" s="118"/>
      <c r="Z121" s="118"/>
      <c r="AA121" s="118"/>
    </row>
    <row r="122" spans="1:27" ht="22.5" customHeight="1" x14ac:dyDescent="0.2">
      <c r="A122" s="118"/>
      <c r="B122" s="119"/>
      <c r="C122" s="118"/>
      <c r="D122" s="118"/>
      <c r="E122" s="118"/>
      <c r="F122" s="183"/>
      <c r="G122" s="118"/>
      <c r="H122" s="118"/>
      <c r="I122" s="118"/>
      <c r="J122" s="118"/>
      <c r="K122" s="118"/>
      <c r="L122" s="118"/>
      <c r="M122" s="118"/>
      <c r="N122" s="122"/>
      <c r="O122" s="184"/>
      <c r="P122" s="118"/>
      <c r="Q122" s="118"/>
      <c r="R122" s="118"/>
      <c r="S122" s="118"/>
      <c r="T122" s="118"/>
      <c r="U122" s="118"/>
      <c r="V122" s="118"/>
      <c r="W122" s="118"/>
      <c r="X122" s="118"/>
      <c r="Y122" s="118"/>
      <c r="Z122" s="118"/>
      <c r="AA122" s="118"/>
    </row>
    <row r="123" spans="1:27" ht="22.5" customHeight="1" x14ac:dyDescent="0.2">
      <c r="A123" s="118"/>
      <c r="B123" s="119"/>
      <c r="C123" s="118"/>
      <c r="D123" s="118"/>
      <c r="E123" s="118"/>
      <c r="F123" s="183"/>
      <c r="G123" s="118"/>
      <c r="H123" s="118"/>
      <c r="I123" s="118"/>
      <c r="J123" s="118"/>
      <c r="K123" s="118"/>
      <c r="L123" s="118"/>
      <c r="M123" s="118"/>
      <c r="N123" s="122"/>
      <c r="O123" s="184"/>
      <c r="P123" s="118"/>
      <c r="Q123" s="118"/>
      <c r="R123" s="118"/>
      <c r="S123" s="118"/>
      <c r="T123" s="118"/>
      <c r="U123" s="118"/>
      <c r="V123" s="118"/>
      <c r="W123" s="118"/>
      <c r="X123" s="118"/>
      <c r="Y123" s="118"/>
      <c r="Z123" s="118"/>
      <c r="AA123" s="118"/>
    </row>
    <row r="124" spans="1:27" ht="22.5" customHeight="1" x14ac:dyDescent="0.2">
      <c r="A124" s="118"/>
      <c r="B124" s="119"/>
      <c r="C124" s="118"/>
      <c r="D124" s="118"/>
      <c r="E124" s="118"/>
      <c r="F124" s="183"/>
      <c r="G124" s="118"/>
      <c r="H124" s="118"/>
      <c r="I124" s="118"/>
      <c r="J124" s="118"/>
      <c r="K124" s="118"/>
      <c r="L124" s="118"/>
      <c r="M124" s="118"/>
      <c r="N124" s="122"/>
      <c r="O124" s="184"/>
      <c r="P124" s="118"/>
      <c r="Q124" s="118"/>
      <c r="R124" s="118"/>
      <c r="S124" s="118"/>
      <c r="T124" s="118"/>
      <c r="U124" s="118"/>
      <c r="V124" s="118"/>
      <c r="W124" s="118"/>
      <c r="X124" s="118"/>
      <c r="Y124" s="118"/>
      <c r="Z124" s="118"/>
      <c r="AA124" s="118"/>
    </row>
    <row r="125" spans="1:27" ht="22.5" customHeight="1" x14ac:dyDescent="0.2">
      <c r="A125" s="118"/>
      <c r="B125" s="119"/>
      <c r="C125" s="118"/>
      <c r="D125" s="118"/>
      <c r="E125" s="118"/>
      <c r="F125" s="183"/>
      <c r="G125" s="118"/>
      <c r="H125" s="118"/>
      <c r="I125" s="118"/>
      <c r="J125" s="118"/>
      <c r="K125" s="118"/>
      <c r="L125" s="118"/>
      <c r="M125" s="118"/>
      <c r="N125" s="122"/>
      <c r="O125" s="184"/>
      <c r="P125" s="118"/>
      <c r="Q125" s="118"/>
      <c r="R125" s="118"/>
      <c r="S125" s="118"/>
      <c r="T125" s="118"/>
      <c r="U125" s="118"/>
      <c r="V125" s="118"/>
      <c r="W125" s="118"/>
      <c r="X125" s="118"/>
      <c r="Y125" s="118"/>
      <c r="Z125" s="118"/>
      <c r="AA125" s="118"/>
    </row>
    <row r="126" spans="1:27" ht="22.5" customHeight="1" x14ac:dyDescent="0.2">
      <c r="A126" s="118"/>
      <c r="B126" s="119"/>
      <c r="C126" s="118"/>
      <c r="D126" s="118"/>
      <c r="E126" s="118"/>
      <c r="F126" s="183"/>
      <c r="G126" s="118"/>
      <c r="H126" s="118"/>
      <c r="I126" s="118"/>
      <c r="J126" s="118"/>
      <c r="K126" s="118"/>
      <c r="L126" s="118"/>
      <c r="M126" s="118"/>
      <c r="N126" s="122"/>
      <c r="O126" s="184"/>
      <c r="P126" s="118"/>
      <c r="Q126" s="118"/>
      <c r="R126" s="118"/>
      <c r="S126" s="118"/>
      <c r="T126" s="118"/>
      <c r="U126" s="118"/>
      <c r="V126" s="118"/>
      <c r="W126" s="118"/>
      <c r="X126" s="118"/>
      <c r="Y126" s="118"/>
      <c r="Z126" s="118"/>
      <c r="AA126" s="118"/>
    </row>
    <row r="127" spans="1:27" ht="22.5" customHeight="1" x14ac:dyDescent="0.2">
      <c r="A127" s="118"/>
      <c r="B127" s="119"/>
      <c r="C127" s="118"/>
      <c r="D127" s="118"/>
      <c r="E127" s="118"/>
      <c r="F127" s="183"/>
      <c r="G127" s="118"/>
      <c r="H127" s="118"/>
      <c r="I127" s="118"/>
      <c r="J127" s="118"/>
      <c r="K127" s="118"/>
      <c r="L127" s="118"/>
      <c r="M127" s="118"/>
      <c r="N127" s="122"/>
      <c r="O127" s="184"/>
      <c r="P127" s="118"/>
      <c r="Q127" s="118"/>
      <c r="R127" s="118"/>
      <c r="S127" s="118"/>
      <c r="T127" s="118"/>
      <c r="U127" s="118"/>
      <c r="V127" s="118"/>
      <c r="W127" s="118"/>
      <c r="X127" s="118"/>
      <c r="Y127" s="118"/>
      <c r="Z127" s="118"/>
      <c r="AA127" s="118"/>
    </row>
    <row r="128" spans="1:27" ht="22.5" customHeight="1" x14ac:dyDescent="0.2">
      <c r="A128" s="118"/>
      <c r="B128" s="119"/>
      <c r="C128" s="118"/>
      <c r="D128" s="118"/>
      <c r="E128" s="118"/>
      <c r="F128" s="183"/>
      <c r="G128" s="118"/>
      <c r="H128" s="118"/>
      <c r="I128" s="118"/>
      <c r="J128" s="118"/>
      <c r="K128" s="118"/>
      <c r="L128" s="118"/>
      <c r="M128" s="118"/>
      <c r="N128" s="122"/>
      <c r="O128" s="184"/>
      <c r="P128" s="118"/>
      <c r="Q128" s="118"/>
      <c r="R128" s="118"/>
      <c r="S128" s="118"/>
      <c r="T128" s="118"/>
      <c r="U128" s="118"/>
      <c r="V128" s="118"/>
      <c r="W128" s="118"/>
      <c r="X128" s="118"/>
      <c r="Y128" s="118"/>
      <c r="Z128" s="118"/>
      <c r="AA128" s="118"/>
    </row>
    <row r="129" spans="1:27" ht="22.5" customHeight="1" x14ac:dyDescent="0.2">
      <c r="A129" s="118"/>
      <c r="B129" s="119"/>
      <c r="C129" s="118"/>
      <c r="D129" s="118"/>
      <c r="E129" s="118"/>
      <c r="F129" s="183"/>
      <c r="G129" s="118"/>
      <c r="H129" s="118"/>
      <c r="I129" s="118"/>
      <c r="J129" s="118"/>
      <c r="K129" s="118"/>
      <c r="L129" s="118"/>
      <c r="M129" s="118"/>
      <c r="N129" s="122"/>
      <c r="O129" s="184"/>
      <c r="P129" s="118"/>
      <c r="Q129" s="118"/>
      <c r="R129" s="118"/>
      <c r="S129" s="118"/>
      <c r="T129" s="118"/>
      <c r="U129" s="118"/>
      <c r="V129" s="118"/>
      <c r="W129" s="118"/>
      <c r="X129" s="118"/>
      <c r="Y129" s="118"/>
      <c r="Z129" s="118"/>
      <c r="AA129" s="118"/>
    </row>
    <row r="130" spans="1:27" ht="22.5" customHeight="1" x14ac:dyDescent="0.2">
      <c r="A130" s="118"/>
      <c r="B130" s="119"/>
      <c r="C130" s="118"/>
      <c r="D130" s="118"/>
      <c r="E130" s="118"/>
      <c r="F130" s="183"/>
      <c r="G130" s="118"/>
      <c r="H130" s="118"/>
      <c r="I130" s="118"/>
      <c r="J130" s="118"/>
      <c r="K130" s="118"/>
      <c r="L130" s="118"/>
      <c r="M130" s="118"/>
      <c r="N130" s="122"/>
      <c r="O130" s="184"/>
      <c r="P130" s="118"/>
      <c r="Q130" s="118"/>
      <c r="R130" s="118"/>
      <c r="S130" s="118"/>
      <c r="T130" s="118"/>
      <c r="U130" s="118"/>
      <c r="V130" s="118"/>
      <c r="W130" s="118"/>
      <c r="X130" s="118"/>
      <c r="Y130" s="118"/>
      <c r="Z130" s="118"/>
      <c r="AA130" s="118"/>
    </row>
    <row r="131" spans="1:27" ht="22.5" customHeight="1" x14ac:dyDescent="0.2">
      <c r="A131" s="118"/>
      <c r="B131" s="119"/>
      <c r="C131" s="118"/>
      <c r="D131" s="118"/>
      <c r="E131" s="118"/>
      <c r="F131" s="183"/>
      <c r="G131" s="118"/>
      <c r="H131" s="118"/>
      <c r="I131" s="118"/>
      <c r="J131" s="118"/>
      <c r="K131" s="118"/>
      <c r="L131" s="118"/>
      <c r="M131" s="118"/>
      <c r="N131" s="122"/>
      <c r="O131" s="184"/>
      <c r="P131" s="118"/>
      <c r="Q131" s="118"/>
      <c r="R131" s="118"/>
      <c r="S131" s="118"/>
      <c r="T131" s="118"/>
      <c r="U131" s="118"/>
      <c r="V131" s="118"/>
      <c r="W131" s="118"/>
      <c r="X131" s="118"/>
      <c r="Y131" s="118"/>
      <c r="Z131" s="118"/>
      <c r="AA131" s="118"/>
    </row>
    <row r="132" spans="1:27" ht="22.5" customHeight="1" x14ac:dyDescent="0.2">
      <c r="A132" s="118"/>
      <c r="B132" s="119"/>
      <c r="C132" s="118"/>
      <c r="D132" s="118"/>
      <c r="E132" s="118"/>
      <c r="F132" s="183"/>
      <c r="G132" s="118"/>
      <c r="H132" s="118"/>
      <c r="I132" s="118"/>
      <c r="J132" s="118"/>
      <c r="K132" s="118"/>
      <c r="L132" s="118"/>
      <c r="M132" s="118"/>
      <c r="N132" s="122"/>
      <c r="O132" s="184"/>
      <c r="P132" s="118"/>
      <c r="Q132" s="118"/>
      <c r="R132" s="118"/>
      <c r="S132" s="118"/>
      <c r="T132" s="118"/>
      <c r="U132" s="118"/>
      <c r="V132" s="118"/>
      <c r="W132" s="118"/>
      <c r="X132" s="118"/>
      <c r="Y132" s="118"/>
      <c r="Z132" s="118"/>
      <c r="AA132" s="118"/>
    </row>
    <row r="133" spans="1:27" ht="22.5" customHeight="1" x14ac:dyDescent="0.2">
      <c r="A133" s="118"/>
      <c r="B133" s="119"/>
      <c r="C133" s="118"/>
      <c r="D133" s="118"/>
      <c r="E133" s="118"/>
      <c r="F133" s="183"/>
      <c r="G133" s="118"/>
      <c r="H133" s="118"/>
      <c r="I133" s="118"/>
      <c r="J133" s="118"/>
      <c r="K133" s="118"/>
      <c r="L133" s="118"/>
      <c r="M133" s="118"/>
      <c r="N133" s="122"/>
      <c r="O133" s="184"/>
      <c r="P133" s="118"/>
      <c r="Q133" s="118"/>
      <c r="R133" s="118"/>
      <c r="S133" s="118"/>
      <c r="T133" s="118"/>
      <c r="U133" s="118"/>
      <c r="V133" s="118"/>
      <c r="W133" s="118"/>
      <c r="X133" s="118"/>
      <c r="Y133" s="118"/>
      <c r="Z133" s="118"/>
      <c r="AA133" s="118"/>
    </row>
    <row r="134" spans="1:27" ht="22.5" customHeight="1" x14ac:dyDescent="0.2">
      <c r="A134" s="118"/>
      <c r="B134" s="119"/>
      <c r="C134" s="118"/>
      <c r="D134" s="118"/>
      <c r="E134" s="118"/>
      <c r="F134" s="183"/>
      <c r="G134" s="118"/>
      <c r="H134" s="118"/>
      <c r="I134" s="118"/>
      <c r="J134" s="118"/>
      <c r="K134" s="118"/>
      <c r="L134" s="118"/>
      <c r="M134" s="118"/>
      <c r="N134" s="122"/>
      <c r="O134" s="184"/>
      <c r="P134" s="118"/>
      <c r="Q134" s="118"/>
      <c r="R134" s="118"/>
      <c r="S134" s="118"/>
      <c r="T134" s="118"/>
      <c r="U134" s="118"/>
      <c r="V134" s="118"/>
      <c r="W134" s="118"/>
      <c r="X134" s="118"/>
      <c r="Y134" s="118"/>
      <c r="Z134" s="118"/>
      <c r="AA134" s="118"/>
    </row>
    <row r="135" spans="1:27" ht="22.5" customHeight="1" x14ac:dyDescent="0.2">
      <c r="A135" s="118"/>
      <c r="B135" s="119"/>
      <c r="C135" s="118"/>
      <c r="D135" s="118"/>
      <c r="E135" s="118"/>
      <c r="F135" s="183"/>
      <c r="G135" s="118"/>
      <c r="H135" s="118"/>
      <c r="I135" s="118"/>
      <c r="J135" s="118"/>
      <c r="K135" s="118"/>
      <c r="L135" s="118"/>
      <c r="M135" s="118"/>
      <c r="N135" s="122"/>
      <c r="O135" s="184"/>
      <c r="P135" s="118"/>
      <c r="Q135" s="118"/>
      <c r="R135" s="118"/>
      <c r="S135" s="118"/>
      <c r="T135" s="118"/>
      <c r="U135" s="118"/>
      <c r="V135" s="118"/>
      <c r="W135" s="118"/>
      <c r="X135" s="118"/>
      <c r="Y135" s="118"/>
      <c r="Z135" s="118"/>
      <c r="AA135" s="118"/>
    </row>
    <row r="136" spans="1:27" ht="22.5" customHeight="1" x14ac:dyDescent="0.2">
      <c r="A136" s="118"/>
      <c r="B136" s="119"/>
      <c r="C136" s="118"/>
      <c r="D136" s="118"/>
      <c r="E136" s="118"/>
      <c r="F136" s="183"/>
      <c r="G136" s="118"/>
      <c r="H136" s="118"/>
      <c r="I136" s="118"/>
      <c r="J136" s="118"/>
      <c r="K136" s="118"/>
      <c r="L136" s="118"/>
      <c r="M136" s="118"/>
      <c r="N136" s="122"/>
      <c r="O136" s="184"/>
      <c r="P136" s="118"/>
      <c r="Q136" s="118"/>
      <c r="R136" s="118"/>
      <c r="S136" s="118"/>
      <c r="T136" s="118"/>
      <c r="U136" s="118"/>
      <c r="V136" s="118"/>
      <c r="W136" s="118"/>
      <c r="X136" s="118"/>
      <c r="Y136" s="118"/>
      <c r="Z136" s="118"/>
      <c r="AA136" s="118"/>
    </row>
    <row r="137" spans="1:27" ht="22.5" customHeight="1" x14ac:dyDescent="0.2">
      <c r="A137" s="118"/>
      <c r="B137" s="119"/>
      <c r="C137" s="118"/>
      <c r="D137" s="118"/>
      <c r="E137" s="118"/>
      <c r="F137" s="183"/>
      <c r="G137" s="118"/>
      <c r="H137" s="118"/>
      <c r="I137" s="118"/>
      <c r="J137" s="118"/>
      <c r="K137" s="118"/>
      <c r="L137" s="118"/>
      <c r="M137" s="118"/>
      <c r="N137" s="122"/>
      <c r="O137" s="184"/>
      <c r="P137" s="118"/>
      <c r="Q137" s="118"/>
      <c r="R137" s="118"/>
      <c r="S137" s="118"/>
      <c r="T137" s="118"/>
      <c r="U137" s="118"/>
      <c r="V137" s="118"/>
      <c r="W137" s="118"/>
      <c r="X137" s="118"/>
      <c r="Y137" s="118"/>
      <c r="Z137" s="118"/>
      <c r="AA137" s="118"/>
    </row>
    <row r="138" spans="1:27" ht="22.5" customHeight="1" x14ac:dyDescent="0.2">
      <c r="A138" s="118"/>
      <c r="B138" s="119"/>
      <c r="C138" s="118"/>
      <c r="D138" s="118"/>
      <c r="E138" s="118"/>
      <c r="F138" s="183"/>
      <c r="G138" s="118"/>
      <c r="H138" s="118"/>
      <c r="I138" s="118"/>
      <c r="J138" s="118"/>
      <c r="K138" s="118"/>
      <c r="L138" s="118"/>
      <c r="M138" s="118"/>
      <c r="N138" s="122"/>
      <c r="O138" s="184"/>
      <c r="P138" s="118"/>
      <c r="Q138" s="118"/>
      <c r="R138" s="118"/>
      <c r="S138" s="118"/>
      <c r="T138" s="118"/>
      <c r="U138" s="118"/>
      <c r="V138" s="118"/>
      <c r="W138" s="118"/>
      <c r="X138" s="118"/>
      <c r="Y138" s="118"/>
      <c r="Z138" s="118"/>
      <c r="AA138" s="118"/>
    </row>
    <row r="139" spans="1:27" ht="22.5" customHeight="1" x14ac:dyDescent="0.2">
      <c r="A139" s="118"/>
      <c r="B139" s="119"/>
      <c r="C139" s="118"/>
      <c r="D139" s="118"/>
      <c r="E139" s="118"/>
      <c r="F139" s="183"/>
      <c r="G139" s="118"/>
      <c r="H139" s="118"/>
      <c r="I139" s="118"/>
      <c r="J139" s="118"/>
      <c r="K139" s="118"/>
      <c r="L139" s="118"/>
      <c r="M139" s="118"/>
      <c r="N139" s="122"/>
      <c r="O139" s="184"/>
      <c r="P139" s="118"/>
      <c r="Q139" s="118"/>
      <c r="R139" s="118"/>
      <c r="S139" s="118"/>
      <c r="T139" s="118"/>
      <c r="U139" s="118"/>
      <c r="V139" s="118"/>
      <c r="W139" s="118"/>
      <c r="X139" s="118"/>
      <c r="Y139" s="118"/>
      <c r="Z139" s="118"/>
      <c r="AA139" s="118"/>
    </row>
    <row r="140" spans="1:27" ht="22.5" customHeight="1" x14ac:dyDescent="0.2">
      <c r="A140" s="118"/>
      <c r="B140" s="119"/>
      <c r="C140" s="118"/>
      <c r="D140" s="118"/>
      <c r="E140" s="118"/>
      <c r="F140" s="183"/>
      <c r="G140" s="118"/>
      <c r="H140" s="118"/>
      <c r="I140" s="118"/>
      <c r="J140" s="118"/>
      <c r="K140" s="118"/>
      <c r="L140" s="118"/>
      <c r="M140" s="118"/>
      <c r="N140" s="122"/>
      <c r="O140" s="184"/>
      <c r="P140" s="118"/>
      <c r="Q140" s="118"/>
      <c r="R140" s="118"/>
      <c r="S140" s="118"/>
      <c r="T140" s="118"/>
      <c r="U140" s="118"/>
      <c r="V140" s="118"/>
      <c r="W140" s="118"/>
      <c r="X140" s="118"/>
      <c r="Y140" s="118"/>
      <c r="Z140" s="118"/>
      <c r="AA140" s="118"/>
    </row>
    <row r="141" spans="1:27" ht="22.5" customHeight="1" x14ac:dyDescent="0.2">
      <c r="A141" s="118"/>
      <c r="B141" s="119"/>
      <c r="C141" s="118"/>
      <c r="D141" s="118"/>
      <c r="E141" s="118"/>
      <c r="F141" s="183"/>
      <c r="G141" s="118"/>
      <c r="H141" s="118"/>
      <c r="I141" s="118"/>
      <c r="J141" s="118"/>
      <c r="K141" s="118"/>
      <c r="L141" s="118"/>
      <c r="M141" s="118"/>
      <c r="N141" s="122"/>
      <c r="O141" s="184"/>
      <c r="P141" s="118"/>
      <c r="Q141" s="118"/>
      <c r="R141" s="118"/>
      <c r="S141" s="118"/>
      <c r="T141" s="118"/>
      <c r="U141" s="118"/>
      <c r="V141" s="118"/>
      <c r="W141" s="118"/>
      <c r="X141" s="118"/>
      <c r="Y141" s="118"/>
      <c r="Z141" s="118"/>
      <c r="AA141" s="118"/>
    </row>
    <row r="142" spans="1:27" ht="22.5" customHeight="1" x14ac:dyDescent="0.2">
      <c r="A142" s="118"/>
      <c r="B142" s="119"/>
      <c r="C142" s="118"/>
      <c r="D142" s="118"/>
      <c r="E142" s="118"/>
      <c r="F142" s="183"/>
      <c r="G142" s="118"/>
      <c r="H142" s="118"/>
      <c r="I142" s="118"/>
      <c r="J142" s="118"/>
      <c r="K142" s="118"/>
      <c r="L142" s="118"/>
      <c r="M142" s="118"/>
      <c r="N142" s="122"/>
      <c r="O142" s="184"/>
      <c r="P142" s="118"/>
      <c r="Q142" s="118"/>
      <c r="R142" s="118"/>
      <c r="S142" s="118"/>
      <c r="T142" s="118"/>
      <c r="U142" s="118"/>
      <c r="V142" s="118"/>
      <c r="W142" s="118"/>
      <c r="X142" s="118"/>
      <c r="Y142" s="118"/>
      <c r="Z142" s="118"/>
      <c r="AA142" s="118"/>
    </row>
    <row r="143" spans="1:27" ht="22.5" customHeight="1" x14ac:dyDescent="0.2">
      <c r="A143" s="118"/>
      <c r="B143" s="119"/>
      <c r="C143" s="118"/>
      <c r="D143" s="118"/>
      <c r="E143" s="118"/>
      <c r="F143" s="183"/>
      <c r="G143" s="118"/>
      <c r="H143" s="118"/>
      <c r="I143" s="118"/>
      <c r="J143" s="118"/>
      <c r="K143" s="118"/>
      <c r="L143" s="118"/>
      <c r="M143" s="118"/>
      <c r="N143" s="122"/>
      <c r="O143" s="184"/>
      <c r="P143" s="118"/>
      <c r="Q143" s="118"/>
      <c r="R143" s="118"/>
      <c r="S143" s="118"/>
      <c r="T143" s="118"/>
      <c r="U143" s="118"/>
      <c r="V143" s="118"/>
      <c r="W143" s="118"/>
      <c r="X143" s="118"/>
      <c r="Y143" s="118"/>
      <c r="Z143" s="118"/>
      <c r="AA143" s="118"/>
    </row>
    <row r="144" spans="1:27" ht="22.5" customHeight="1" x14ac:dyDescent="0.2">
      <c r="A144" s="118"/>
      <c r="B144" s="119"/>
      <c r="C144" s="118"/>
      <c r="D144" s="118"/>
      <c r="E144" s="118"/>
      <c r="F144" s="183"/>
      <c r="G144" s="118"/>
      <c r="H144" s="118"/>
      <c r="I144" s="118"/>
      <c r="J144" s="118"/>
      <c r="K144" s="118"/>
      <c r="L144" s="118"/>
      <c r="M144" s="118"/>
      <c r="N144" s="122"/>
      <c r="O144" s="184"/>
      <c r="P144" s="118"/>
      <c r="Q144" s="118"/>
      <c r="R144" s="118"/>
      <c r="S144" s="118"/>
      <c r="T144" s="118"/>
      <c r="U144" s="118"/>
      <c r="V144" s="118"/>
      <c r="W144" s="118"/>
      <c r="X144" s="118"/>
      <c r="Y144" s="118"/>
      <c r="Z144" s="118"/>
      <c r="AA144" s="118"/>
    </row>
    <row r="145" spans="1:27" ht="22.5" customHeight="1" x14ac:dyDescent="0.2">
      <c r="A145" s="118"/>
      <c r="B145" s="119"/>
      <c r="C145" s="118"/>
      <c r="D145" s="118"/>
      <c r="E145" s="118"/>
      <c r="F145" s="183"/>
      <c r="G145" s="118"/>
      <c r="H145" s="118"/>
      <c r="I145" s="118"/>
      <c r="J145" s="118"/>
      <c r="K145" s="118"/>
      <c r="L145" s="118"/>
      <c r="M145" s="118"/>
      <c r="N145" s="122"/>
      <c r="O145" s="184"/>
      <c r="P145" s="118"/>
      <c r="Q145" s="118"/>
      <c r="R145" s="118"/>
      <c r="S145" s="118"/>
      <c r="T145" s="118"/>
      <c r="U145" s="118"/>
      <c r="V145" s="118"/>
      <c r="W145" s="118"/>
      <c r="X145" s="118"/>
      <c r="Y145" s="118"/>
      <c r="Z145" s="118"/>
      <c r="AA145" s="118"/>
    </row>
    <row r="146" spans="1:27" ht="22.5" customHeight="1" x14ac:dyDescent="0.2">
      <c r="A146" s="118"/>
      <c r="B146" s="119"/>
      <c r="C146" s="118"/>
      <c r="D146" s="118"/>
      <c r="E146" s="118"/>
      <c r="F146" s="183"/>
      <c r="G146" s="118"/>
      <c r="H146" s="118"/>
      <c r="I146" s="118"/>
      <c r="J146" s="118"/>
      <c r="K146" s="118"/>
      <c r="L146" s="118"/>
      <c r="M146" s="118"/>
      <c r="N146" s="122"/>
      <c r="O146" s="184"/>
      <c r="P146" s="118"/>
      <c r="Q146" s="118"/>
      <c r="R146" s="118"/>
      <c r="S146" s="118"/>
      <c r="T146" s="118"/>
      <c r="U146" s="118"/>
      <c r="V146" s="118"/>
      <c r="W146" s="118"/>
      <c r="X146" s="118"/>
      <c r="Y146" s="118"/>
      <c r="Z146" s="118"/>
      <c r="AA146" s="118"/>
    </row>
    <row r="147" spans="1:27" ht="22.5" customHeight="1" x14ac:dyDescent="0.2">
      <c r="A147" s="118"/>
      <c r="B147" s="119"/>
      <c r="C147" s="118"/>
      <c r="D147" s="118"/>
      <c r="E147" s="118"/>
      <c r="F147" s="183"/>
      <c r="G147" s="118"/>
      <c r="H147" s="118"/>
      <c r="I147" s="118"/>
      <c r="J147" s="118"/>
      <c r="K147" s="118"/>
      <c r="L147" s="118"/>
      <c r="M147" s="118"/>
      <c r="N147" s="122"/>
      <c r="O147" s="184"/>
      <c r="P147" s="118"/>
      <c r="Q147" s="118"/>
      <c r="R147" s="118"/>
      <c r="S147" s="118"/>
      <c r="T147" s="118"/>
      <c r="U147" s="118"/>
      <c r="V147" s="118"/>
      <c r="W147" s="118"/>
      <c r="X147" s="118"/>
      <c r="Y147" s="118"/>
      <c r="Z147" s="118"/>
      <c r="AA147" s="118"/>
    </row>
    <row r="148" spans="1:27" ht="22.5" customHeight="1" x14ac:dyDescent="0.2">
      <c r="A148" s="118"/>
      <c r="B148" s="119"/>
      <c r="C148" s="118"/>
      <c r="D148" s="118"/>
      <c r="E148" s="118"/>
      <c r="F148" s="183"/>
      <c r="G148" s="118"/>
      <c r="H148" s="118"/>
      <c r="I148" s="118"/>
      <c r="J148" s="118"/>
      <c r="K148" s="118"/>
      <c r="L148" s="118"/>
      <c r="M148" s="118"/>
      <c r="N148" s="122"/>
      <c r="O148" s="184"/>
      <c r="P148" s="118"/>
      <c r="Q148" s="118"/>
      <c r="R148" s="118"/>
      <c r="S148" s="118"/>
      <c r="T148" s="118"/>
      <c r="U148" s="118"/>
      <c r="V148" s="118"/>
      <c r="W148" s="118"/>
      <c r="X148" s="118"/>
      <c r="Y148" s="118"/>
      <c r="Z148" s="118"/>
      <c r="AA148" s="118"/>
    </row>
    <row r="149" spans="1:27" ht="22.5" customHeight="1" x14ac:dyDescent="0.2">
      <c r="A149" s="118"/>
      <c r="B149" s="119"/>
      <c r="C149" s="118"/>
      <c r="D149" s="118"/>
      <c r="E149" s="118"/>
      <c r="F149" s="183"/>
      <c r="G149" s="118"/>
      <c r="H149" s="118"/>
      <c r="I149" s="118"/>
      <c r="J149" s="118"/>
      <c r="K149" s="118"/>
      <c r="L149" s="118"/>
      <c r="M149" s="118"/>
      <c r="N149" s="122"/>
      <c r="O149" s="184"/>
      <c r="P149" s="118"/>
      <c r="Q149" s="118"/>
      <c r="R149" s="118"/>
      <c r="S149" s="118"/>
      <c r="T149" s="118"/>
      <c r="U149" s="118"/>
      <c r="V149" s="118"/>
      <c r="W149" s="118"/>
      <c r="X149" s="118"/>
      <c r="Y149" s="118"/>
      <c r="Z149" s="118"/>
      <c r="AA149" s="118"/>
    </row>
    <row r="150" spans="1:27" ht="22.5" customHeight="1" x14ac:dyDescent="0.2">
      <c r="A150" s="118"/>
      <c r="B150" s="119"/>
      <c r="C150" s="118"/>
      <c r="D150" s="118"/>
      <c r="E150" s="118"/>
      <c r="F150" s="183"/>
      <c r="G150" s="118"/>
      <c r="H150" s="118"/>
      <c r="I150" s="118"/>
      <c r="J150" s="118"/>
      <c r="K150" s="118"/>
      <c r="L150" s="118"/>
      <c r="M150" s="118"/>
      <c r="N150" s="122"/>
      <c r="O150" s="184"/>
      <c r="P150" s="118"/>
      <c r="Q150" s="118"/>
      <c r="R150" s="118"/>
      <c r="S150" s="118"/>
      <c r="T150" s="118"/>
      <c r="U150" s="118"/>
      <c r="V150" s="118"/>
      <c r="W150" s="118"/>
      <c r="X150" s="118"/>
      <c r="Y150" s="118"/>
      <c r="Z150" s="118"/>
      <c r="AA150" s="118"/>
    </row>
    <row r="151" spans="1:27" ht="22.5" customHeight="1" x14ac:dyDescent="0.2">
      <c r="A151" s="118"/>
      <c r="B151" s="119"/>
      <c r="C151" s="118"/>
      <c r="D151" s="118"/>
      <c r="E151" s="118"/>
      <c r="F151" s="183"/>
      <c r="G151" s="118"/>
      <c r="H151" s="118"/>
      <c r="I151" s="118"/>
      <c r="J151" s="118"/>
      <c r="K151" s="118"/>
      <c r="L151" s="118"/>
      <c r="M151" s="118"/>
      <c r="N151" s="122"/>
      <c r="O151" s="184"/>
      <c r="P151" s="118"/>
      <c r="Q151" s="118"/>
      <c r="R151" s="118"/>
      <c r="S151" s="118"/>
      <c r="T151" s="118"/>
      <c r="U151" s="118"/>
      <c r="V151" s="118"/>
      <c r="W151" s="118"/>
      <c r="X151" s="118"/>
      <c r="Y151" s="118"/>
      <c r="Z151" s="118"/>
      <c r="AA151" s="118"/>
    </row>
    <row r="152" spans="1:27" ht="22.5" customHeight="1" x14ac:dyDescent="0.2">
      <c r="A152" s="118"/>
      <c r="B152" s="119"/>
      <c r="C152" s="118"/>
      <c r="D152" s="118"/>
      <c r="E152" s="118"/>
      <c r="F152" s="183"/>
      <c r="G152" s="118"/>
      <c r="H152" s="118"/>
      <c r="I152" s="118"/>
      <c r="J152" s="118"/>
      <c r="K152" s="118"/>
      <c r="L152" s="118"/>
      <c r="M152" s="118"/>
      <c r="N152" s="122"/>
      <c r="O152" s="184"/>
      <c r="P152" s="118"/>
      <c r="Q152" s="118"/>
      <c r="R152" s="118"/>
      <c r="S152" s="118"/>
      <c r="T152" s="118"/>
      <c r="U152" s="118"/>
      <c r="V152" s="118"/>
      <c r="W152" s="118"/>
      <c r="X152" s="118"/>
      <c r="Y152" s="118"/>
      <c r="Z152" s="118"/>
      <c r="AA152" s="118"/>
    </row>
    <row r="153" spans="1:27" ht="22.5" customHeight="1" x14ac:dyDescent="0.2">
      <c r="A153" s="118"/>
      <c r="B153" s="119"/>
      <c r="C153" s="118"/>
      <c r="D153" s="118"/>
      <c r="E153" s="118"/>
      <c r="F153" s="183"/>
      <c r="G153" s="118"/>
      <c r="H153" s="118"/>
      <c r="I153" s="118"/>
      <c r="J153" s="118"/>
      <c r="K153" s="118"/>
      <c r="L153" s="118"/>
      <c r="M153" s="118"/>
      <c r="N153" s="122"/>
      <c r="O153" s="184"/>
      <c r="P153" s="118"/>
      <c r="Q153" s="118"/>
      <c r="R153" s="118"/>
      <c r="S153" s="118"/>
      <c r="T153" s="118"/>
      <c r="U153" s="118"/>
      <c r="V153" s="118"/>
      <c r="W153" s="118"/>
      <c r="X153" s="118"/>
      <c r="Y153" s="118"/>
      <c r="Z153" s="118"/>
      <c r="AA153" s="118"/>
    </row>
    <row r="154" spans="1:27" ht="22.5" customHeight="1" x14ac:dyDescent="0.2">
      <c r="A154" s="118"/>
      <c r="B154" s="119"/>
      <c r="C154" s="118"/>
      <c r="D154" s="118"/>
      <c r="E154" s="118"/>
      <c r="F154" s="183"/>
      <c r="G154" s="118"/>
      <c r="H154" s="118"/>
      <c r="I154" s="118"/>
      <c r="J154" s="118"/>
      <c r="K154" s="118"/>
      <c r="L154" s="118"/>
      <c r="M154" s="118"/>
      <c r="N154" s="122"/>
      <c r="O154" s="184"/>
      <c r="P154" s="118"/>
      <c r="Q154" s="118"/>
      <c r="R154" s="118"/>
      <c r="S154" s="118"/>
      <c r="T154" s="118"/>
      <c r="U154" s="118"/>
      <c r="V154" s="118"/>
      <c r="W154" s="118"/>
      <c r="X154" s="118"/>
      <c r="Y154" s="118"/>
      <c r="Z154" s="118"/>
      <c r="AA154" s="118"/>
    </row>
    <row r="155" spans="1:27" ht="22.5" customHeight="1" x14ac:dyDescent="0.2">
      <c r="A155" s="118"/>
      <c r="B155" s="119"/>
      <c r="C155" s="118"/>
      <c r="D155" s="118"/>
      <c r="E155" s="118"/>
      <c r="F155" s="183"/>
      <c r="G155" s="118"/>
      <c r="H155" s="118"/>
      <c r="I155" s="118"/>
      <c r="J155" s="118"/>
      <c r="K155" s="118"/>
      <c r="L155" s="118"/>
      <c r="M155" s="118"/>
      <c r="N155" s="122"/>
      <c r="O155" s="184"/>
      <c r="P155" s="118"/>
      <c r="Q155" s="118"/>
      <c r="R155" s="118"/>
      <c r="S155" s="118"/>
      <c r="T155" s="118"/>
      <c r="U155" s="118"/>
      <c r="V155" s="118"/>
      <c r="W155" s="118"/>
      <c r="X155" s="118"/>
      <c r="Y155" s="118"/>
      <c r="Z155" s="118"/>
      <c r="AA155" s="118"/>
    </row>
    <row r="156" spans="1:27" ht="22.5" customHeight="1" x14ac:dyDescent="0.2">
      <c r="A156" s="118"/>
      <c r="B156" s="119"/>
      <c r="C156" s="118"/>
      <c r="D156" s="118"/>
      <c r="E156" s="118"/>
      <c r="F156" s="183"/>
      <c r="G156" s="118"/>
      <c r="H156" s="118"/>
      <c r="I156" s="118"/>
      <c r="J156" s="118"/>
      <c r="K156" s="118"/>
      <c r="L156" s="118"/>
      <c r="M156" s="118"/>
      <c r="N156" s="122"/>
      <c r="O156" s="184"/>
      <c r="P156" s="118"/>
      <c r="Q156" s="118"/>
      <c r="R156" s="118"/>
      <c r="S156" s="118"/>
      <c r="T156" s="118"/>
      <c r="U156" s="118"/>
      <c r="V156" s="118"/>
      <c r="W156" s="118"/>
      <c r="X156" s="118"/>
      <c r="Y156" s="118"/>
      <c r="Z156" s="118"/>
      <c r="AA156" s="118"/>
    </row>
    <row r="157" spans="1:27" ht="22.5" customHeight="1" x14ac:dyDescent="0.2">
      <c r="A157" s="118"/>
      <c r="B157" s="119"/>
      <c r="C157" s="118"/>
      <c r="D157" s="118"/>
      <c r="E157" s="118"/>
      <c r="F157" s="183"/>
      <c r="G157" s="118"/>
      <c r="H157" s="118"/>
      <c r="I157" s="118"/>
      <c r="J157" s="118"/>
      <c r="K157" s="118"/>
      <c r="L157" s="118"/>
      <c r="M157" s="118"/>
      <c r="N157" s="122"/>
      <c r="O157" s="184"/>
      <c r="P157" s="118"/>
      <c r="Q157" s="118"/>
      <c r="R157" s="118"/>
      <c r="S157" s="118"/>
      <c r="T157" s="118"/>
      <c r="U157" s="118"/>
      <c r="V157" s="118"/>
      <c r="W157" s="118"/>
      <c r="X157" s="118"/>
      <c r="Y157" s="118"/>
      <c r="Z157" s="118"/>
      <c r="AA157" s="118"/>
    </row>
    <row r="158" spans="1:27" ht="22.5" customHeight="1" x14ac:dyDescent="0.2">
      <c r="A158" s="118"/>
      <c r="B158" s="119"/>
      <c r="C158" s="118"/>
      <c r="D158" s="118"/>
      <c r="E158" s="118"/>
      <c r="F158" s="183"/>
      <c r="G158" s="118"/>
      <c r="H158" s="118"/>
      <c r="I158" s="118"/>
      <c r="J158" s="118"/>
      <c r="K158" s="118"/>
      <c r="L158" s="118"/>
      <c r="M158" s="118"/>
      <c r="N158" s="122"/>
      <c r="O158" s="184"/>
      <c r="P158" s="118"/>
      <c r="Q158" s="118"/>
      <c r="R158" s="118"/>
      <c r="S158" s="118"/>
      <c r="T158" s="118"/>
      <c r="U158" s="118"/>
      <c r="V158" s="118"/>
      <c r="W158" s="118"/>
      <c r="X158" s="118"/>
      <c r="Y158" s="118"/>
      <c r="Z158" s="118"/>
      <c r="AA158" s="118"/>
    </row>
    <row r="159" spans="1:27" ht="22.5" customHeight="1" x14ac:dyDescent="0.2">
      <c r="A159" s="118"/>
      <c r="B159" s="119"/>
      <c r="C159" s="118"/>
      <c r="D159" s="118"/>
      <c r="E159" s="118"/>
      <c r="F159" s="183"/>
      <c r="G159" s="118"/>
      <c r="H159" s="118"/>
      <c r="I159" s="118"/>
      <c r="J159" s="118"/>
      <c r="K159" s="118"/>
      <c r="L159" s="118"/>
      <c r="M159" s="118"/>
      <c r="N159" s="122"/>
      <c r="O159" s="184"/>
      <c r="P159" s="118"/>
      <c r="Q159" s="118"/>
      <c r="R159" s="118"/>
      <c r="S159" s="118"/>
      <c r="T159" s="118"/>
      <c r="U159" s="118"/>
      <c r="V159" s="118"/>
      <c r="W159" s="118"/>
      <c r="X159" s="118"/>
      <c r="Y159" s="118"/>
      <c r="Z159" s="118"/>
      <c r="AA159" s="118"/>
    </row>
    <row r="160" spans="1:27" ht="22.5" customHeight="1" x14ac:dyDescent="0.2">
      <c r="A160" s="118"/>
      <c r="B160" s="119"/>
      <c r="C160" s="118"/>
      <c r="D160" s="118"/>
      <c r="E160" s="118"/>
      <c r="F160" s="183"/>
      <c r="G160" s="118"/>
      <c r="H160" s="118"/>
      <c r="I160" s="118"/>
      <c r="J160" s="118"/>
      <c r="K160" s="118"/>
      <c r="L160" s="118"/>
      <c r="M160" s="118"/>
      <c r="N160" s="122"/>
      <c r="O160" s="184"/>
      <c r="P160" s="118"/>
      <c r="Q160" s="118"/>
      <c r="R160" s="118"/>
      <c r="S160" s="118"/>
      <c r="T160" s="118"/>
      <c r="U160" s="118"/>
      <c r="V160" s="118"/>
      <c r="W160" s="118"/>
      <c r="X160" s="118"/>
      <c r="Y160" s="118"/>
      <c r="Z160" s="118"/>
      <c r="AA160" s="118"/>
    </row>
    <row r="161" spans="1:27" ht="22.5" customHeight="1" x14ac:dyDescent="0.2">
      <c r="A161" s="118"/>
      <c r="B161" s="119"/>
      <c r="C161" s="118"/>
      <c r="D161" s="118"/>
      <c r="E161" s="118"/>
      <c r="F161" s="183"/>
      <c r="G161" s="118"/>
      <c r="H161" s="118"/>
      <c r="I161" s="118"/>
      <c r="J161" s="118"/>
      <c r="K161" s="118"/>
      <c r="L161" s="118"/>
      <c r="M161" s="118"/>
      <c r="N161" s="122"/>
      <c r="O161" s="184"/>
      <c r="P161" s="118"/>
      <c r="Q161" s="118"/>
      <c r="R161" s="118"/>
      <c r="S161" s="118"/>
      <c r="T161" s="118"/>
      <c r="U161" s="118"/>
      <c r="V161" s="118"/>
      <c r="W161" s="118"/>
      <c r="X161" s="118"/>
      <c r="Y161" s="118"/>
      <c r="Z161" s="118"/>
      <c r="AA161" s="118"/>
    </row>
    <row r="162" spans="1:27" ht="22.5" customHeight="1" x14ac:dyDescent="0.2">
      <c r="A162" s="118"/>
      <c r="B162" s="119"/>
      <c r="C162" s="118"/>
      <c r="D162" s="118"/>
      <c r="E162" s="118"/>
      <c r="F162" s="183"/>
      <c r="G162" s="118"/>
      <c r="H162" s="118"/>
      <c r="I162" s="118"/>
      <c r="J162" s="118"/>
      <c r="K162" s="118"/>
      <c r="L162" s="118"/>
      <c r="M162" s="118"/>
      <c r="N162" s="122"/>
      <c r="O162" s="184"/>
      <c r="P162" s="118"/>
      <c r="Q162" s="118"/>
      <c r="R162" s="118"/>
      <c r="S162" s="118"/>
      <c r="T162" s="118"/>
      <c r="U162" s="118"/>
      <c r="V162" s="118"/>
      <c r="W162" s="118"/>
      <c r="X162" s="118"/>
      <c r="Y162" s="118"/>
      <c r="Z162" s="118"/>
      <c r="AA162" s="118"/>
    </row>
    <row r="163" spans="1:27" ht="22.5" customHeight="1" x14ac:dyDescent="0.2">
      <c r="A163" s="118"/>
      <c r="B163" s="119"/>
      <c r="C163" s="118"/>
      <c r="D163" s="118"/>
      <c r="E163" s="118"/>
      <c r="F163" s="183"/>
      <c r="G163" s="118"/>
      <c r="H163" s="118"/>
      <c r="I163" s="118"/>
      <c r="J163" s="118"/>
      <c r="K163" s="118"/>
      <c r="L163" s="118"/>
      <c r="M163" s="118"/>
      <c r="N163" s="122"/>
      <c r="O163" s="184"/>
      <c r="P163" s="118"/>
      <c r="Q163" s="118"/>
      <c r="R163" s="118"/>
      <c r="S163" s="118"/>
      <c r="T163" s="118"/>
      <c r="U163" s="118"/>
      <c r="V163" s="118"/>
      <c r="W163" s="118"/>
      <c r="X163" s="118"/>
      <c r="Y163" s="118"/>
      <c r="Z163" s="118"/>
      <c r="AA163" s="118"/>
    </row>
    <row r="164" spans="1:27" ht="22.5" customHeight="1" x14ac:dyDescent="0.2">
      <c r="A164" s="118"/>
      <c r="B164" s="119"/>
      <c r="C164" s="118"/>
      <c r="D164" s="118"/>
      <c r="E164" s="118"/>
      <c r="F164" s="183"/>
      <c r="G164" s="118"/>
      <c r="H164" s="118"/>
      <c r="I164" s="118"/>
      <c r="J164" s="118"/>
      <c r="K164" s="118"/>
      <c r="L164" s="118"/>
      <c r="M164" s="118"/>
      <c r="N164" s="122"/>
      <c r="O164" s="184"/>
      <c r="P164" s="118"/>
      <c r="Q164" s="118"/>
      <c r="R164" s="118"/>
      <c r="S164" s="118"/>
      <c r="T164" s="118"/>
      <c r="U164" s="118"/>
      <c r="V164" s="118"/>
      <c r="W164" s="118"/>
      <c r="X164" s="118"/>
      <c r="Y164" s="118"/>
      <c r="Z164" s="118"/>
      <c r="AA164" s="118"/>
    </row>
    <row r="165" spans="1:27" ht="22.5" customHeight="1" x14ac:dyDescent="0.2">
      <c r="A165" s="118"/>
      <c r="B165" s="119"/>
      <c r="C165" s="118"/>
      <c r="D165" s="118"/>
      <c r="E165" s="118"/>
      <c r="F165" s="183"/>
      <c r="G165" s="118"/>
      <c r="H165" s="118"/>
      <c r="I165" s="118"/>
      <c r="J165" s="118"/>
      <c r="K165" s="118"/>
      <c r="L165" s="118"/>
      <c r="M165" s="118"/>
      <c r="N165" s="122"/>
      <c r="O165" s="184"/>
      <c r="P165" s="118"/>
      <c r="Q165" s="118"/>
      <c r="R165" s="118"/>
      <c r="S165" s="118"/>
      <c r="T165" s="118"/>
      <c r="U165" s="118"/>
      <c r="V165" s="118"/>
      <c r="W165" s="118"/>
      <c r="X165" s="118"/>
      <c r="Y165" s="118"/>
      <c r="Z165" s="118"/>
      <c r="AA165" s="118"/>
    </row>
    <row r="166" spans="1:27" ht="22.5" customHeight="1" x14ac:dyDescent="0.2">
      <c r="A166" s="118"/>
      <c r="B166" s="119"/>
      <c r="C166" s="118"/>
      <c r="D166" s="118"/>
      <c r="E166" s="118"/>
      <c r="F166" s="183"/>
      <c r="G166" s="118"/>
      <c r="H166" s="118"/>
      <c r="I166" s="118"/>
      <c r="J166" s="118"/>
      <c r="K166" s="118"/>
      <c r="L166" s="118"/>
      <c r="M166" s="118"/>
      <c r="N166" s="122"/>
      <c r="O166" s="184"/>
      <c r="P166" s="118"/>
      <c r="Q166" s="118"/>
      <c r="R166" s="118"/>
      <c r="S166" s="118"/>
      <c r="T166" s="118"/>
      <c r="U166" s="118"/>
      <c r="V166" s="118"/>
      <c r="W166" s="118"/>
      <c r="X166" s="118"/>
      <c r="Y166" s="118"/>
      <c r="Z166" s="118"/>
      <c r="AA166" s="118"/>
    </row>
    <row r="167" spans="1:27" ht="22.5" customHeight="1" x14ac:dyDescent="0.2">
      <c r="A167" s="118"/>
      <c r="B167" s="119"/>
      <c r="C167" s="118"/>
      <c r="D167" s="118"/>
      <c r="E167" s="118"/>
      <c r="F167" s="183"/>
      <c r="G167" s="118"/>
      <c r="H167" s="118"/>
      <c r="I167" s="118"/>
      <c r="J167" s="118"/>
      <c r="K167" s="118"/>
      <c r="L167" s="118"/>
      <c r="M167" s="118"/>
      <c r="N167" s="122"/>
      <c r="O167" s="184"/>
      <c r="P167" s="118"/>
      <c r="Q167" s="118"/>
      <c r="R167" s="118"/>
      <c r="S167" s="118"/>
      <c r="T167" s="118"/>
      <c r="U167" s="118"/>
      <c r="V167" s="118"/>
      <c r="W167" s="118"/>
      <c r="X167" s="118"/>
      <c r="Y167" s="118"/>
      <c r="Z167" s="118"/>
      <c r="AA167" s="118"/>
    </row>
    <row r="168" spans="1:27" ht="22.5" customHeight="1" x14ac:dyDescent="0.2">
      <c r="A168" s="118"/>
      <c r="B168" s="119"/>
      <c r="C168" s="118"/>
      <c r="D168" s="118"/>
      <c r="E168" s="118"/>
      <c r="F168" s="183"/>
      <c r="G168" s="118"/>
      <c r="H168" s="118"/>
      <c r="I168" s="118"/>
      <c r="J168" s="118"/>
      <c r="K168" s="118"/>
      <c r="L168" s="118"/>
      <c r="M168" s="118"/>
      <c r="N168" s="122"/>
      <c r="O168" s="184"/>
      <c r="P168" s="118"/>
      <c r="Q168" s="118"/>
      <c r="R168" s="118"/>
      <c r="S168" s="118"/>
      <c r="T168" s="118"/>
      <c r="U168" s="118"/>
      <c r="V168" s="118"/>
      <c r="W168" s="118"/>
      <c r="X168" s="118"/>
      <c r="Y168" s="118"/>
      <c r="Z168" s="118"/>
      <c r="AA168" s="118"/>
    </row>
    <row r="169" spans="1:27" ht="22.5" customHeight="1" x14ac:dyDescent="0.2">
      <c r="A169" s="118"/>
      <c r="B169" s="119"/>
      <c r="C169" s="118"/>
      <c r="D169" s="118"/>
      <c r="E169" s="118"/>
      <c r="F169" s="183"/>
      <c r="G169" s="118"/>
      <c r="H169" s="118"/>
      <c r="I169" s="118"/>
      <c r="J169" s="118"/>
      <c r="K169" s="118"/>
      <c r="L169" s="118"/>
      <c r="M169" s="118"/>
      <c r="N169" s="122"/>
      <c r="O169" s="184"/>
      <c r="P169" s="118"/>
      <c r="Q169" s="118"/>
      <c r="R169" s="118"/>
      <c r="S169" s="118"/>
      <c r="T169" s="118"/>
      <c r="U169" s="118"/>
      <c r="V169" s="118"/>
      <c r="W169" s="118"/>
      <c r="X169" s="118"/>
      <c r="Y169" s="118"/>
      <c r="Z169" s="118"/>
      <c r="AA169" s="118"/>
    </row>
    <row r="170" spans="1:27" ht="22.5" customHeight="1" x14ac:dyDescent="0.2">
      <c r="A170" s="118"/>
      <c r="B170" s="119"/>
      <c r="C170" s="118"/>
      <c r="D170" s="118"/>
      <c r="E170" s="118"/>
      <c r="F170" s="183"/>
      <c r="G170" s="118"/>
      <c r="H170" s="118"/>
      <c r="I170" s="118"/>
      <c r="J170" s="118"/>
      <c r="K170" s="118"/>
      <c r="L170" s="118"/>
      <c r="M170" s="118"/>
      <c r="N170" s="122"/>
      <c r="O170" s="184"/>
      <c r="P170" s="118"/>
      <c r="Q170" s="118"/>
      <c r="R170" s="118"/>
      <c r="S170" s="118"/>
      <c r="T170" s="118"/>
      <c r="U170" s="118"/>
      <c r="V170" s="118"/>
      <c r="W170" s="118"/>
      <c r="X170" s="118"/>
      <c r="Y170" s="118"/>
      <c r="Z170" s="118"/>
      <c r="AA170" s="118"/>
    </row>
    <row r="171" spans="1:27" ht="22.5" customHeight="1" x14ac:dyDescent="0.2">
      <c r="A171" s="118"/>
      <c r="B171" s="119"/>
      <c r="C171" s="118"/>
      <c r="D171" s="118"/>
      <c r="E171" s="118"/>
      <c r="F171" s="183"/>
      <c r="G171" s="118"/>
      <c r="H171" s="118"/>
      <c r="I171" s="118"/>
      <c r="J171" s="118"/>
      <c r="K171" s="118"/>
      <c r="L171" s="118"/>
      <c r="M171" s="118"/>
      <c r="N171" s="122"/>
      <c r="O171" s="184"/>
      <c r="P171" s="118"/>
      <c r="Q171" s="118"/>
      <c r="R171" s="118"/>
      <c r="S171" s="118"/>
      <c r="T171" s="118"/>
      <c r="U171" s="118"/>
      <c r="V171" s="118"/>
      <c r="W171" s="118"/>
      <c r="X171" s="118"/>
      <c r="Y171" s="118"/>
      <c r="Z171" s="118"/>
      <c r="AA171" s="118"/>
    </row>
    <row r="172" spans="1:27" ht="22.5" customHeight="1" x14ac:dyDescent="0.2">
      <c r="A172" s="118"/>
      <c r="B172" s="119"/>
      <c r="C172" s="118"/>
      <c r="D172" s="118"/>
      <c r="E172" s="118"/>
      <c r="F172" s="183"/>
      <c r="G172" s="118"/>
      <c r="H172" s="118"/>
      <c r="I172" s="118"/>
      <c r="J172" s="118"/>
      <c r="K172" s="118"/>
      <c r="L172" s="118"/>
      <c r="M172" s="118"/>
      <c r="N172" s="122"/>
      <c r="O172" s="184"/>
      <c r="P172" s="118"/>
      <c r="Q172" s="118"/>
      <c r="R172" s="118"/>
      <c r="S172" s="118"/>
      <c r="T172" s="118"/>
      <c r="U172" s="118"/>
      <c r="V172" s="118"/>
      <c r="W172" s="118"/>
      <c r="X172" s="118"/>
      <c r="Y172" s="118"/>
      <c r="Z172" s="118"/>
      <c r="AA172" s="118"/>
    </row>
    <row r="173" spans="1:27" ht="22.5" customHeight="1" x14ac:dyDescent="0.2">
      <c r="A173" s="118"/>
      <c r="B173" s="119"/>
      <c r="C173" s="118"/>
      <c r="D173" s="118"/>
      <c r="E173" s="118"/>
      <c r="F173" s="183"/>
      <c r="G173" s="118"/>
      <c r="H173" s="118"/>
      <c r="I173" s="118"/>
      <c r="J173" s="118"/>
      <c r="K173" s="118"/>
      <c r="L173" s="118"/>
      <c r="M173" s="118"/>
      <c r="N173" s="122"/>
      <c r="O173" s="184"/>
      <c r="P173" s="118"/>
      <c r="Q173" s="118"/>
      <c r="R173" s="118"/>
      <c r="S173" s="118"/>
      <c r="T173" s="118"/>
      <c r="U173" s="118"/>
      <c r="V173" s="118"/>
      <c r="W173" s="118"/>
      <c r="X173" s="118"/>
      <c r="Y173" s="118"/>
      <c r="Z173" s="118"/>
      <c r="AA173" s="118"/>
    </row>
    <row r="174" spans="1:27" ht="22.5" customHeight="1" x14ac:dyDescent="0.2">
      <c r="A174" s="118"/>
      <c r="B174" s="119"/>
      <c r="C174" s="118"/>
      <c r="D174" s="118"/>
      <c r="E174" s="118"/>
      <c r="F174" s="183"/>
      <c r="G174" s="118"/>
      <c r="H174" s="118"/>
      <c r="I174" s="118"/>
      <c r="J174" s="118"/>
      <c r="K174" s="118"/>
      <c r="L174" s="118"/>
      <c r="M174" s="118"/>
      <c r="N174" s="122"/>
      <c r="O174" s="184"/>
      <c r="P174" s="118"/>
      <c r="Q174" s="118"/>
      <c r="R174" s="118"/>
      <c r="S174" s="118"/>
      <c r="T174" s="118"/>
      <c r="U174" s="118"/>
      <c r="V174" s="118"/>
      <c r="W174" s="118"/>
      <c r="X174" s="118"/>
      <c r="Y174" s="118"/>
      <c r="Z174" s="118"/>
      <c r="AA174" s="118"/>
    </row>
    <row r="175" spans="1:27" ht="22.5" customHeight="1" x14ac:dyDescent="0.2">
      <c r="A175" s="118"/>
      <c r="B175" s="119"/>
      <c r="C175" s="118"/>
      <c r="D175" s="118"/>
      <c r="E175" s="118"/>
      <c r="F175" s="183"/>
      <c r="G175" s="118"/>
      <c r="H175" s="118"/>
      <c r="I175" s="118"/>
      <c r="J175" s="118"/>
      <c r="K175" s="118"/>
      <c r="L175" s="118"/>
      <c r="M175" s="118"/>
      <c r="N175" s="122"/>
      <c r="O175" s="184"/>
      <c r="P175" s="118"/>
      <c r="Q175" s="118"/>
      <c r="R175" s="118"/>
      <c r="S175" s="118"/>
      <c r="T175" s="118"/>
      <c r="U175" s="118"/>
      <c r="V175" s="118"/>
      <c r="W175" s="118"/>
      <c r="X175" s="118"/>
      <c r="Y175" s="118"/>
      <c r="Z175" s="118"/>
      <c r="AA175" s="118"/>
    </row>
    <row r="176" spans="1:27" ht="22.5" customHeight="1" x14ac:dyDescent="0.2">
      <c r="A176" s="118"/>
      <c r="B176" s="119"/>
      <c r="C176" s="118"/>
      <c r="D176" s="118"/>
      <c r="E176" s="118"/>
      <c r="F176" s="183"/>
      <c r="G176" s="118"/>
      <c r="H176" s="118"/>
      <c r="I176" s="118"/>
      <c r="J176" s="118"/>
      <c r="K176" s="118"/>
      <c r="L176" s="118"/>
      <c r="M176" s="118"/>
      <c r="N176" s="122"/>
      <c r="O176" s="184"/>
      <c r="P176" s="118"/>
      <c r="Q176" s="118"/>
      <c r="R176" s="118"/>
      <c r="S176" s="118"/>
      <c r="T176" s="118"/>
      <c r="U176" s="118"/>
      <c r="V176" s="118"/>
      <c r="W176" s="118"/>
      <c r="X176" s="118"/>
      <c r="Y176" s="118"/>
      <c r="Z176" s="118"/>
      <c r="AA176" s="118"/>
    </row>
    <row r="177" spans="1:27" ht="22.5" customHeight="1" x14ac:dyDescent="0.2">
      <c r="A177" s="118"/>
      <c r="B177" s="119"/>
      <c r="C177" s="118"/>
      <c r="D177" s="118"/>
      <c r="E177" s="118"/>
      <c r="F177" s="183"/>
      <c r="G177" s="118"/>
      <c r="H177" s="118"/>
      <c r="I177" s="118"/>
      <c r="J177" s="118"/>
      <c r="K177" s="118"/>
      <c r="L177" s="118"/>
      <c r="M177" s="118"/>
      <c r="N177" s="122"/>
      <c r="O177" s="184"/>
      <c r="P177" s="118"/>
      <c r="Q177" s="118"/>
      <c r="R177" s="118"/>
      <c r="S177" s="118"/>
      <c r="T177" s="118"/>
      <c r="U177" s="118"/>
      <c r="V177" s="118"/>
      <c r="W177" s="118"/>
      <c r="X177" s="118"/>
      <c r="Y177" s="118"/>
      <c r="Z177" s="118"/>
      <c r="AA177" s="118"/>
    </row>
    <row r="178" spans="1:27" ht="22.5" customHeight="1" x14ac:dyDescent="0.2">
      <c r="A178" s="118"/>
      <c r="B178" s="119"/>
      <c r="C178" s="118"/>
      <c r="D178" s="118"/>
      <c r="E178" s="118"/>
      <c r="F178" s="183"/>
      <c r="G178" s="118"/>
      <c r="H178" s="118"/>
      <c r="I178" s="118"/>
      <c r="J178" s="118"/>
      <c r="K178" s="118"/>
      <c r="L178" s="118"/>
      <c r="M178" s="118"/>
      <c r="N178" s="122"/>
      <c r="O178" s="184"/>
      <c r="P178" s="118"/>
      <c r="Q178" s="118"/>
      <c r="R178" s="118"/>
      <c r="S178" s="118"/>
      <c r="T178" s="118"/>
      <c r="U178" s="118"/>
      <c r="V178" s="118"/>
      <c r="W178" s="118"/>
      <c r="X178" s="118"/>
      <c r="Y178" s="118"/>
      <c r="Z178" s="118"/>
      <c r="AA178" s="118"/>
    </row>
    <row r="179" spans="1:27" ht="22.5" customHeight="1" x14ac:dyDescent="0.2">
      <c r="A179" s="118"/>
      <c r="B179" s="119"/>
      <c r="C179" s="118"/>
      <c r="D179" s="118"/>
      <c r="E179" s="118"/>
      <c r="F179" s="183"/>
      <c r="G179" s="118"/>
      <c r="H179" s="118"/>
      <c r="I179" s="118"/>
      <c r="J179" s="118"/>
      <c r="K179" s="118"/>
      <c r="L179" s="118"/>
      <c r="M179" s="118"/>
      <c r="N179" s="122"/>
      <c r="O179" s="184"/>
      <c r="P179" s="118"/>
      <c r="Q179" s="118"/>
      <c r="R179" s="118"/>
      <c r="S179" s="118"/>
      <c r="T179" s="118"/>
      <c r="U179" s="118"/>
      <c r="V179" s="118"/>
      <c r="W179" s="118"/>
      <c r="X179" s="118"/>
      <c r="Y179" s="118"/>
      <c r="Z179" s="118"/>
      <c r="AA179" s="118"/>
    </row>
    <row r="180" spans="1:27" ht="22.5" customHeight="1" x14ac:dyDescent="0.2">
      <c r="A180" s="118"/>
      <c r="B180" s="119"/>
      <c r="C180" s="118"/>
      <c r="D180" s="118"/>
      <c r="E180" s="118"/>
      <c r="F180" s="183"/>
      <c r="G180" s="118"/>
      <c r="H180" s="118"/>
      <c r="I180" s="118"/>
      <c r="J180" s="118"/>
      <c r="K180" s="118"/>
      <c r="L180" s="118"/>
      <c r="M180" s="118"/>
      <c r="N180" s="122"/>
      <c r="O180" s="184"/>
      <c r="P180" s="118"/>
      <c r="Q180" s="118"/>
      <c r="R180" s="118"/>
      <c r="S180" s="118"/>
      <c r="T180" s="118"/>
      <c r="U180" s="118"/>
      <c r="V180" s="118"/>
      <c r="W180" s="118"/>
      <c r="X180" s="118"/>
      <c r="Y180" s="118"/>
      <c r="Z180" s="118"/>
      <c r="AA180" s="118"/>
    </row>
    <row r="181" spans="1:27" ht="22.5" customHeight="1" x14ac:dyDescent="0.2">
      <c r="A181" s="118"/>
      <c r="B181" s="119"/>
      <c r="C181" s="118"/>
      <c r="D181" s="118"/>
      <c r="E181" s="118"/>
      <c r="F181" s="183"/>
      <c r="G181" s="118"/>
      <c r="H181" s="118"/>
      <c r="I181" s="118"/>
      <c r="J181" s="118"/>
      <c r="K181" s="118"/>
      <c r="L181" s="118"/>
      <c r="M181" s="118"/>
      <c r="N181" s="122"/>
      <c r="O181" s="184"/>
      <c r="P181" s="118"/>
      <c r="Q181" s="118"/>
      <c r="R181" s="118"/>
      <c r="S181" s="118"/>
      <c r="T181" s="118"/>
      <c r="U181" s="118"/>
      <c r="V181" s="118"/>
      <c r="W181" s="118"/>
      <c r="X181" s="118"/>
      <c r="Y181" s="118"/>
      <c r="Z181" s="118"/>
      <c r="AA181" s="118"/>
    </row>
    <row r="182" spans="1:27" ht="22.5" customHeight="1" x14ac:dyDescent="0.2">
      <c r="A182" s="118"/>
      <c r="B182" s="119"/>
      <c r="C182" s="118"/>
      <c r="D182" s="118"/>
      <c r="E182" s="118"/>
      <c r="F182" s="183"/>
      <c r="G182" s="118"/>
      <c r="H182" s="118"/>
      <c r="I182" s="118"/>
      <c r="J182" s="118"/>
      <c r="K182" s="118"/>
      <c r="L182" s="118"/>
      <c r="M182" s="118"/>
      <c r="N182" s="122"/>
      <c r="O182" s="184"/>
      <c r="P182" s="118"/>
      <c r="Q182" s="118"/>
      <c r="R182" s="118"/>
      <c r="S182" s="118"/>
      <c r="T182" s="118"/>
      <c r="U182" s="118"/>
      <c r="V182" s="118"/>
      <c r="W182" s="118"/>
      <c r="X182" s="118"/>
      <c r="Y182" s="118"/>
      <c r="Z182" s="118"/>
      <c r="AA182" s="118"/>
    </row>
    <row r="183" spans="1:27" ht="22.5" customHeight="1" x14ac:dyDescent="0.2">
      <c r="A183" s="118"/>
      <c r="B183" s="119"/>
      <c r="C183" s="118"/>
      <c r="D183" s="118"/>
      <c r="E183" s="118"/>
      <c r="F183" s="183"/>
      <c r="G183" s="118"/>
      <c r="H183" s="118"/>
      <c r="I183" s="118"/>
      <c r="J183" s="118"/>
      <c r="K183" s="118"/>
      <c r="L183" s="118"/>
      <c r="M183" s="118"/>
      <c r="N183" s="122"/>
      <c r="O183" s="184"/>
      <c r="P183" s="118"/>
      <c r="Q183" s="118"/>
      <c r="R183" s="118"/>
      <c r="S183" s="118"/>
      <c r="T183" s="118"/>
      <c r="U183" s="118"/>
      <c r="V183" s="118"/>
      <c r="W183" s="118"/>
      <c r="X183" s="118"/>
      <c r="Y183" s="118"/>
      <c r="Z183" s="118"/>
      <c r="AA183" s="118"/>
    </row>
    <row r="184" spans="1:27" ht="22.5" customHeight="1" x14ac:dyDescent="0.2">
      <c r="A184" s="118"/>
      <c r="B184" s="119"/>
      <c r="C184" s="118"/>
      <c r="D184" s="118"/>
      <c r="E184" s="118"/>
      <c r="F184" s="183"/>
      <c r="G184" s="118"/>
      <c r="H184" s="118"/>
      <c r="I184" s="118"/>
      <c r="J184" s="118"/>
      <c r="K184" s="118"/>
      <c r="L184" s="118"/>
      <c r="M184" s="118"/>
      <c r="N184" s="122"/>
      <c r="O184" s="184"/>
      <c r="P184" s="118"/>
      <c r="Q184" s="118"/>
      <c r="R184" s="118"/>
      <c r="S184" s="118"/>
      <c r="T184" s="118"/>
      <c r="U184" s="118"/>
      <c r="V184" s="118"/>
      <c r="W184" s="118"/>
      <c r="X184" s="118"/>
      <c r="Y184" s="118"/>
      <c r="Z184" s="118"/>
      <c r="AA184" s="118"/>
    </row>
    <row r="185" spans="1:27" ht="22.5" customHeight="1" x14ac:dyDescent="0.2">
      <c r="A185" s="118"/>
      <c r="B185" s="119"/>
      <c r="C185" s="118"/>
      <c r="D185" s="118"/>
      <c r="E185" s="118"/>
      <c r="F185" s="183"/>
      <c r="G185" s="118"/>
      <c r="H185" s="118"/>
      <c r="I185" s="118"/>
      <c r="J185" s="118"/>
      <c r="K185" s="118"/>
      <c r="L185" s="118"/>
      <c r="M185" s="118"/>
      <c r="N185" s="122"/>
      <c r="O185" s="184"/>
      <c r="P185" s="118"/>
      <c r="Q185" s="118"/>
      <c r="R185" s="118"/>
      <c r="S185" s="118"/>
      <c r="T185" s="118"/>
      <c r="U185" s="118"/>
      <c r="V185" s="118"/>
      <c r="W185" s="118"/>
      <c r="X185" s="118"/>
      <c r="Y185" s="118"/>
      <c r="Z185" s="118"/>
      <c r="AA185" s="118"/>
    </row>
    <row r="186" spans="1:27" ht="22.5" customHeight="1" x14ac:dyDescent="0.2">
      <c r="A186" s="118"/>
      <c r="B186" s="119"/>
      <c r="C186" s="118"/>
      <c r="D186" s="118"/>
      <c r="E186" s="118"/>
      <c r="F186" s="183"/>
      <c r="G186" s="118"/>
      <c r="H186" s="118"/>
      <c r="I186" s="118"/>
      <c r="J186" s="118"/>
      <c r="K186" s="118"/>
      <c r="L186" s="118"/>
      <c r="M186" s="118"/>
      <c r="N186" s="122"/>
      <c r="O186" s="184"/>
      <c r="P186" s="118"/>
      <c r="Q186" s="118"/>
      <c r="R186" s="118"/>
      <c r="S186" s="118"/>
      <c r="T186" s="118"/>
      <c r="U186" s="118"/>
      <c r="V186" s="118"/>
      <c r="W186" s="118"/>
      <c r="X186" s="118"/>
      <c r="Y186" s="118"/>
      <c r="Z186" s="118"/>
      <c r="AA186" s="118"/>
    </row>
    <row r="187" spans="1:27" ht="22.5" customHeight="1" x14ac:dyDescent="0.2">
      <c r="A187" s="118"/>
      <c r="B187" s="119"/>
      <c r="C187" s="118"/>
      <c r="D187" s="118"/>
      <c r="E187" s="118"/>
      <c r="F187" s="183"/>
      <c r="G187" s="118"/>
      <c r="H187" s="118"/>
      <c r="I187" s="118"/>
      <c r="J187" s="118"/>
      <c r="K187" s="118"/>
      <c r="L187" s="118"/>
      <c r="M187" s="118"/>
      <c r="N187" s="122"/>
      <c r="O187" s="184"/>
      <c r="P187" s="118"/>
      <c r="Q187" s="118"/>
      <c r="R187" s="118"/>
      <c r="S187" s="118"/>
      <c r="T187" s="118"/>
      <c r="U187" s="118"/>
      <c r="V187" s="118"/>
      <c r="W187" s="118"/>
      <c r="X187" s="118"/>
      <c r="Y187" s="118"/>
      <c r="Z187" s="118"/>
      <c r="AA187" s="118"/>
    </row>
    <row r="188" spans="1:27" ht="22.5" customHeight="1" x14ac:dyDescent="0.2">
      <c r="A188" s="118"/>
      <c r="B188" s="119"/>
      <c r="C188" s="118"/>
      <c r="D188" s="118"/>
      <c r="E188" s="118"/>
      <c r="F188" s="183"/>
      <c r="G188" s="118"/>
      <c r="H188" s="118"/>
      <c r="I188" s="118"/>
      <c r="J188" s="118"/>
      <c r="K188" s="118"/>
      <c r="L188" s="118"/>
      <c r="M188" s="118"/>
      <c r="N188" s="122"/>
      <c r="O188" s="184"/>
      <c r="P188" s="118"/>
      <c r="Q188" s="118"/>
      <c r="R188" s="118"/>
      <c r="S188" s="118"/>
      <c r="T188" s="118"/>
      <c r="U188" s="118"/>
      <c r="V188" s="118"/>
      <c r="W188" s="118"/>
      <c r="X188" s="118"/>
      <c r="Y188" s="118"/>
      <c r="Z188" s="118"/>
      <c r="AA188" s="118"/>
    </row>
    <row r="189" spans="1:27" ht="22.5" customHeight="1" x14ac:dyDescent="0.2">
      <c r="A189" s="118"/>
      <c r="B189" s="119"/>
      <c r="C189" s="118"/>
      <c r="D189" s="118"/>
      <c r="E189" s="118"/>
      <c r="F189" s="183"/>
      <c r="G189" s="118"/>
      <c r="H189" s="118"/>
      <c r="I189" s="118"/>
      <c r="J189" s="118"/>
      <c r="K189" s="118"/>
      <c r="L189" s="118"/>
      <c r="M189" s="118"/>
      <c r="N189" s="122"/>
      <c r="O189" s="184"/>
      <c r="P189" s="118"/>
      <c r="Q189" s="118"/>
      <c r="R189" s="118"/>
      <c r="S189" s="118"/>
      <c r="T189" s="118"/>
      <c r="U189" s="118"/>
      <c r="V189" s="118"/>
      <c r="W189" s="118"/>
      <c r="X189" s="118"/>
      <c r="Y189" s="118"/>
      <c r="Z189" s="118"/>
      <c r="AA189" s="118"/>
    </row>
    <row r="190" spans="1:27" ht="22.5" customHeight="1" x14ac:dyDescent="0.2">
      <c r="A190" s="118"/>
      <c r="B190" s="119"/>
      <c r="C190" s="118"/>
      <c r="D190" s="118"/>
      <c r="E190" s="118"/>
      <c r="F190" s="183"/>
      <c r="G190" s="118"/>
      <c r="H190" s="118"/>
      <c r="I190" s="118"/>
      <c r="J190" s="118"/>
      <c r="K190" s="118"/>
      <c r="L190" s="118"/>
      <c r="M190" s="118"/>
      <c r="N190" s="122"/>
      <c r="O190" s="184"/>
      <c r="P190" s="118"/>
      <c r="Q190" s="118"/>
      <c r="R190" s="118"/>
      <c r="S190" s="118"/>
      <c r="T190" s="118"/>
      <c r="U190" s="118"/>
      <c r="V190" s="118"/>
      <c r="W190" s="118"/>
      <c r="X190" s="118"/>
      <c r="Y190" s="118"/>
      <c r="Z190" s="118"/>
      <c r="AA190" s="118"/>
    </row>
    <row r="191" spans="1:27" ht="22.5" customHeight="1" x14ac:dyDescent="0.2">
      <c r="A191" s="118"/>
      <c r="B191" s="119"/>
      <c r="C191" s="118"/>
      <c r="D191" s="118"/>
      <c r="E191" s="118"/>
      <c r="F191" s="183"/>
      <c r="G191" s="118"/>
      <c r="H191" s="118"/>
      <c r="I191" s="118"/>
      <c r="J191" s="118"/>
      <c r="K191" s="118"/>
      <c r="L191" s="118"/>
      <c r="M191" s="118"/>
      <c r="N191" s="122"/>
      <c r="O191" s="184"/>
      <c r="P191" s="118"/>
      <c r="Q191" s="118"/>
      <c r="R191" s="118"/>
      <c r="S191" s="118"/>
      <c r="T191" s="118"/>
      <c r="U191" s="118"/>
      <c r="V191" s="118"/>
      <c r="W191" s="118"/>
      <c r="X191" s="118"/>
      <c r="Y191" s="118"/>
      <c r="Z191" s="118"/>
      <c r="AA191" s="118"/>
    </row>
    <row r="192" spans="1:27" ht="22.5" customHeight="1" x14ac:dyDescent="0.2">
      <c r="A192" s="118"/>
      <c r="B192" s="119"/>
      <c r="C192" s="118"/>
      <c r="D192" s="118"/>
      <c r="E192" s="118"/>
      <c r="F192" s="183"/>
      <c r="G192" s="118"/>
      <c r="H192" s="118"/>
      <c r="I192" s="118"/>
      <c r="J192" s="118"/>
      <c r="K192" s="118"/>
      <c r="L192" s="118"/>
      <c r="M192" s="118"/>
      <c r="N192" s="122"/>
      <c r="O192" s="184"/>
      <c r="P192" s="118"/>
      <c r="Q192" s="118"/>
      <c r="R192" s="118"/>
      <c r="S192" s="118"/>
      <c r="T192" s="118"/>
      <c r="U192" s="118"/>
      <c r="V192" s="118"/>
      <c r="W192" s="118"/>
      <c r="X192" s="118"/>
      <c r="Y192" s="118"/>
      <c r="Z192" s="118"/>
      <c r="AA192" s="118"/>
    </row>
    <row r="193" spans="1:27" ht="22.5" customHeight="1" x14ac:dyDescent="0.2">
      <c r="A193" s="118"/>
      <c r="B193" s="119"/>
      <c r="C193" s="118"/>
      <c r="D193" s="118"/>
      <c r="E193" s="118"/>
      <c r="F193" s="183"/>
      <c r="G193" s="118"/>
      <c r="H193" s="118"/>
      <c r="I193" s="118"/>
      <c r="J193" s="118"/>
      <c r="K193" s="118"/>
      <c r="L193" s="118"/>
      <c r="M193" s="118"/>
      <c r="N193" s="122"/>
      <c r="O193" s="184"/>
      <c r="P193" s="118"/>
      <c r="Q193" s="118"/>
      <c r="R193" s="118"/>
      <c r="S193" s="118"/>
      <c r="T193" s="118"/>
      <c r="U193" s="118"/>
      <c r="V193" s="118"/>
      <c r="W193" s="118"/>
      <c r="X193" s="118"/>
      <c r="Y193" s="118"/>
      <c r="Z193" s="118"/>
      <c r="AA193" s="118"/>
    </row>
    <row r="194" spans="1:27" ht="22.5" customHeight="1" x14ac:dyDescent="0.2">
      <c r="A194" s="118"/>
      <c r="B194" s="119"/>
      <c r="C194" s="118"/>
      <c r="D194" s="118"/>
      <c r="E194" s="118"/>
      <c r="F194" s="183"/>
      <c r="G194" s="118"/>
      <c r="H194" s="118"/>
      <c r="I194" s="118"/>
      <c r="J194" s="118"/>
      <c r="K194" s="118"/>
      <c r="L194" s="118"/>
      <c r="M194" s="118"/>
      <c r="N194" s="122"/>
      <c r="O194" s="184"/>
      <c r="P194" s="118"/>
      <c r="Q194" s="118"/>
      <c r="R194" s="118"/>
      <c r="S194" s="118"/>
      <c r="T194" s="118"/>
      <c r="U194" s="118"/>
      <c r="V194" s="118"/>
      <c r="W194" s="118"/>
      <c r="X194" s="118"/>
      <c r="Y194" s="118"/>
      <c r="Z194" s="118"/>
      <c r="AA194" s="118"/>
    </row>
    <row r="195" spans="1:27" ht="22.5" customHeight="1" x14ac:dyDescent="0.2">
      <c r="A195" s="118"/>
      <c r="B195" s="119"/>
      <c r="C195" s="118"/>
      <c r="D195" s="118"/>
      <c r="E195" s="118"/>
      <c r="F195" s="183"/>
      <c r="G195" s="118"/>
      <c r="H195" s="118"/>
      <c r="I195" s="118"/>
      <c r="J195" s="118"/>
      <c r="K195" s="118"/>
      <c r="L195" s="118"/>
      <c r="M195" s="118"/>
      <c r="N195" s="122"/>
      <c r="O195" s="184"/>
      <c r="P195" s="118"/>
      <c r="Q195" s="118"/>
      <c r="R195" s="118"/>
      <c r="S195" s="118"/>
      <c r="T195" s="118"/>
      <c r="U195" s="118"/>
      <c r="V195" s="118"/>
      <c r="W195" s="118"/>
      <c r="X195" s="118"/>
      <c r="Y195" s="118"/>
      <c r="Z195" s="118"/>
      <c r="AA195" s="118"/>
    </row>
    <row r="196" spans="1:27" ht="22.5" customHeight="1" x14ac:dyDescent="0.2">
      <c r="A196" s="118"/>
      <c r="B196" s="119"/>
      <c r="C196" s="118"/>
      <c r="D196" s="118"/>
      <c r="E196" s="118"/>
      <c r="F196" s="183"/>
      <c r="G196" s="118"/>
      <c r="H196" s="118"/>
      <c r="I196" s="118"/>
      <c r="J196" s="118"/>
      <c r="K196" s="118"/>
      <c r="L196" s="118"/>
      <c r="M196" s="118"/>
      <c r="N196" s="122"/>
      <c r="O196" s="184"/>
      <c r="P196" s="118"/>
      <c r="Q196" s="118"/>
      <c r="R196" s="118"/>
      <c r="S196" s="118"/>
      <c r="T196" s="118"/>
      <c r="U196" s="118"/>
      <c r="V196" s="118"/>
      <c r="W196" s="118"/>
      <c r="X196" s="118"/>
      <c r="Y196" s="118"/>
      <c r="Z196" s="118"/>
      <c r="AA196" s="118"/>
    </row>
    <row r="197" spans="1:27" ht="22.5" customHeight="1" x14ac:dyDescent="0.2">
      <c r="A197" s="118"/>
      <c r="B197" s="119"/>
      <c r="C197" s="118"/>
      <c r="D197" s="118"/>
      <c r="E197" s="118"/>
      <c r="F197" s="183"/>
      <c r="G197" s="118"/>
      <c r="H197" s="118"/>
      <c r="I197" s="118"/>
      <c r="J197" s="118"/>
      <c r="K197" s="118"/>
      <c r="L197" s="118"/>
      <c r="M197" s="118"/>
      <c r="N197" s="122"/>
      <c r="O197" s="184"/>
      <c r="P197" s="118"/>
      <c r="Q197" s="118"/>
      <c r="R197" s="118"/>
      <c r="S197" s="118"/>
      <c r="T197" s="118"/>
      <c r="U197" s="118"/>
      <c r="V197" s="118"/>
      <c r="W197" s="118"/>
      <c r="X197" s="118"/>
      <c r="Y197" s="118"/>
      <c r="Z197" s="118"/>
      <c r="AA197" s="118"/>
    </row>
    <row r="198" spans="1:27" ht="22.5" customHeight="1" x14ac:dyDescent="0.2">
      <c r="A198" s="118"/>
      <c r="B198" s="119"/>
      <c r="C198" s="118"/>
      <c r="D198" s="118"/>
      <c r="E198" s="118"/>
      <c r="F198" s="183"/>
      <c r="G198" s="118"/>
      <c r="H198" s="118"/>
      <c r="I198" s="118"/>
      <c r="J198" s="118"/>
      <c r="K198" s="118"/>
      <c r="L198" s="118"/>
      <c r="M198" s="118"/>
      <c r="N198" s="122"/>
      <c r="O198" s="184"/>
      <c r="P198" s="118"/>
      <c r="Q198" s="118"/>
      <c r="R198" s="118"/>
      <c r="S198" s="118"/>
      <c r="T198" s="118"/>
      <c r="U198" s="118"/>
      <c r="V198" s="118"/>
      <c r="W198" s="118"/>
      <c r="X198" s="118"/>
      <c r="Y198" s="118"/>
      <c r="Z198" s="118"/>
      <c r="AA198" s="118"/>
    </row>
    <row r="199" spans="1:27" ht="22.5" customHeight="1" x14ac:dyDescent="0.2">
      <c r="A199" s="118"/>
      <c r="B199" s="119"/>
      <c r="C199" s="118"/>
      <c r="D199" s="118"/>
      <c r="E199" s="118"/>
      <c r="F199" s="183"/>
      <c r="G199" s="118"/>
      <c r="H199" s="118"/>
      <c r="I199" s="118"/>
      <c r="J199" s="118"/>
      <c r="K199" s="118"/>
      <c r="L199" s="118"/>
      <c r="M199" s="118"/>
      <c r="N199" s="122"/>
      <c r="O199" s="184"/>
      <c r="P199" s="118"/>
      <c r="Q199" s="118"/>
      <c r="R199" s="118"/>
      <c r="S199" s="118"/>
      <c r="T199" s="118"/>
      <c r="U199" s="118"/>
      <c r="V199" s="118"/>
      <c r="W199" s="118"/>
      <c r="X199" s="118"/>
      <c r="Y199" s="118"/>
      <c r="Z199" s="118"/>
      <c r="AA199" s="118"/>
    </row>
    <row r="200" spans="1:27" ht="22.5" customHeight="1" x14ac:dyDescent="0.2">
      <c r="A200" s="118"/>
      <c r="B200" s="119"/>
      <c r="C200" s="118"/>
      <c r="D200" s="118"/>
      <c r="E200" s="118"/>
      <c r="F200" s="183"/>
      <c r="G200" s="118"/>
      <c r="H200" s="118"/>
      <c r="I200" s="118"/>
      <c r="J200" s="118"/>
      <c r="K200" s="118"/>
      <c r="L200" s="118"/>
      <c r="M200" s="118"/>
      <c r="N200" s="122"/>
      <c r="O200" s="184"/>
      <c r="P200" s="118"/>
      <c r="Q200" s="118"/>
      <c r="R200" s="118"/>
      <c r="S200" s="118"/>
      <c r="T200" s="118"/>
      <c r="U200" s="118"/>
      <c r="V200" s="118"/>
      <c r="W200" s="118"/>
      <c r="X200" s="118"/>
      <c r="Y200" s="118"/>
      <c r="Z200" s="118"/>
      <c r="AA200" s="118"/>
    </row>
    <row r="201" spans="1:27" ht="22.5" customHeight="1" x14ac:dyDescent="0.2">
      <c r="A201" s="118"/>
      <c r="B201" s="119"/>
      <c r="C201" s="118"/>
      <c r="D201" s="118"/>
      <c r="E201" s="118"/>
      <c r="F201" s="183"/>
      <c r="G201" s="118"/>
      <c r="H201" s="118"/>
      <c r="I201" s="118"/>
      <c r="J201" s="118"/>
      <c r="K201" s="118"/>
      <c r="L201" s="118"/>
      <c r="M201" s="118"/>
      <c r="N201" s="122"/>
      <c r="O201" s="184"/>
      <c r="P201" s="118"/>
      <c r="Q201" s="118"/>
      <c r="R201" s="118"/>
      <c r="S201" s="118"/>
      <c r="T201" s="118"/>
      <c r="U201" s="118"/>
      <c r="V201" s="118"/>
      <c r="W201" s="118"/>
      <c r="X201" s="118"/>
      <c r="Y201" s="118"/>
      <c r="Z201" s="118"/>
      <c r="AA201" s="118"/>
    </row>
    <row r="202" spans="1:27" ht="22.5" customHeight="1" x14ac:dyDescent="0.2">
      <c r="A202" s="118"/>
      <c r="B202" s="119"/>
      <c r="C202" s="118"/>
      <c r="D202" s="118"/>
      <c r="E202" s="118"/>
      <c r="F202" s="183"/>
      <c r="G202" s="118"/>
      <c r="H202" s="118"/>
      <c r="I202" s="118"/>
      <c r="J202" s="118"/>
      <c r="K202" s="118"/>
      <c r="L202" s="118"/>
      <c r="M202" s="118"/>
      <c r="N202" s="122"/>
      <c r="O202" s="184"/>
      <c r="P202" s="118"/>
      <c r="Q202" s="118"/>
      <c r="R202" s="118"/>
      <c r="S202" s="118"/>
      <c r="T202" s="118"/>
      <c r="U202" s="118"/>
      <c r="V202" s="118"/>
      <c r="W202" s="118"/>
      <c r="X202" s="118"/>
      <c r="Y202" s="118"/>
      <c r="Z202" s="118"/>
      <c r="AA202" s="118"/>
    </row>
    <row r="203" spans="1:27" ht="22.5" customHeight="1" x14ac:dyDescent="0.2">
      <c r="A203" s="118"/>
      <c r="B203" s="119"/>
      <c r="C203" s="118"/>
      <c r="D203" s="118"/>
      <c r="E203" s="118"/>
      <c r="F203" s="183"/>
      <c r="G203" s="118"/>
      <c r="H203" s="118"/>
      <c r="I203" s="118"/>
      <c r="J203" s="118"/>
      <c r="K203" s="118"/>
      <c r="L203" s="118"/>
      <c r="M203" s="118"/>
      <c r="N203" s="122"/>
      <c r="O203" s="184"/>
      <c r="P203" s="118"/>
      <c r="Q203" s="118"/>
      <c r="R203" s="118"/>
      <c r="S203" s="118"/>
      <c r="T203" s="118"/>
      <c r="U203" s="118"/>
      <c r="V203" s="118"/>
      <c r="W203" s="118"/>
      <c r="X203" s="118"/>
      <c r="Y203" s="118"/>
      <c r="Z203" s="118"/>
      <c r="AA203" s="118"/>
    </row>
    <row r="204" spans="1:27" ht="22.5" customHeight="1" x14ac:dyDescent="0.2">
      <c r="A204" s="118"/>
      <c r="B204" s="119"/>
      <c r="C204" s="118"/>
      <c r="D204" s="118"/>
      <c r="E204" s="118"/>
      <c r="F204" s="183"/>
      <c r="G204" s="118"/>
      <c r="H204" s="118"/>
      <c r="I204" s="118"/>
      <c r="J204" s="118"/>
      <c r="K204" s="118"/>
      <c r="L204" s="118"/>
      <c r="M204" s="118"/>
      <c r="N204" s="122"/>
      <c r="O204" s="184"/>
      <c r="P204" s="118"/>
      <c r="Q204" s="118"/>
      <c r="R204" s="118"/>
      <c r="S204" s="118"/>
      <c r="T204" s="118"/>
      <c r="U204" s="118"/>
      <c r="V204" s="118"/>
      <c r="W204" s="118"/>
      <c r="X204" s="118"/>
      <c r="Y204" s="118"/>
      <c r="Z204" s="118"/>
      <c r="AA204" s="118"/>
    </row>
    <row r="205" spans="1:27" ht="22.5" customHeight="1" x14ac:dyDescent="0.2">
      <c r="A205" s="118"/>
      <c r="B205" s="119"/>
      <c r="C205" s="118"/>
      <c r="D205" s="118"/>
      <c r="E205" s="118"/>
      <c r="F205" s="183"/>
      <c r="G205" s="118"/>
      <c r="H205" s="118"/>
      <c r="I205" s="118"/>
      <c r="J205" s="118"/>
      <c r="K205" s="118"/>
      <c r="L205" s="118"/>
      <c r="M205" s="118"/>
      <c r="N205" s="122"/>
      <c r="O205" s="184"/>
      <c r="P205" s="118"/>
      <c r="Q205" s="118"/>
      <c r="R205" s="118"/>
      <c r="S205" s="118"/>
      <c r="T205" s="118"/>
      <c r="U205" s="118"/>
      <c r="V205" s="118"/>
      <c r="W205" s="118"/>
      <c r="X205" s="118"/>
      <c r="Y205" s="118"/>
      <c r="Z205" s="118"/>
      <c r="AA205" s="118"/>
    </row>
    <row r="206" spans="1:27" ht="22.5" customHeight="1" x14ac:dyDescent="0.2">
      <c r="A206" s="118"/>
      <c r="B206" s="119"/>
      <c r="C206" s="118"/>
      <c r="D206" s="118"/>
      <c r="E206" s="118"/>
      <c r="F206" s="183"/>
      <c r="G206" s="118"/>
      <c r="H206" s="118"/>
      <c r="I206" s="118"/>
      <c r="J206" s="118"/>
      <c r="K206" s="118"/>
      <c r="L206" s="118"/>
      <c r="M206" s="118"/>
      <c r="N206" s="122"/>
      <c r="O206" s="184"/>
      <c r="P206" s="118"/>
      <c r="Q206" s="118"/>
      <c r="R206" s="118"/>
      <c r="S206" s="118"/>
      <c r="T206" s="118"/>
      <c r="U206" s="118"/>
      <c r="V206" s="118"/>
      <c r="W206" s="118"/>
      <c r="X206" s="118"/>
      <c r="Y206" s="118"/>
      <c r="Z206" s="118"/>
      <c r="AA206" s="118"/>
    </row>
    <row r="207" spans="1:27" ht="22.5" customHeight="1" x14ac:dyDescent="0.2">
      <c r="A207" s="118"/>
      <c r="B207" s="119"/>
      <c r="C207" s="118"/>
      <c r="D207" s="118"/>
      <c r="E207" s="118"/>
      <c r="F207" s="183"/>
      <c r="G207" s="118"/>
      <c r="H207" s="118"/>
      <c r="I207" s="118"/>
      <c r="J207" s="118"/>
      <c r="K207" s="118"/>
      <c r="L207" s="118"/>
      <c r="M207" s="118"/>
      <c r="N207" s="122"/>
      <c r="O207" s="184"/>
      <c r="P207" s="118"/>
      <c r="Q207" s="118"/>
      <c r="R207" s="118"/>
      <c r="S207" s="118"/>
      <c r="T207" s="118"/>
      <c r="U207" s="118"/>
      <c r="V207" s="118"/>
      <c r="W207" s="118"/>
      <c r="X207" s="118"/>
      <c r="Y207" s="118"/>
      <c r="Z207" s="118"/>
      <c r="AA207" s="118"/>
    </row>
    <row r="208" spans="1:27" ht="22.5" customHeight="1" x14ac:dyDescent="0.2">
      <c r="A208" s="118"/>
      <c r="B208" s="119"/>
      <c r="C208" s="118"/>
      <c r="D208" s="118"/>
      <c r="E208" s="118"/>
      <c r="F208" s="183"/>
      <c r="G208" s="118"/>
      <c r="H208" s="118"/>
      <c r="I208" s="118"/>
      <c r="J208" s="118"/>
      <c r="K208" s="118"/>
      <c r="L208" s="118"/>
      <c r="M208" s="118"/>
      <c r="N208" s="122"/>
      <c r="O208" s="184"/>
      <c r="P208" s="118"/>
      <c r="Q208" s="118"/>
      <c r="R208" s="118"/>
      <c r="S208" s="118"/>
      <c r="T208" s="118"/>
      <c r="U208" s="118"/>
      <c r="V208" s="118"/>
      <c r="W208" s="118"/>
      <c r="X208" s="118"/>
      <c r="Y208" s="118"/>
      <c r="Z208" s="118"/>
      <c r="AA208" s="118"/>
    </row>
    <row r="209" spans="1:27" ht="22.5" customHeight="1" x14ac:dyDescent="0.2">
      <c r="A209" s="118"/>
      <c r="B209" s="119"/>
      <c r="C209" s="118"/>
      <c r="D209" s="118"/>
      <c r="E209" s="118"/>
      <c r="F209" s="183"/>
      <c r="G209" s="118"/>
      <c r="H209" s="118"/>
      <c r="I209" s="118"/>
      <c r="J209" s="118"/>
      <c r="K209" s="118"/>
      <c r="L209" s="118"/>
      <c r="M209" s="118"/>
      <c r="N209" s="122"/>
      <c r="O209" s="184"/>
      <c r="P209" s="118"/>
      <c r="Q209" s="118"/>
      <c r="R209" s="118"/>
      <c r="S209" s="118"/>
      <c r="T209" s="118"/>
      <c r="U209" s="118"/>
      <c r="V209" s="118"/>
      <c r="W209" s="118"/>
      <c r="X209" s="118"/>
      <c r="Y209" s="118"/>
      <c r="Z209" s="118"/>
      <c r="AA209" s="118"/>
    </row>
    <row r="210" spans="1:27" ht="22.5" customHeight="1" x14ac:dyDescent="0.2">
      <c r="A210" s="118"/>
      <c r="B210" s="119"/>
      <c r="C210" s="118"/>
      <c r="D210" s="118"/>
      <c r="E210" s="118"/>
      <c r="F210" s="183"/>
      <c r="G210" s="118"/>
      <c r="H210" s="118"/>
      <c r="I210" s="118"/>
      <c r="J210" s="118"/>
      <c r="K210" s="118"/>
      <c r="L210" s="118"/>
      <c r="M210" s="118"/>
      <c r="N210" s="122"/>
      <c r="O210" s="184"/>
      <c r="P210" s="118"/>
      <c r="Q210" s="118"/>
      <c r="R210" s="118"/>
      <c r="S210" s="118"/>
      <c r="T210" s="118"/>
      <c r="U210" s="118"/>
      <c r="V210" s="118"/>
      <c r="W210" s="118"/>
      <c r="X210" s="118"/>
      <c r="Y210" s="118"/>
      <c r="Z210" s="118"/>
      <c r="AA210" s="118"/>
    </row>
    <row r="211" spans="1:27" ht="22.5" customHeight="1" x14ac:dyDescent="0.2">
      <c r="A211" s="118"/>
      <c r="B211" s="119"/>
      <c r="C211" s="118"/>
      <c r="D211" s="118"/>
      <c r="E211" s="118"/>
      <c r="F211" s="183"/>
      <c r="G211" s="118"/>
      <c r="H211" s="118"/>
      <c r="I211" s="118"/>
      <c r="J211" s="118"/>
      <c r="K211" s="118"/>
      <c r="L211" s="118"/>
      <c r="M211" s="118"/>
      <c r="N211" s="122"/>
      <c r="O211" s="184"/>
      <c r="P211" s="118"/>
      <c r="Q211" s="118"/>
      <c r="R211" s="118"/>
      <c r="S211" s="118"/>
      <c r="T211" s="118"/>
      <c r="U211" s="118"/>
      <c r="V211" s="118"/>
      <c r="W211" s="118"/>
      <c r="X211" s="118"/>
      <c r="Y211" s="118"/>
      <c r="Z211" s="118"/>
      <c r="AA211" s="118"/>
    </row>
    <row r="212" spans="1:27" ht="22.5" customHeight="1" x14ac:dyDescent="0.2">
      <c r="A212" s="118"/>
      <c r="B212" s="119"/>
      <c r="C212" s="118"/>
      <c r="D212" s="118"/>
      <c r="E212" s="118"/>
      <c r="F212" s="183"/>
      <c r="G212" s="118"/>
      <c r="H212" s="118"/>
      <c r="I212" s="118"/>
      <c r="J212" s="118"/>
      <c r="K212" s="118"/>
      <c r="L212" s="118"/>
      <c r="M212" s="118"/>
      <c r="N212" s="122"/>
      <c r="O212" s="184"/>
      <c r="P212" s="118"/>
      <c r="Q212" s="118"/>
      <c r="R212" s="118"/>
      <c r="S212" s="118"/>
      <c r="T212" s="118"/>
      <c r="U212" s="118"/>
      <c r="V212" s="118"/>
      <c r="W212" s="118"/>
      <c r="X212" s="118"/>
      <c r="Y212" s="118"/>
      <c r="Z212" s="118"/>
      <c r="AA212" s="118"/>
    </row>
    <row r="213" spans="1:27" ht="22.5" customHeight="1" x14ac:dyDescent="0.2">
      <c r="A213" s="118"/>
      <c r="B213" s="119"/>
      <c r="C213" s="118"/>
      <c r="D213" s="118"/>
      <c r="E213" s="118"/>
      <c r="F213" s="183"/>
      <c r="G213" s="118"/>
      <c r="H213" s="118"/>
      <c r="I213" s="118"/>
      <c r="J213" s="118"/>
      <c r="K213" s="118"/>
      <c r="L213" s="118"/>
      <c r="M213" s="118"/>
      <c r="N213" s="122"/>
      <c r="O213" s="184"/>
      <c r="P213" s="118"/>
      <c r="Q213" s="118"/>
      <c r="R213" s="118"/>
      <c r="S213" s="118"/>
      <c r="T213" s="118"/>
      <c r="U213" s="118"/>
      <c r="V213" s="118"/>
      <c r="W213" s="118"/>
      <c r="X213" s="118"/>
      <c r="Y213" s="118"/>
      <c r="Z213" s="118"/>
      <c r="AA213" s="118"/>
    </row>
    <row r="214" spans="1:27" ht="22.5" customHeight="1" x14ac:dyDescent="0.2">
      <c r="A214" s="118"/>
      <c r="B214" s="119"/>
      <c r="C214" s="118"/>
      <c r="D214" s="118"/>
      <c r="E214" s="118"/>
      <c r="F214" s="183"/>
      <c r="G214" s="118"/>
      <c r="H214" s="118"/>
      <c r="I214" s="118"/>
      <c r="J214" s="118"/>
      <c r="K214" s="118"/>
      <c r="L214" s="118"/>
      <c r="M214" s="118"/>
      <c r="N214" s="122"/>
      <c r="O214" s="184"/>
      <c r="P214" s="118"/>
      <c r="Q214" s="118"/>
      <c r="R214" s="118"/>
      <c r="S214" s="118"/>
      <c r="T214" s="118"/>
      <c r="U214" s="118"/>
      <c r="V214" s="118"/>
      <c r="W214" s="118"/>
      <c r="X214" s="118"/>
      <c r="Y214" s="118"/>
      <c r="Z214" s="118"/>
      <c r="AA214" s="118"/>
    </row>
    <row r="215" spans="1:27" ht="22.5" customHeight="1" x14ac:dyDescent="0.2">
      <c r="A215" s="118"/>
      <c r="B215" s="119"/>
      <c r="C215" s="118"/>
      <c r="D215" s="118"/>
      <c r="E215" s="118"/>
      <c r="F215" s="183"/>
      <c r="G215" s="118"/>
      <c r="H215" s="118"/>
      <c r="I215" s="118"/>
      <c r="J215" s="118"/>
      <c r="K215" s="118"/>
      <c r="L215" s="118"/>
      <c r="M215" s="118"/>
      <c r="N215" s="122"/>
      <c r="O215" s="184"/>
      <c r="P215" s="118"/>
      <c r="Q215" s="118"/>
      <c r="R215" s="118"/>
      <c r="S215" s="118"/>
      <c r="T215" s="118"/>
      <c r="U215" s="118"/>
      <c r="V215" s="118"/>
      <c r="W215" s="118"/>
      <c r="X215" s="118"/>
      <c r="Y215" s="118"/>
      <c r="Z215" s="118"/>
      <c r="AA215" s="118"/>
    </row>
    <row r="216" spans="1:27" ht="22.5" customHeight="1" x14ac:dyDescent="0.2">
      <c r="A216" s="118"/>
      <c r="B216" s="119"/>
      <c r="C216" s="118"/>
      <c r="D216" s="118"/>
      <c r="E216" s="118"/>
      <c r="F216" s="183"/>
      <c r="G216" s="118"/>
      <c r="H216" s="118"/>
      <c r="I216" s="118"/>
      <c r="J216" s="118"/>
      <c r="K216" s="118"/>
      <c r="L216" s="118"/>
      <c r="M216" s="118"/>
      <c r="N216" s="122"/>
      <c r="O216" s="184"/>
      <c r="P216" s="118"/>
      <c r="Q216" s="118"/>
      <c r="R216" s="118"/>
      <c r="S216" s="118"/>
      <c r="T216" s="118"/>
      <c r="U216" s="118"/>
      <c r="V216" s="118"/>
      <c r="W216" s="118"/>
      <c r="X216" s="118"/>
      <c r="Y216" s="118"/>
      <c r="Z216" s="118"/>
      <c r="AA216" s="118"/>
    </row>
    <row r="217" spans="1:27" ht="22.5" customHeight="1" x14ac:dyDescent="0.2">
      <c r="A217" s="118"/>
      <c r="B217" s="119"/>
      <c r="C217" s="118"/>
      <c r="D217" s="118"/>
      <c r="E217" s="118"/>
      <c r="F217" s="183"/>
      <c r="G217" s="118"/>
      <c r="H217" s="118"/>
      <c r="I217" s="118"/>
      <c r="J217" s="118"/>
      <c r="K217" s="118"/>
      <c r="L217" s="118"/>
      <c r="M217" s="118"/>
      <c r="N217" s="122"/>
      <c r="O217" s="184"/>
      <c r="P217" s="118"/>
      <c r="Q217" s="118"/>
      <c r="R217" s="118"/>
      <c r="S217" s="118"/>
      <c r="T217" s="118"/>
      <c r="U217" s="118"/>
      <c r="V217" s="118"/>
      <c r="W217" s="118"/>
      <c r="X217" s="118"/>
      <c r="Y217" s="118"/>
      <c r="Z217" s="118"/>
      <c r="AA217" s="118"/>
    </row>
    <row r="218" spans="1:27" ht="22.5" customHeight="1" x14ac:dyDescent="0.2">
      <c r="A218" s="118"/>
      <c r="B218" s="119"/>
      <c r="C218" s="118"/>
      <c r="D218" s="118"/>
      <c r="E218" s="118"/>
      <c r="F218" s="183"/>
      <c r="G218" s="118"/>
      <c r="H218" s="118"/>
      <c r="I218" s="118"/>
      <c r="J218" s="118"/>
      <c r="K218" s="118"/>
      <c r="L218" s="118"/>
      <c r="M218" s="118"/>
      <c r="N218" s="122"/>
      <c r="O218" s="184"/>
      <c r="P218" s="118"/>
      <c r="Q218" s="118"/>
      <c r="R218" s="118"/>
      <c r="S218" s="118"/>
      <c r="T218" s="118"/>
      <c r="U218" s="118"/>
      <c r="V218" s="118"/>
      <c r="W218" s="118"/>
      <c r="X218" s="118"/>
      <c r="Y218" s="118"/>
      <c r="Z218" s="118"/>
      <c r="AA218" s="118"/>
    </row>
    <row r="219" spans="1:27" ht="22.5" customHeight="1" x14ac:dyDescent="0.2">
      <c r="A219" s="118"/>
      <c r="B219" s="119"/>
      <c r="C219" s="118"/>
      <c r="D219" s="118"/>
      <c r="E219" s="118"/>
      <c r="F219" s="183"/>
      <c r="G219" s="118"/>
      <c r="H219" s="118"/>
      <c r="I219" s="118"/>
      <c r="J219" s="118"/>
      <c r="K219" s="118"/>
      <c r="L219" s="118"/>
      <c r="M219" s="118"/>
      <c r="N219" s="122"/>
      <c r="O219" s="184"/>
      <c r="P219" s="118"/>
      <c r="Q219" s="118"/>
      <c r="R219" s="118"/>
      <c r="S219" s="118"/>
      <c r="T219" s="118"/>
      <c r="U219" s="118"/>
      <c r="V219" s="118"/>
      <c r="W219" s="118"/>
      <c r="X219" s="118"/>
      <c r="Y219" s="118"/>
      <c r="Z219" s="118"/>
      <c r="AA219" s="118"/>
    </row>
    <row r="220" spans="1:27" ht="22.5" customHeight="1" x14ac:dyDescent="0.2">
      <c r="A220" s="118"/>
      <c r="B220" s="119"/>
      <c r="C220" s="118"/>
      <c r="D220" s="118"/>
      <c r="E220" s="118"/>
      <c r="F220" s="183"/>
      <c r="G220" s="118"/>
      <c r="H220" s="118"/>
      <c r="I220" s="118"/>
      <c r="J220" s="118"/>
      <c r="K220" s="118"/>
      <c r="L220" s="118"/>
      <c r="M220" s="118"/>
      <c r="N220" s="122"/>
      <c r="O220" s="184"/>
      <c r="P220" s="118"/>
      <c r="Q220" s="118"/>
      <c r="R220" s="118"/>
      <c r="S220" s="118"/>
      <c r="T220" s="118"/>
      <c r="U220" s="118"/>
      <c r="V220" s="118"/>
      <c r="W220" s="118"/>
      <c r="X220" s="118"/>
      <c r="Y220" s="118"/>
      <c r="Z220" s="118"/>
      <c r="AA220" s="118"/>
    </row>
    <row r="221" spans="1:27" ht="22.5" customHeight="1" x14ac:dyDescent="0.2">
      <c r="A221" s="118"/>
      <c r="B221" s="119"/>
      <c r="C221" s="118"/>
      <c r="D221" s="118"/>
      <c r="E221" s="118"/>
      <c r="F221" s="183"/>
      <c r="G221" s="118"/>
      <c r="H221" s="118"/>
      <c r="I221" s="118"/>
      <c r="J221" s="118"/>
      <c r="K221" s="118"/>
      <c r="L221" s="118"/>
      <c r="M221" s="118"/>
      <c r="N221" s="122"/>
      <c r="O221" s="184"/>
      <c r="P221" s="118"/>
      <c r="Q221" s="118"/>
      <c r="R221" s="118"/>
      <c r="S221" s="118"/>
      <c r="T221" s="118"/>
      <c r="U221" s="118"/>
      <c r="V221" s="118"/>
      <c r="W221" s="118"/>
      <c r="X221" s="118"/>
      <c r="Y221" s="118"/>
      <c r="Z221" s="118"/>
      <c r="AA221" s="118"/>
    </row>
    <row r="222" spans="1:27" ht="22.5" customHeight="1" x14ac:dyDescent="0.2">
      <c r="A222" s="118"/>
      <c r="B222" s="119"/>
      <c r="C222" s="118"/>
      <c r="D222" s="118"/>
      <c r="E222" s="118"/>
      <c r="F222" s="183"/>
      <c r="G222" s="118"/>
      <c r="H222" s="118"/>
      <c r="I222" s="118"/>
      <c r="J222" s="118"/>
      <c r="K222" s="118"/>
      <c r="L222" s="118"/>
      <c r="M222" s="118"/>
      <c r="N222" s="122"/>
      <c r="O222" s="184"/>
      <c r="P222" s="118"/>
      <c r="Q222" s="118"/>
      <c r="R222" s="118"/>
      <c r="S222" s="118"/>
      <c r="T222" s="118"/>
      <c r="U222" s="118"/>
      <c r="V222" s="118"/>
      <c r="W222" s="118"/>
      <c r="X222" s="118"/>
      <c r="Y222" s="118"/>
      <c r="Z222" s="118"/>
      <c r="AA222" s="118"/>
    </row>
    <row r="223" spans="1:27" ht="22.5" customHeight="1" x14ac:dyDescent="0.2">
      <c r="A223" s="118"/>
      <c r="B223" s="119"/>
      <c r="C223" s="118"/>
      <c r="D223" s="118"/>
      <c r="E223" s="118"/>
      <c r="F223" s="183"/>
      <c r="G223" s="118"/>
      <c r="H223" s="118"/>
      <c r="I223" s="118"/>
      <c r="J223" s="118"/>
      <c r="K223" s="118"/>
      <c r="L223" s="118"/>
      <c r="M223" s="118"/>
      <c r="N223" s="122"/>
      <c r="O223" s="184"/>
      <c r="P223" s="118"/>
      <c r="Q223" s="118"/>
      <c r="R223" s="118"/>
      <c r="S223" s="118"/>
      <c r="T223" s="118"/>
      <c r="U223" s="118"/>
      <c r="V223" s="118"/>
      <c r="W223" s="118"/>
      <c r="X223" s="118"/>
      <c r="Y223" s="118"/>
      <c r="Z223" s="118"/>
      <c r="AA223" s="118"/>
    </row>
    <row r="224" spans="1:27" ht="22.5" customHeight="1" x14ac:dyDescent="0.2">
      <c r="A224" s="118"/>
      <c r="B224" s="119"/>
      <c r="C224" s="118"/>
      <c r="D224" s="118"/>
      <c r="E224" s="118"/>
      <c r="F224" s="183"/>
      <c r="G224" s="118"/>
      <c r="H224" s="118"/>
      <c r="I224" s="118"/>
      <c r="J224" s="118"/>
      <c r="K224" s="118"/>
      <c r="L224" s="118"/>
      <c r="M224" s="118"/>
      <c r="N224" s="122"/>
      <c r="O224" s="184"/>
      <c r="P224" s="118"/>
      <c r="Q224" s="118"/>
      <c r="R224" s="118"/>
      <c r="S224" s="118"/>
      <c r="T224" s="118"/>
      <c r="U224" s="118"/>
      <c r="V224" s="118"/>
      <c r="W224" s="118"/>
      <c r="X224" s="118"/>
      <c r="Y224" s="118"/>
      <c r="Z224" s="118"/>
      <c r="AA224" s="118"/>
    </row>
    <row r="225" spans="1:27" ht="22.5" customHeight="1" x14ac:dyDescent="0.2">
      <c r="A225" s="118"/>
      <c r="B225" s="119"/>
      <c r="C225" s="118"/>
      <c r="D225" s="118"/>
      <c r="E225" s="118"/>
      <c r="F225" s="183"/>
      <c r="G225" s="118"/>
      <c r="H225" s="118"/>
      <c r="I225" s="118"/>
      <c r="J225" s="118"/>
      <c r="K225" s="118"/>
      <c r="L225" s="118"/>
      <c r="M225" s="118"/>
      <c r="N225" s="122"/>
      <c r="O225" s="184"/>
      <c r="P225" s="118"/>
      <c r="Q225" s="118"/>
      <c r="R225" s="118"/>
      <c r="S225" s="118"/>
      <c r="T225" s="118"/>
      <c r="U225" s="118"/>
      <c r="V225" s="118"/>
      <c r="W225" s="118"/>
      <c r="X225" s="118"/>
      <c r="Y225" s="118"/>
      <c r="Z225" s="118"/>
      <c r="AA225" s="118"/>
    </row>
    <row r="226" spans="1:27" ht="22.5" customHeight="1" x14ac:dyDescent="0.2">
      <c r="A226" s="118"/>
      <c r="B226" s="119"/>
      <c r="C226" s="118"/>
      <c r="D226" s="118"/>
      <c r="E226" s="118"/>
      <c r="F226" s="183"/>
      <c r="G226" s="118"/>
      <c r="H226" s="118"/>
      <c r="I226" s="118"/>
      <c r="J226" s="118"/>
      <c r="K226" s="118"/>
      <c r="L226" s="118"/>
      <c r="M226" s="118"/>
      <c r="N226" s="122"/>
      <c r="O226" s="184"/>
      <c r="P226" s="118"/>
      <c r="Q226" s="118"/>
      <c r="R226" s="118"/>
      <c r="S226" s="118"/>
      <c r="T226" s="118"/>
      <c r="U226" s="118"/>
      <c r="V226" s="118"/>
      <c r="W226" s="118"/>
      <c r="X226" s="118"/>
      <c r="Y226" s="118"/>
      <c r="Z226" s="118"/>
      <c r="AA226" s="118"/>
    </row>
    <row r="227" spans="1:27" ht="22.5" customHeight="1" x14ac:dyDescent="0.2">
      <c r="A227" s="118"/>
      <c r="B227" s="119"/>
      <c r="C227" s="118"/>
      <c r="D227" s="118"/>
      <c r="E227" s="118"/>
      <c r="F227" s="183"/>
      <c r="G227" s="118"/>
      <c r="H227" s="118"/>
      <c r="I227" s="118"/>
      <c r="J227" s="118"/>
      <c r="K227" s="118"/>
      <c r="L227" s="118"/>
      <c r="M227" s="118"/>
      <c r="N227" s="122"/>
      <c r="O227" s="184"/>
      <c r="P227" s="118"/>
      <c r="Q227" s="118"/>
      <c r="R227" s="118"/>
      <c r="S227" s="118"/>
      <c r="T227" s="118"/>
      <c r="U227" s="118"/>
      <c r="V227" s="118"/>
      <c r="W227" s="118"/>
      <c r="X227" s="118"/>
      <c r="Y227" s="118"/>
      <c r="Z227" s="118"/>
      <c r="AA227" s="118"/>
    </row>
    <row r="228" spans="1:27" ht="22.5" customHeight="1" x14ac:dyDescent="0.2">
      <c r="A228" s="118"/>
      <c r="B228" s="119"/>
      <c r="C228" s="118"/>
      <c r="D228" s="118"/>
      <c r="E228" s="118"/>
      <c r="F228" s="183"/>
      <c r="G228" s="118"/>
      <c r="H228" s="118"/>
      <c r="I228" s="118"/>
      <c r="J228" s="118"/>
      <c r="K228" s="118"/>
      <c r="L228" s="118"/>
      <c r="M228" s="118"/>
      <c r="N228" s="122"/>
      <c r="O228" s="184"/>
      <c r="P228" s="118"/>
      <c r="Q228" s="118"/>
      <c r="R228" s="118"/>
      <c r="S228" s="118"/>
      <c r="T228" s="118"/>
      <c r="U228" s="118"/>
      <c r="V228" s="118"/>
      <c r="W228" s="118"/>
      <c r="X228" s="118"/>
      <c r="Y228" s="118"/>
      <c r="Z228" s="118"/>
      <c r="AA228" s="118"/>
    </row>
    <row r="229" spans="1:27" ht="22.5" customHeight="1" x14ac:dyDescent="0.2">
      <c r="A229" s="118"/>
      <c r="B229" s="119"/>
      <c r="C229" s="118"/>
      <c r="D229" s="118"/>
      <c r="E229" s="118"/>
      <c r="F229" s="183"/>
      <c r="G229" s="118"/>
      <c r="H229" s="118"/>
      <c r="I229" s="118"/>
      <c r="J229" s="118"/>
      <c r="K229" s="118"/>
      <c r="L229" s="118"/>
      <c r="M229" s="118"/>
      <c r="N229" s="122"/>
      <c r="O229" s="184"/>
      <c r="P229" s="118"/>
      <c r="Q229" s="118"/>
      <c r="R229" s="118"/>
      <c r="S229" s="118"/>
      <c r="T229" s="118"/>
      <c r="U229" s="118"/>
      <c r="V229" s="118"/>
      <c r="W229" s="118"/>
      <c r="X229" s="118"/>
      <c r="Y229" s="118"/>
      <c r="Z229" s="118"/>
      <c r="AA229" s="118"/>
    </row>
    <row r="230" spans="1:27" ht="22.5" customHeight="1" x14ac:dyDescent="0.2">
      <c r="A230" s="118"/>
      <c r="B230" s="119"/>
      <c r="C230" s="118"/>
      <c r="D230" s="118"/>
      <c r="E230" s="118"/>
      <c r="F230" s="183"/>
      <c r="G230" s="118"/>
      <c r="H230" s="118"/>
      <c r="I230" s="118"/>
      <c r="J230" s="118"/>
      <c r="K230" s="118"/>
      <c r="L230" s="118"/>
      <c r="M230" s="118"/>
      <c r="N230" s="122"/>
      <c r="O230" s="184"/>
      <c r="P230" s="118"/>
      <c r="Q230" s="118"/>
      <c r="R230" s="118"/>
      <c r="S230" s="118"/>
      <c r="T230" s="118"/>
      <c r="U230" s="118"/>
      <c r="V230" s="118"/>
      <c r="W230" s="118"/>
      <c r="X230" s="118"/>
      <c r="Y230" s="118"/>
      <c r="Z230" s="118"/>
      <c r="AA230" s="118"/>
    </row>
    <row r="231" spans="1:27" ht="22.5" customHeight="1" x14ac:dyDescent="0.2">
      <c r="A231" s="118"/>
      <c r="B231" s="119"/>
      <c r="C231" s="118"/>
      <c r="D231" s="118"/>
      <c r="E231" s="118"/>
      <c r="F231" s="183"/>
      <c r="G231" s="118"/>
      <c r="H231" s="118"/>
      <c r="I231" s="118"/>
      <c r="J231" s="118"/>
      <c r="K231" s="118"/>
      <c r="L231" s="118"/>
      <c r="M231" s="118"/>
      <c r="N231" s="122"/>
      <c r="O231" s="184"/>
      <c r="P231" s="118"/>
      <c r="Q231" s="118"/>
      <c r="R231" s="118"/>
      <c r="S231" s="118"/>
      <c r="T231" s="118"/>
      <c r="U231" s="118"/>
      <c r="V231" s="118"/>
      <c r="W231" s="118"/>
      <c r="X231" s="118"/>
      <c r="Y231" s="118"/>
      <c r="Z231" s="118"/>
      <c r="AA231" s="118"/>
    </row>
    <row r="232" spans="1:27" ht="22.5" customHeight="1" x14ac:dyDescent="0.2">
      <c r="A232" s="118"/>
      <c r="B232" s="119"/>
      <c r="C232" s="118"/>
      <c r="D232" s="118"/>
      <c r="E232" s="118"/>
      <c r="F232" s="183"/>
      <c r="G232" s="118"/>
      <c r="H232" s="118"/>
      <c r="I232" s="118"/>
      <c r="J232" s="118"/>
      <c r="K232" s="118"/>
      <c r="L232" s="118"/>
      <c r="M232" s="118"/>
      <c r="N232" s="122"/>
      <c r="O232" s="184"/>
      <c r="P232" s="118"/>
      <c r="Q232" s="118"/>
      <c r="R232" s="118"/>
      <c r="S232" s="118"/>
      <c r="T232" s="118"/>
      <c r="U232" s="118"/>
      <c r="V232" s="118"/>
      <c r="W232" s="118"/>
      <c r="X232" s="118"/>
      <c r="Y232" s="118"/>
      <c r="Z232" s="118"/>
      <c r="AA232" s="118"/>
    </row>
    <row r="233" spans="1:27" ht="22.5" customHeight="1" x14ac:dyDescent="0.2">
      <c r="A233" s="118"/>
      <c r="B233" s="119"/>
      <c r="C233" s="118"/>
      <c r="D233" s="118"/>
      <c r="E233" s="118"/>
      <c r="F233" s="183"/>
      <c r="G233" s="118"/>
      <c r="H233" s="118"/>
      <c r="I233" s="118"/>
      <c r="J233" s="118"/>
      <c r="K233" s="118"/>
      <c r="L233" s="118"/>
      <c r="M233" s="118"/>
      <c r="N233" s="122"/>
      <c r="O233" s="184"/>
      <c r="P233" s="118"/>
      <c r="Q233" s="118"/>
      <c r="R233" s="118"/>
      <c r="S233" s="118"/>
      <c r="T233" s="118"/>
      <c r="U233" s="118"/>
      <c r="V233" s="118"/>
      <c r="W233" s="118"/>
      <c r="X233" s="118"/>
      <c r="Y233" s="118"/>
      <c r="Z233" s="118"/>
      <c r="AA233" s="118"/>
    </row>
    <row r="234" spans="1:27" ht="22.5" customHeight="1" x14ac:dyDescent="0.2">
      <c r="A234" s="118"/>
      <c r="B234" s="119"/>
      <c r="C234" s="118"/>
      <c r="D234" s="118"/>
      <c r="E234" s="118"/>
      <c r="F234" s="183"/>
      <c r="G234" s="118"/>
      <c r="H234" s="118"/>
      <c r="I234" s="118"/>
      <c r="J234" s="118"/>
      <c r="K234" s="118"/>
      <c r="L234" s="118"/>
      <c r="M234" s="118"/>
      <c r="N234" s="122"/>
      <c r="O234" s="184"/>
      <c r="P234" s="118"/>
      <c r="Q234" s="118"/>
      <c r="R234" s="118"/>
      <c r="S234" s="118"/>
      <c r="T234" s="118"/>
      <c r="U234" s="118"/>
      <c r="V234" s="118"/>
      <c r="W234" s="118"/>
      <c r="X234" s="118"/>
      <c r="Y234" s="118"/>
      <c r="Z234" s="118"/>
      <c r="AA234" s="118"/>
    </row>
    <row r="235" spans="1:27" ht="22.5" customHeight="1" x14ac:dyDescent="0.2">
      <c r="A235" s="118"/>
      <c r="B235" s="119"/>
      <c r="C235" s="118"/>
      <c r="D235" s="118"/>
      <c r="E235" s="118"/>
      <c r="F235" s="183"/>
      <c r="G235" s="118"/>
      <c r="H235" s="118"/>
      <c r="I235" s="118"/>
      <c r="J235" s="118"/>
      <c r="K235" s="118"/>
      <c r="L235" s="118"/>
      <c r="M235" s="118"/>
      <c r="N235" s="122"/>
      <c r="O235" s="184"/>
      <c r="P235" s="118"/>
      <c r="Q235" s="118"/>
      <c r="R235" s="118"/>
      <c r="S235" s="118"/>
      <c r="T235" s="118"/>
      <c r="U235" s="118"/>
      <c r="V235" s="118"/>
      <c r="W235" s="118"/>
      <c r="X235" s="118"/>
      <c r="Y235" s="118"/>
      <c r="Z235" s="118"/>
      <c r="AA235" s="118"/>
    </row>
    <row r="236" spans="1:27" ht="22.5" customHeight="1" x14ac:dyDescent="0.2">
      <c r="A236" s="118"/>
      <c r="B236" s="119"/>
      <c r="C236" s="118"/>
      <c r="D236" s="118"/>
      <c r="E236" s="118"/>
      <c r="F236" s="183"/>
      <c r="G236" s="118"/>
      <c r="H236" s="118"/>
      <c r="I236" s="118"/>
      <c r="J236" s="118"/>
      <c r="K236" s="118"/>
      <c r="L236" s="118"/>
      <c r="M236" s="118"/>
      <c r="N236" s="122"/>
      <c r="O236" s="184"/>
      <c r="P236" s="118"/>
      <c r="Q236" s="118"/>
      <c r="R236" s="118"/>
      <c r="S236" s="118"/>
      <c r="T236" s="118"/>
      <c r="U236" s="118"/>
      <c r="V236" s="118"/>
      <c r="W236" s="118"/>
      <c r="X236" s="118"/>
      <c r="Y236" s="118"/>
      <c r="Z236" s="118"/>
      <c r="AA236" s="118"/>
    </row>
    <row r="237" spans="1:27" ht="22.5" customHeight="1" x14ac:dyDescent="0.2">
      <c r="A237" s="118"/>
      <c r="B237" s="119"/>
      <c r="C237" s="118"/>
      <c r="D237" s="118"/>
      <c r="E237" s="118"/>
      <c r="F237" s="183"/>
      <c r="G237" s="118"/>
      <c r="H237" s="118"/>
      <c r="I237" s="118"/>
      <c r="J237" s="118"/>
      <c r="K237" s="118"/>
      <c r="L237" s="118"/>
      <c r="M237" s="118"/>
      <c r="N237" s="122"/>
      <c r="O237" s="184"/>
      <c r="P237" s="118"/>
      <c r="Q237" s="118"/>
      <c r="R237" s="118"/>
      <c r="S237" s="118"/>
      <c r="T237" s="118"/>
      <c r="U237" s="118"/>
      <c r="V237" s="118"/>
      <c r="W237" s="118"/>
      <c r="X237" s="118"/>
      <c r="Y237" s="118"/>
      <c r="Z237" s="118"/>
      <c r="AA237" s="118"/>
    </row>
    <row r="238" spans="1:27" ht="22.5" customHeight="1" x14ac:dyDescent="0.2">
      <c r="A238" s="118"/>
      <c r="B238" s="119"/>
      <c r="C238" s="118"/>
      <c r="D238" s="118"/>
      <c r="E238" s="118"/>
      <c r="F238" s="183"/>
      <c r="G238" s="118"/>
      <c r="H238" s="118"/>
      <c r="I238" s="118"/>
      <c r="J238" s="118"/>
      <c r="K238" s="118"/>
      <c r="L238" s="118"/>
      <c r="M238" s="118"/>
      <c r="N238" s="122"/>
      <c r="O238" s="184"/>
      <c r="P238" s="118"/>
      <c r="Q238" s="118"/>
      <c r="R238" s="118"/>
      <c r="S238" s="118"/>
      <c r="T238" s="118"/>
      <c r="U238" s="118"/>
      <c r="V238" s="118"/>
      <c r="W238" s="118"/>
      <c r="X238" s="118"/>
      <c r="Y238" s="118"/>
      <c r="Z238" s="118"/>
      <c r="AA238" s="118"/>
    </row>
    <row r="239" spans="1:27" ht="22.5" customHeight="1" x14ac:dyDescent="0.2">
      <c r="A239" s="118"/>
      <c r="B239" s="119"/>
      <c r="C239" s="118"/>
      <c r="D239" s="118"/>
      <c r="E239" s="118"/>
      <c r="F239" s="183"/>
      <c r="G239" s="118"/>
      <c r="H239" s="118"/>
      <c r="I239" s="118"/>
      <c r="J239" s="118"/>
      <c r="K239" s="118"/>
      <c r="L239" s="118"/>
      <c r="M239" s="118"/>
      <c r="N239" s="122"/>
      <c r="O239" s="184"/>
      <c r="P239" s="118"/>
      <c r="Q239" s="118"/>
      <c r="R239" s="118"/>
      <c r="S239" s="118"/>
      <c r="T239" s="118"/>
      <c r="U239" s="118"/>
      <c r="V239" s="118"/>
      <c r="W239" s="118"/>
      <c r="X239" s="118"/>
      <c r="Y239" s="118"/>
      <c r="Z239" s="118"/>
      <c r="AA239" s="118"/>
    </row>
    <row r="240" spans="1:27" ht="22.5" customHeight="1" x14ac:dyDescent="0.2">
      <c r="A240" s="118"/>
      <c r="B240" s="119"/>
      <c r="C240" s="118"/>
      <c r="D240" s="118"/>
      <c r="E240" s="118"/>
      <c r="F240" s="183"/>
      <c r="G240" s="118"/>
      <c r="H240" s="118"/>
      <c r="I240" s="118"/>
      <c r="J240" s="118"/>
      <c r="K240" s="118"/>
      <c r="L240" s="118"/>
      <c r="M240" s="118"/>
      <c r="N240" s="122"/>
      <c r="O240" s="184"/>
      <c r="P240" s="118"/>
      <c r="Q240" s="118"/>
      <c r="R240" s="118"/>
      <c r="S240" s="118"/>
      <c r="T240" s="118"/>
      <c r="U240" s="118"/>
      <c r="V240" s="118"/>
      <c r="W240" s="118"/>
      <c r="X240" s="118"/>
      <c r="Y240" s="118"/>
      <c r="Z240" s="118"/>
      <c r="AA240" s="118"/>
    </row>
    <row r="241" spans="1:27" ht="22.5" customHeight="1" x14ac:dyDescent="0.2">
      <c r="A241" s="118"/>
      <c r="B241" s="119"/>
      <c r="C241" s="118"/>
      <c r="D241" s="118"/>
      <c r="E241" s="118"/>
      <c r="F241" s="183"/>
      <c r="G241" s="118"/>
      <c r="H241" s="118"/>
      <c r="I241" s="118"/>
      <c r="J241" s="118"/>
      <c r="K241" s="118"/>
      <c r="L241" s="118"/>
      <c r="M241" s="118"/>
      <c r="N241" s="122"/>
      <c r="O241" s="184"/>
      <c r="P241" s="118"/>
      <c r="Q241" s="118"/>
      <c r="R241" s="118"/>
      <c r="S241" s="118"/>
      <c r="T241" s="118"/>
      <c r="U241" s="118"/>
      <c r="V241" s="118"/>
      <c r="W241" s="118"/>
      <c r="X241" s="118"/>
      <c r="Y241" s="118"/>
      <c r="Z241" s="118"/>
      <c r="AA241" s="118"/>
    </row>
    <row r="242" spans="1:27" ht="22.5" customHeight="1" x14ac:dyDescent="0.2">
      <c r="A242" s="118"/>
      <c r="B242" s="119"/>
      <c r="C242" s="118"/>
      <c r="D242" s="118"/>
      <c r="E242" s="118"/>
      <c r="F242" s="183"/>
      <c r="G242" s="118"/>
      <c r="H242" s="118"/>
      <c r="I242" s="118"/>
      <c r="J242" s="118"/>
      <c r="K242" s="118"/>
      <c r="L242" s="118"/>
      <c r="M242" s="118"/>
      <c r="N242" s="122"/>
      <c r="O242" s="184"/>
      <c r="P242" s="118"/>
      <c r="Q242" s="118"/>
      <c r="R242" s="118"/>
      <c r="S242" s="118"/>
      <c r="T242" s="118"/>
      <c r="U242" s="118"/>
      <c r="V242" s="118"/>
      <c r="W242" s="118"/>
      <c r="X242" s="118"/>
      <c r="Y242" s="118"/>
      <c r="Z242" s="118"/>
      <c r="AA242" s="118"/>
    </row>
    <row r="243" spans="1:27" ht="22.5" customHeight="1" x14ac:dyDescent="0.2">
      <c r="A243" s="118"/>
      <c r="B243" s="119"/>
      <c r="C243" s="118"/>
      <c r="D243" s="118"/>
      <c r="E243" s="118"/>
      <c r="F243" s="183"/>
      <c r="G243" s="118"/>
      <c r="H243" s="118"/>
      <c r="I243" s="118"/>
      <c r="J243" s="118"/>
      <c r="K243" s="118"/>
      <c r="L243" s="118"/>
      <c r="M243" s="118"/>
      <c r="N243" s="122"/>
      <c r="O243" s="184"/>
      <c r="P243" s="118"/>
      <c r="Q243" s="118"/>
      <c r="R243" s="118"/>
      <c r="S243" s="118"/>
      <c r="T243" s="118"/>
      <c r="U243" s="118"/>
      <c r="V243" s="118"/>
      <c r="W243" s="118"/>
      <c r="X243" s="118"/>
      <c r="Y243" s="118"/>
      <c r="Z243" s="118"/>
      <c r="AA243" s="118"/>
    </row>
    <row r="244" spans="1:27" ht="22.5" customHeight="1" x14ac:dyDescent="0.2">
      <c r="A244" s="118"/>
      <c r="B244" s="119"/>
      <c r="C244" s="118"/>
      <c r="D244" s="118"/>
      <c r="E244" s="118"/>
      <c r="F244" s="183"/>
      <c r="G244" s="118"/>
      <c r="H244" s="118"/>
      <c r="I244" s="118"/>
      <c r="J244" s="118"/>
      <c r="K244" s="118"/>
      <c r="L244" s="118"/>
      <c r="M244" s="118"/>
      <c r="N244" s="122"/>
      <c r="O244" s="184"/>
      <c r="P244" s="118"/>
      <c r="Q244" s="118"/>
      <c r="R244" s="118"/>
      <c r="S244" s="118"/>
      <c r="T244" s="118"/>
      <c r="U244" s="118"/>
      <c r="V244" s="118"/>
      <c r="W244" s="118"/>
      <c r="X244" s="118"/>
      <c r="Y244" s="118"/>
      <c r="Z244" s="118"/>
      <c r="AA244" s="118"/>
    </row>
    <row r="245" spans="1:27" ht="22.5" customHeight="1" x14ac:dyDescent="0.2">
      <c r="A245" s="118"/>
      <c r="B245" s="119"/>
      <c r="C245" s="118"/>
      <c r="D245" s="118"/>
      <c r="E245" s="118"/>
      <c r="F245" s="183"/>
      <c r="G245" s="118"/>
      <c r="H245" s="118"/>
      <c r="I245" s="118"/>
      <c r="J245" s="118"/>
      <c r="K245" s="118"/>
      <c r="L245" s="118"/>
      <c r="M245" s="118"/>
      <c r="N245" s="122"/>
      <c r="O245" s="184"/>
      <c r="P245" s="118"/>
      <c r="Q245" s="118"/>
      <c r="R245" s="118"/>
      <c r="S245" s="118"/>
      <c r="T245" s="118"/>
      <c r="U245" s="118"/>
      <c r="V245" s="118"/>
      <c r="W245" s="118"/>
      <c r="X245" s="118"/>
      <c r="Y245" s="118"/>
      <c r="Z245" s="118"/>
      <c r="AA245" s="118"/>
    </row>
    <row r="246" spans="1:27" ht="22.5" customHeight="1" x14ac:dyDescent="0.2">
      <c r="A246" s="118"/>
      <c r="B246" s="119"/>
      <c r="C246" s="118"/>
      <c r="D246" s="118"/>
      <c r="E246" s="118"/>
      <c r="F246" s="183"/>
      <c r="G246" s="118"/>
      <c r="H246" s="118"/>
      <c r="I246" s="118"/>
      <c r="J246" s="118"/>
      <c r="K246" s="118"/>
      <c r="L246" s="118"/>
      <c r="M246" s="118"/>
      <c r="N246" s="122"/>
      <c r="O246" s="184"/>
      <c r="P246" s="118"/>
      <c r="Q246" s="118"/>
      <c r="R246" s="118"/>
      <c r="S246" s="118"/>
      <c r="T246" s="118"/>
      <c r="U246" s="118"/>
      <c r="V246" s="118"/>
      <c r="W246" s="118"/>
      <c r="X246" s="118"/>
      <c r="Y246" s="118"/>
      <c r="Z246" s="118"/>
      <c r="AA246" s="118"/>
    </row>
    <row r="247" spans="1:27" ht="22.5" customHeight="1" x14ac:dyDescent="0.2">
      <c r="A247" s="118"/>
      <c r="B247" s="119"/>
      <c r="C247" s="118"/>
      <c r="D247" s="118"/>
      <c r="E247" s="118"/>
      <c r="F247" s="183"/>
      <c r="G247" s="118"/>
      <c r="H247" s="118"/>
      <c r="I247" s="118"/>
      <c r="J247" s="118"/>
      <c r="K247" s="118"/>
      <c r="L247" s="118"/>
      <c r="M247" s="118"/>
      <c r="N247" s="122"/>
      <c r="O247" s="184"/>
      <c r="P247" s="118"/>
      <c r="Q247" s="118"/>
      <c r="R247" s="118"/>
      <c r="S247" s="118"/>
      <c r="T247" s="118"/>
      <c r="U247" s="118"/>
      <c r="V247" s="118"/>
      <c r="W247" s="118"/>
      <c r="X247" s="118"/>
      <c r="Y247" s="118"/>
      <c r="Z247" s="118"/>
      <c r="AA247" s="118"/>
    </row>
    <row r="248" spans="1:27" ht="22.5" customHeight="1" x14ac:dyDescent="0.2">
      <c r="A248" s="118"/>
      <c r="B248" s="119"/>
      <c r="C248" s="118"/>
      <c r="D248" s="118"/>
      <c r="E248" s="118"/>
      <c r="F248" s="183"/>
      <c r="G248" s="118"/>
      <c r="H248" s="118"/>
      <c r="I248" s="118"/>
      <c r="J248" s="118"/>
      <c r="K248" s="118"/>
      <c r="L248" s="118"/>
      <c r="M248" s="118"/>
      <c r="N248" s="122"/>
      <c r="O248" s="184"/>
      <c r="P248" s="118"/>
      <c r="Q248" s="118"/>
      <c r="R248" s="118"/>
      <c r="S248" s="118"/>
      <c r="T248" s="118"/>
      <c r="U248" s="118"/>
      <c r="V248" s="118"/>
      <c r="W248" s="118"/>
      <c r="X248" s="118"/>
      <c r="Y248" s="118"/>
      <c r="Z248" s="118"/>
      <c r="AA248" s="118"/>
    </row>
    <row r="249" spans="1:27" ht="22.5" customHeight="1" x14ac:dyDescent="0.2">
      <c r="A249" s="118"/>
      <c r="B249" s="119"/>
      <c r="C249" s="118"/>
      <c r="D249" s="118"/>
      <c r="E249" s="118"/>
      <c r="F249" s="183"/>
      <c r="G249" s="118"/>
      <c r="H249" s="118"/>
      <c r="I249" s="118"/>
      <c r="J249" s="118"/>
      <c r="K249" s="118"/>
      <c r="L249" s="118"/>
      <c r="M249" s="118"/>
      <c r="N249" s="122"/>
      <c r="O249" s="184"/>
      <c r="P249" s="118"/>
      <c r="Q249" s="118"/>
      <c r="R249" s="118"/>
      <c r="S249" s="118"/>
      <c r="T249" s="118"/>
      <c r="U249" s="118"/>
      <c r="V249" s="118"/>
      <c r="W249" s="118"/>
      <c r="X249" s="118"/>
      <c r="Y249" s="118"/>
      <c r="Z249" s="118"/>
      <c r="AA249" s="118"/>
    </row>
    <row r="250" spans="1:27" ht="22.5" customHeight="1" x14ac:dyDescent="0.2">
      <c r="A250" s="118"/>
      <c r="B250" s="119"/>
      <c r="C250" s="118"/>
      <c r="D250" s="118"/>
      <c r="E250" s="118"/>
      <c r="F250" s="183"/>
      <c r="G250" s="118"/>
      <c r="H250" s="118"/>
      <c r="I250" s="118"/>
      <c r="J250" s="118"/>
      <c r="K250" s="118"/>
      <c r="L250" s="118"/>
      <c r="M250" s="118"/>
      <c r="N250" s="122"/>
      <c r="O250" s="184"/>
      <c r="P250" s="118"/>
      <c r="Q250" s="118"/>
      <c r="R250" s="118"/>
      <c r="S250" s="118"/>
      <c r="T250" s="118"/>
      <c r="U250" s="118"/>
      <c r="V250" s="118"/>
      <c r="W250" s="118"/>
      <c r="X250" s="118"/>
      <c r="Y250" s="118"/>
      <c r="Z250" s="118"/>
      <c r="AA250" s="118"/>
    </row>
    <row r="251" spans="1:27" ht="22.5" customHeight="1" x14ac:dyDescent="0.2">
      <c r="A251" s="118"/>
      <c r="B251" s="119"/>
      <c r="C251" s="118"/>
      <c r="D251" s="118"/>
      <c r="E251" s="118"/>
      <c r="F251" s="183"/>
      <c r="G251" s="118"/>
      <c r="H251" s="118"/>
      <c r="I251" s="118"/>
      <c r="J251" s="118"/>
      <c r="K251" s="118"/>
      <c r="L251" s="118"/>
      <c r="M251" s="118"/>
      <c r="N251" s="122"/>
      <c r="O251" s="184"/>
      <c r="P251" s="118"/>
      <c r="Q251" s="118"/>
      <c r="R251" s="118"/>
      <c r="S251" s="118"/>
      <c r="T251" s="118"/>
      <c r="U251" s="118"/>
      <c r="V251" s="118"/>
      <c r="W251" s="118"/>
      <c r="X251" s="118"/>
      <c r="Y251" s="118"/>
      <c r="Z251" s="118"/>
      <c r="AA251" s="118"/>
    </row>
    <row r="252" spans="1:27" ht="22.5" customHeight="1" x14ac:dyDescent="0.2">
      <c r="A252" s="118"/>
      <c r="B252" s="119"/>
      <c r="C252" s="118"/>
      <c r="D252" s="118"/>
      <c r="E252" s="118"/>
      <c r="F252" s="183"/>
      <c r="G252" s="118"/>
      <c r="H252" s="118"/>
      <c r="I252" s="118"/>
      <c r="J252" s="118"/>
      <c r="K252" s="118"/>
      <c r="L252" s="118"/>
      <c r="M252" s="118"/>
      <c r="N252" s="122"/>
      <c r="O252" s="184"/>
      <c r="P252" s="118"/>
      <c r="Q252" s="118"/>
      <c r="R252" s="118"/>
      <c r="S252" s="118"/>
      <c r="T252" s="118"/>
      <c r="U252" s="118"/>
      <c r="V252" s="118"/>
      <c r="W252" s="118"/>
      <c r="X252" s="118"/>
      <c r="Y252" s="118"/>
      <c r="Z252" s="118"/>
      <c r="AA252" s="118"/>
    </row>
    <row r="253" spans="1:27" ht="22.5" customHeight="1" x14ac:dyDescent="0.2">
      <c r="A253" s="118"/>
      <c r="B253" s="119"/>
      <c r="C253" s="118"/>
      <c r="D253" s="118"/>
      <c r="E253" s="118"/>
      <c r="F253" s="183"/>
      <c r="G253" s="118"/>
      <c r="H253" s="118"/>
      <c r="I253" s="118"/>
      <c r="J253" s="118"/>
      <c r="K253" s="118"/>
      <c r="L253" s="118"/>
      <c r="M253" s="118"/>
      <c r="N253" s="122"/>
      <c r="O253" s="184"/>
      <c r="P253" s="118"/>
      <c r="Q253" s="118"/>
      <c r="R253" s="118"/>
      <c r="S253" s="118"/>
      <c r="T253" s="118"/>
      <c r="U253" s="118"/>
      <c r="V253" s="118"/>
      <c r="W253" s="118"/>
      <c r="X253" s="118"/>
      <c r="Y253" s="118"/>
      <c r="Z253" s="118"/>
      <c r="AA253" s="118"/>
    </row>
    <row r="254" spans="1:27" ht="22.5" customHeight="1" x14ac:dyDescent="0.2">
      <c r="A254" s="118"/>
      <c r="B254" s="119"/>
      <c r="C254" s="118"/>
      <c r="D254" s="118"/>
      <c r="E254" s="118"/>
      <c r="F254" s="183"/>
      <c r="G254" s="118"/>
      <c r="H254" s="118"/>
      <c r="I254" s="118"/>
      <c r="J254" s="118"/>
      <c r="K254" s="118"/>
      <c r="L254" s="118"/>
      <c r="M254" s="118"/>
      <c r="N254" s="122"/>
      <c r="O254" s="184"/>
      <c r="P254" s="118"/>
      <c r="Q254" s="118"/>
      <c r="R254" s="118"/>
      <c r="S254" s="118"/>
      <c r="T254" s="118"/>
      <c r="U254" s="118"/>
      <c r="V254" s="118"/>
      <c r="W254" s="118"/>
      <c r="X254" s="118"/>
      <c r="Y254" s="118"/>
      <c r="Z254" s="118"/>
      <c r="AA254" s="118"/>
    </row>
    <row r="255" spans="1:27" ht="22.5" customHeight="1" x14ac:dyDescent="0.2">
      <c r="A255" s="118"/>
      <c r="B255" s="119"/>
      <c r="C255" s="118"/>
      <c r="D255" s="118"/>
      <c r="E255" s="118"/>
      <c r="F255" s="183"/>
      <c r="G255" s="118"/>
      <c r="H255" s="118"/>
      <c r="I255" s="118"/>
      <c r="J255" s="118"/>
      <c r="K255" s="118"/>
      <c r="L255" s="118"/>
      <c r="M255" s="118"/>
      <c r="N255" s="122"/>
      <c r="O255" s="184"/>
      <c r="P255" s="118"/>
      <c r="Q255" s="118"/>
      <c r="R255" s="118"/>
      <c r="S255" s="118"/>
      <c r="T255" s="118"/>
      <c r="U255" s="118"/>
      <c r="V255" s="118"/>
      <c r="W255" s="118"/>
      <c r="X255" s="118"/>
      <c r="Y255" s="118"/>
      <c r="Z255" s="118"/>
      <c r="AA255" s="118"/>
    </row>
    <row r="256" spans="1:27" ht="22.5" customHeight="1" x14ac:dyDescent="0.2">
      <c r="A256" s="118"/>
      <c r="B256" s="119"/>
      <c r="C256" s="118"/>
      <c r="D256" s="118"/>
      <c r="E256" s="118"/>
      <c r="F256" s="183"/>
      <c r="G256" s="118"/>
      <c r="H256" s="118"/>
      <c r="I256" s="118"/>
      <c r="J256" s="118"/>
      <c r="K256" s="118"/>
      <c r="L256" s="118"/>
      <c r="M256" s="118"/>
      <c r="N256" s="122"/>
      <c r="O256" s="184"/>
      <c r="P256" s="118"/>
      <c r="Q256" s="118"/>
      <c r="R256" s="118"/>
      <c r="S256" s="118"/>
      <c r="T256" s="118"/>
      <c r="U256" s="118"/>
      <c r="V256" s="118"/>
      <c r="W256" s="118"/>
      <c r="X256" s="118"/>
      <c r="Y256" s="118"/>
      <c r="Z256" s="118"/>
      <c r="AA256" s="118"/>
    </row>
    <row r="257" spans="1:27" ht="22.5" customHeight="1" x14ac:dyDescent="0.2">
      <c r="A257" s="118"/>
      <c r="B257" s="119"/>
      <c r="C257" s="118"/>
      <c r="D257" s="118"/>
      <c r="E257" s="118"/>
      <c r="F257" s="183"/>
      <c r="G257" s="118"/>
      <c r="H257" s="118"/>
      <c r="I257" s="118"/>
      <c r="J257" s="118"/>
      <c r="K257" s="118"/>
      <c r="L257" s="118"/>
      <c r="M257" s="118"/>
      <c r="N257" s="122"/>
      <c r="O257" s="184"/>
      <c r="P257" s="118"/>
      <c r="Q257" s="118"/>
      <c r="R257" s="118"/>
      <c r="S257" s="118"/>
      <c r="T257" s="118"/>
      <c r="U257" s="118"/>
      <c r="V257" s="118"/>
      <c r="W257" s="118"/>
      <c r="X257" s="118"/>
      <c r="Y257" s="118"/>
      <c r="Z257" s="118"/>
      <c r="AA257" s="118"/>
    </row>
    <row r="258" spans="1:27" ht="22.5" customHeight="1" x14ac:dyDescent="0.2">
      <c r="A258" s="118"/>
      <c r="B258" s="119"/>
      <c r="C258" s="118"/>
      <c r="D258" s="118"/>
      <c r="E258" s="118"/>
      <c r="F258" s="183"/>
      <c r="G258" s="118"/>
      <c r="H258" s="118"/>
      <c r="I258" s="118"/>
      <c r="J258" s="118"/>
      <c r="K258" s="118"/>
      <c r="L258" s="118"/>
      <c r="M258" s="118"/>
      <c r="N258" s="122"/>
      <c r="O258" s="184"/>
      <c r="P258" s="118"/>
      <c r="Q258" s="118"/>
      <c r="R258" s="118"/>
      <c r="S258" s="118"/>
      <c r="T258" s="118"/>
      <c r="U258" s="118"/>
      <c r="V258" s="118"/>
      <c r="W258" s="118"/>
      <c r="X258" s="118"/>
      <c r="Y258" s="118"/>
      <c r="Z258" s="118"/>
      <c r="AA258" s="118"/>
    </row>
    <row r="259" spans="1:27" ht="22.5" customHeight="1" x14ac:dyDescent="0.2">
      <c r="A259" s="118"/>
      <c r="B259" s="119"/>
      <c r="C259" s="118"/>
      <c r="D259" s="118"/>
      <c r="E259" s="118"/>
      <c r="F259" s="183"/>
      <c r="G259" s="118"/>
      <c r="H259" s="118"/>
      <c r="I259" s="118"/>
      <c r="J259" s="118"/>
      <c r="K259" s="118"/>
      <c r="L259" s="118"/>
      <c r="M259" s="118"/>
      <c r="N259" s="122"/>
      <c r="O259" s="184"/>
      <c r="P259" s="118"/>
      <c r="Q259" s="118"/>
      <c r="R259" s="118"/>
      <c r="S259" s="118"/>
      <c r="T259" s="118"/>
      <c r="U259" s="118"/>
      <c r="V259" s="118"/>
      <c r="W259" s="118"/>
      <c r="X259" s="118"/>
      <c r="Y259" s="118"/>
      <c r="Z259" s="118"/>
      <c r="AA259" s="118"/>
    </row>
    <row r="260" spans="1:27" ht="22.5" customHeight="1" x14ac:dyDescent="0.2">
      <c r="A260" s="118"/>
      <c r="B260" s="119"/>
      <c r="C260" s="118"/>
      <c r="D260" s="118"/>
      <c r="E260" s="118"/>
      <c r="F260" s="183"/>
      <c r="G260" s="118"/>
      <c r="H260" s="118"/>
      <c r="I260" s="118"/>
      <c r="J260" s="118"/>
      <c r="K260" s="118"/>
      <c r="L260" s="118"/>
      <c r="M260" s="118"/>
      <c r="N260" s="122"/>
      <c r="O260" s="184"/>
      <c r="P260" s="118"/>
      <c r="Q260" s="118"/>
      <c r="R260" s="118"/>
      <c r="S260" s="118"/>
      <c r="T260" s="118"/>
      <c r="U260" s="118"/>
      <c r="V260" s="118"/>
      <c r="W260" s="118"/>
      <c r="X260" s="118"/>
      <c r="Y260" s="118"/>
      <c r="Z260" s="118"/>
      <c r="AA260" s="118"/>
    </row>
    <row r="261" spans="1:27" ht="22.5" customHeight="1" x14ac:dyDescent="0.2">
      <c r="A261" s="118"/>
      <c r="B261" s="119"/>
      <c r="C261" s="118"/>
      <c r="D261" s="118"/>
      <c r="E261" s="118"/>
      <c r="F261" s="183"/>
      <c r="G261" s="118"/>
      <c r="H261" s="118"/>
      <c r="I261" s="118"/>
      <c r="J261" s="118"/>
      <c r="K261" s="118"/>
      <c r="L261" s="118"/>
      <c r="M261" s="118"/>
      <c r="N261" s="122"/>
      <c r="O261" s="184"/>
      <c r="P261" s="118"/>
      <c r="Q261" s="118"/>
      <c r="R261" s="118"/>
      <c r="S261" s="118"/>
      <c r="T261" s="118"/>
      <c r="U261" s="118"/>
      <c r="V261" s="118"/>
      <c r="W261" s="118"/>
      <c r="X261" s="118"/>
      <c r="Y261" s="118"/>
      <c r="Z261" s="118"/>
      <c r="AA261" s="118"/>
    </row>
    <row r="262" spans="1:27" ht="22.5" customHeight="1" x14ac:dyDescent="0.2">
      <c r="A262" s="118"/>
      <c r="B262" s="119"/>
      <c r="C262" s="118"/>
      <c r="D262" s="118"/>
      <c r="E262" s="118"/>
      <c r="F262" s="183"/>
      <c r="G262" s="118"/>
      <c r="H262" s="118"/>
      <c r="I262" s="118"/>
      <c r="J262" s="118"/>
      <c r="K262" s="118"/>
      <c r="L262" s="118"/>
      <c r="M262" s="118"/>
      <c r="N262" s="122"/>
      <c r="O262" s="184"/>
      <c r="P262" s="118"/>
      <c r="Q262" s="118"/>
      <c r="R262" s="118"/>
      <c r="S262" s="118"/>
      <c r="T262" s="118"/>
      <c r="U262" s="118"/>
      <c r="V262" s="118"/>
      <c r="W262" s="118"/>
      <c r="X262" s="118"/>
      <c r="Y262" s="118"/>
      <c r="Z262" s="118"/>
      <c r="AA262" s="118"/>
    </row>
    <row r="263" spans="1:27" ht="22.5" customHeight="1" x14ac:dyDescent="0.2">
      <c r="A263" s="118"/>
      <c r="B263" s="119"/>
      <c r="C263" s="118"/>
      <c r="D263" s="118"/>
      <c r="E263" s="118"/>
      <c r="F263" s="183"/>
      <c r="G263" s="118"/>
      <c r="H263" s="118"/>
      <c r="I263" s="118"/>
      <c r="J263" s="118"/>
      <c r="K263" s="118"/>
      <c r="L263" s="118"/>
      <c r="M263" s="118"/>
      <c r="N263" s="122"/>
      <c r="O263" s="184"/>
      <c r="P263" s="118"/>
      <c r="Q263" s="118"/>
      <c r="R263" s="118"/>
      <c r="S263" s="118"/>
      <c r="T263" s="118"/>
      <c r="U263" s="118"/>
      <c r="V263" s="118"/>
      <c r="W263" s="118"/>
      <c r="X263" s="118"/>
      <c r="Y263" s="118"/>
      <c r="Z263" s="118"/>
      <c r="AA263" s="118"/>
    </row>
    <row r="264" spans="1:27" ht="22.5" customHeight="1" x14ac:dyDescent="0.2">
      <c r="A264" s="118"/>
      <c r="B264" s="119"/>
      <c r="C264" s="118"/>
      <c r="D264" s="118"/>
      <c r="E264" s="118"/>
      <c r="F264" s="183"/>
      <c r="G264" s="118"/>
      <c r="H264" s="118"/>
      <c r="I264" s="118"/>
      <c r="J264" s="118"/>
      <c r="K264" s="118"/>
      <c r="L264" s="118"/>
      <c r="M264" s="118"/>
      <c r="N264" s="122"/>
      <c r="O264" s="184"/>
      <c r="P264" s="118"/>
      <c r="Q264" s="118"/>
      <c r="R264" s="118"/>
      <c r="S264" s="118"/>
      <c r="T264" s="118"/>
      <c r="U264" s="118"/>
      <c r="V264" s="118"/>
      <c r="W264" s="118"/>
      <c r="X264" s="118"/>
      <c r="Y264" s="118"/>
      <c r="Z264" s="118"/>
      <c r="AA264" s="118"/>
    </row>
    <row r="265" spans="1:27" ht="22.5" customHeight="1" x14ac:dyDescent="0.2">
      <c r="A265" s="118"/>
      <c r="B265" s="119"/>
      <c r="C265" s="118"/>
      <c r="D265" s="118"/>
      <c r="E265" s="118"/>
      <c r="F265" s="183"/>
      <c r="G265" s="118"/>
      <c r="H265" s="118"/>
      <c r="I265" s="118"/>
      <c r="J265" s="118"/>
      <c r="K265" s="118"/>
      <c r="L265" s="118"/>
      <c r="M265" s="118"/>
      <c r="N265" s="122"/>
      <c r="O265" s="184"/>
      <c r="P265" s="118"/>
      <c r="Q265" s="118"/>
      <c r="R265" s="118"/>
      <c r="S265" s="118"/>
      <c r="T265" s="118"/>
      <c r="U265" s="118"/>
      <c r="V265" s="118"/>
      <c r="W265" s="118"/>
      <c r="X265" s="118"/>
      <c r="Y265" s="118"/>
      <c r="Z265" s="118"/>
      <c r="AA265" s="118"/>
    </row>
    <row r="266" spans="1:27" ht="22.5" customHeight="1" x14ac:dyDescent="0.2">
      <c r="A266" s="118"/>
      <c r="B266" s="119"/>
      <c r="C266" s="118"/>
      <c r="D266" s="118"/>
      <c r="E266" s="118"/>
      <c r="F266" s="183"/>
      <c r="G266" s="118"/>
      <c r="H266" s="118"/>
      <c r="I266" s="118"/>
      <c r="J266" s="118"/>
      <c r="K266" s="118"/>
      <c r="L266" s="118"/>
      <c r="M266" s="118"/>
      <c r="N266" s="122"/>
      <c r="O266" s="184"/>
      <c r="P266" s="118"/>
      <c r="Q266" s="118"/>
      <c r="R266" s="118"/>
      <c r="S266" s="118"/>
      <c r="T266" s="118"/>
      <c r="U266" s="118"/>
      <c r="V266" s="118"/>
      <c r="W266" s="118"/>
      <c r="X266" s="118"/>
      <c r="Y266" s="118"/>
      <c r="Z266" s="118"/>
      <c r="AA266" s="118"/>
    </row>
    <row r="267" spans="1:27" ht="22.5" customHeight="1" x14ac:dyDescent="0.2">
      <c r="A267" s="118"/>
      <c r="B267" s="119"/>
      <c r="C267" s="118"/>
      <c r="D267" s="118"/>
      <c r="E267" s="118"/>
      <c r="F267" s="183"/>
      <c r="G267" s="118"/>
      <c r="H267" s="118"/>
      <c r="I267" s="118"/>
      <c r="J267" s="118"/>
      <c r="K267" s="118"/>
      <c r="L267" s="118"/>
      <c r="M267" s="118"/>
      <c r="N267" s="122"/>
      <c r="O267" s="184"/>
      <c r="P267" s="118"/>
      <c r="Q267" s="118"/>
      <c r="R267" s="118"/>
      <c r="S267" s="118"/>
      <c r="T267" s="118"/>
      <c r="U267" s="118"/>
      <c r="V267" s="118"/>
      <c r="W267" s="118"/>
      <c r="X267" s="118"/>
      <c r="Y267" s="118"/>
      <c r="Z267" s="118"/>
      <c r="AA267" s="118"/>
    </row>
    <row r="268" spans="1:27" ht="22.5" customHeight="1" x14ac:dyDescent="0.2">
      <c r="A268" s="118"/>
      <c r="B268" s="119"/>
      <c r="C268" s="118"/>
      <c r="D268" s="118"/>
      <c r="E268" s="118"/>
      <c r="F268" s="183"/>
      <c r="G268" s="118"/>
      <c r="H268" s="118"/>
      <c r="I268" s="118"/>
      <c r="J268" s="118"/>
      <c r="K268" s="118"/>
      <c r="L268" s="118"/>
      <c r="M268" s="118"/>
      <c r="N268" s="122"/>
      <c r="O268" s="184"/>
      <c r="P268" s="118"/>
      <c r="Q268" s="118"/>
      <c r="R268" s="118"/>
      <c r="S268" s="118"/>
      <c r="T268" s="118"/>
      <c r="U268" s="118"/>
      <c r="V268" s="118"/>
      <c r="W268" s="118"/>
      <c r="X268" s="118"/>
      <c r="Y268" s="118"/>
      <c r="Z268" s="118"/>
      <c r="AA268" s="118"/>
    </row>
    <row r="269" spans="1:27" ht="22.5" customHeight="1" x14ac:dyDescent="0.2">
      <c r="A269" s="118"/>
      <c r="B269" s="119"/>
      <c r="C269" s="118"/>
      <c r="D269" s="118"/>
      <c r="E269" s="118"/>
      <c r="F269" s="183"/>
      <c r="G269" s="118"/>
      <c r="H269" s="118"/>
      <c r="I269" s="118"/>
      <c r="J269" s="118"/>
      <c r="K269" s="118"/>
      <c r="L269" s="118"/>
      <c r="M269" s="118"/>
      <c r="N269" s="122"/>
      <c r="O269" s="184"/>
      <c r="P269" s="118"/>
      <c r="Q269" s="118"/>
      <c r="R269" s="118"/>
      <c r="S269" s="118"/>
      <c r="T269" s="118"/>
      <c r="U269" s="118"/>
      <c r="V269" s="118"/>
      <c r="W269" s="118"/>
      <c r="X269" s="118"/>
      <c r="Y269" s="118"/>
      <c r="Z269" s="118"/>
      <c r="AA269" s="118"/>
    </row>
    <row r="270" spans="1:27" ht="22.5" customHeight="1" x14ac:dyDescent="0.2">
      <c r="A270" s="118"/>
      <c r="B270" s="119"/>
      <c r="C270" s="118"/>
      <c r="D270" s="118"/>
      <c r="E270" s="118"/>
      <c r="F270" s="183"/>
      <c r="G270" s="118"/>
      <c r="H270" s="118"/>
      <c r="I270" s="118"/>
      <c r="J270" s="118"/>
      <c r="K270" s="118"/>
      <c r="L270" s="118"/>
      <c r="M270" s="118"/>
      <c r="N270" s="122"/>
      <c r="O270" s="184"/>
      <c r="P270" s="118"/>
      <c r="Q270" s="118"/>
      <c r="R270" s="118"/>
      <c r="S270" s="118"/>
      <c r="T270" s="118"/>
      <c r="U270" s="118"/>
      <c r="V270" s="118"/>
      <c r="W270" s="118"/>
      <c r="X270" s="118"/>
      <c r="Y270" s="118"/>
      <c r="Z270" s="118"/>
      <c r="AA270" s="118"/>
    </row>
    <row r="271" spans="1:27" ht="22.5" customHeight="1" x14ac:dyDescent="0.2">
      <c r="A271" s="118"/>
      <c r="B271" s="119"/>
      <c r="C271" s="118"/>
      <c r="D271" s="118"/>
      <c r="E271" s="118"/>
      <c r="F271" s="183"/>
      <c r="G271" s="118"/>
      <c r="H271" s="118"/>
      <c r="I271" s="118"/>
      <c r="J271" s="118"/>
      <c r="K271" s="118"/>
      <c r="L271" s="118"/>
      <c r="M271" s="118"/>
      <c r="N271" s="122"/>
      <c r="O271" s="184"/>
      <c r="P271" s="118"/>
      <c r="Q271" s="118"/>
      <c r="R271" s="118"/>
      <c r="S271" s="118"/>
      <c r="T271" s="118"/>
      <c r="U271" s="118"/>
      <c r="V271" s="118"/>
      <c r="W271" s="118"/>
      <c r="X271" s="118"/>
      <c r="Y271" s="118"/>
      <c r="Z271" s="118"/>
      <c r="AA271" s="118"/>
    </row>
    <row r="272" spans="1:27" ht="22.5" customHeight="1" x14ac:dyDescent="0.2">
      <c r="A272" s="118"/>
      <c r="B272" s="119"/>
      <c r="C272" s="118"/>
      <c r="D272" s="118"/>
      <c r="E272" s="118"/>
      <c r="F272" s="183"/>
      <c r="G272" s="118"/>
      <c r="H272" s="118"/>
      <c r="I272" s="118"/>
      <c r="J272" s="118"/>
      <c r="K272" s="118"/>
      <c r="L272" s="118"/>
      <c r="M272" s="118"/>
      <c r="N272" s="122"/>
      <c r="O272" s="184"/>
      <c r="P272" s="118"/>
      <c r="Q272" s="118"/>
      <c r="R272" s="118"/>
      <c r="S272" s="118"/>
      <c r="T272" s="118"/>
      <c r="U272" s="118"/>
      <c r="V272" s="118"/>
      <c r="W272" s="118"/>
      <c r="X272" s="118"/>
      <c r="Y272" s="118"/>
      <c r="Z272" s="118"/>
      <c r="AA272" s="118"/>
    </row>
    <row r="273" spans="2:6" ht="15.75" customHeight="1" x14ac:dyDescent="0.2">
      <c r="B273" s="116"/>
      <c r="F273" s="117"/>
    </row>
    <row r="274" spans="2:6" ht="15.75" customHeight="1" x14ac:dyDescent="0.2">
      <c r="B274" s="116"/>
      <c r="F274" s="117"/>
    </row>
    <row r="275" spans="2:6" ht="15.75" customHeight="1" x14ac:dyDescent="0.2">
      <c r="B275" s="116"/>
      <c r="F275" s="117"/>
    </row>
    <row r="276" spans="2:6" ht="15.75" customHeight="1" x14ac:dyDescent="0.2">
      <c r="B276" s="116"/>
      <c r="F276" s="117"/>
    </row>
    <row r="277" spans="2:6" ht="15.75" customHeight="1" x14ac:dyDescent="0.2">
      <c r="B277" s="116"/>
      <c r="F277" s="117"/>
    </row>
    <row r="278" spans="2:6" ht="15.75" customHeight="1" x14ac:dyDescent="0.2">
      <c r="B278" s="116"/>
      <c r="F278" s="117"/>
    </row>
    <row r="279" spans="2:6" ht="15.75" customHeight="1" x14ac:dyDescent="0.2">
      <c r="B279" s="116"/>
      <c r="F279" s="117"/>
    </row>
    <row r="280" spans="2:6" ht="15.75" customHeight="1" x14ac:dyDescent="0.2">
      <c r="B280" s="116"/>
      <c r="F280" s="117"/>
    </row>
    <row r="281" spans="2:6" ht="15.75" customHeight="1" x14ac:dyDescent="0.2">
      <c r="B281" s="116"/>
      <c r="F281" s="117"/>
    </row>
    <row r="282" spans="2:6" ht="15.75" customHeight="1" x14ac:dyDescent="0.2">
      <c r="B282" s="116"/>
      <c r="F282" s="117"/>
    </row>
    <row r="283" spans="2:6" ht="15.75" customHeight="1" x14ac:dyDescent="0.2">
      <c r="B283" s="116"/>
      <c r="F283" s="117"/>
    </row>
    <row r="284" spans="2:6" ht="15.75" customHeight="1" x14ac:dyDescent="0.2">
      <c r="B284" s="116"/>
      <c r="F284" s="117"/>
    </row>
    <row r="285" spans="2:6" ht="15.75" customHeight="1" x14ac:dyDescent="0.2">
      <c r="B285" s="116"/>
      <c r="F285" s="117"/>
    </row>
    <row r="286" spans="2:6" ht="15.75" customHeight="1" x14ac:dyDescent="0.2">
      <c r="B286" s="116"/>
      <c r="F286" s="117"/>
    </row>
    <row r="287" spans="2:6" ht="15.75" customHeight="1" x14ac:dyDescent="0.2">
      <c r="B287" s="116"/>
      <c r="F287" s="117"/>
    </row>
    <row r="288" spans="2:6" ht="15.75" customHeight="1" x14ac:dyDescent="0.2">
      <c r="B288" s="116"/>
      <c r="F288" s="117"/>
    </row>
    <row r="289" spans="2:6" ht="15.75" customHeight="1" x14ac:dyDescent="0.2">
      <c r="B289" s="116"/>
      <c r="F289" s="117"/>
    </row>
    <row r="290" spans="2:6" ht="15.75" customHeight="1" x14ac:dyDescent="0.2">
      <c r="B290" s="116"/>
      <c r="F290" s="117"/>
    </row>
    <row r="291" spans="2:6" ht="15.75" customHeight="1" x14ac:dyDescent="0.2">
      <c r="B291" s="116"/>
      <c r="F291" s="117"/>
    </row>
    <row r="292" spans="2:6" ht="15.75" customHeight="1" x14ac:dyDescent="0.2">
      <c r="B292" s="116"/>
      <c r="F292" s="117"/>
    </row>
    <row r="293" spans="2:6" ht="15.75" customHeight="1" x14ac:dyDescent="0.2">
      <c r="B293" s="116"/>
      <c r="F293" s="117"/>
    </row>
    <row r="294" spans="2:6" ht="15.75" customHeight="1" x14ac:dyDescent="0.2">
      <c r="B294" s="116"/>
      <c r="F294" s="117"/>
    </row>
    <row r="295" spans="2:6" ht="15.75" customHeight="1" x14ac:dyDescent="0.2">
      <c r="B295" s="116"/>
      <c r="F295" s="117"/>
    </row>
    <row r="296" spans="2:6" ht="15.75" customHeight="1" x14ac:dyDescent="0.2">
      <c r="B296" s="116"/>
      <c r="F296" s="117"/>
    </row>
    <row r="297" spans="2:6" ht="15.75" customHeight="1" x14ac:dyDescent="0.2">
      <c r="B297" s="116"/>
      <c r="F297" s="117"/>
    </row>
    <row r="298" spans="2:6" ht="15.75" customHeight="1" x14ac:dyDescent="0.2">
      <c r="B298" s="116"/>
      <c r="F298" s="117"/>
    </row>
    <row r="299" spans="2:6" ht="15.75" customHeight="1" x14ac:dyDescent="0.2">
      <c r="B299" s="116"/>
      <c r="F299" s="117"/>
    </row>
    <row r="300" spans="2:6" ht="15.75" customHeight="1" x14ac:dyDescent="0.2">
      <c r="B300" s="116"/>
      <c r="F300" s="117"/>
    </row>
    <row r="301" spans="2:6" ht="15.75" customHeight="1" x14ac:dyDescent="0.2">
      <c r="B301" s="116"/>
      <c r="F301" s="117"/>
    </row>
    <row r="302" spans="2:6" ht="15.75" customHeight="1" x14ac:dyDescent="0.2">
      <c r="B302" s="116"/>
      <c r="F302" s="117"/>
    </row>
    <row r="303" spans="2:6" ht="15.75" customHeight="1" x14ac:dyDescent="0.2">
      <c r="B303" s="116"/>
      <c r="F303" s="117"/>
    </row>
    <row r="304" spans="2:6" ht="15.75" customHeight="1" x14ac:dyDescent="0.2">
      <c r="B304" s="116"/>
      <c r="F304" s="117"/>
    </row>
    <row r="305" spans="2:6" ht="15.75" customHeight="1" x14ac:dyDescent="0.2">
      <c r="B305" s="116"/>
      <c r="F305" s="117"/>
    </row>
    <row r="306" spans="2:6" ht="15.75" customHeight="1" x14ac:dyDescent="0.2">
      <c r="B306" s="116"/>
      <c r="F306" s="117"/>
    </row>
    <row r="307" spans="2:6" ht="15.75" customHeight="1" x14ac:dyDescent="0.2">
      <c r="B307" s="116"/>
      <c r="F307" s="117"/>
    </row>
    <row r="308" spans="2:6" ht="15.75" customHeight="1" x14ac:dyDescent="0.2">
      <c r="B308" s="116"/>
      <c r="F308" s="117"/>
    </row>
    <row r="309" spans="2:6" ht="15.75" customHeight="1" x14ac:dyDescent="0.2">
      <c r="B309" s="116"/>
      <c r="F309" s="117"/>
    </row>
    <row r="310" spans="2:6" ht="15.75" customHeight="1" x14ac:dyDescent="0.2">
      <c r="B310" s="116"/>
      <c r="F310" s="117"/>
    </row>
    <row r="311" spans="2:6" ht="15.75" customHeight="1" x14ac:dyDescent="0.2">
      <c r="B311" s="116"/>
      <c r="F311" s="117"/>
    </row>
    <row r="312" spans="2:6" ht="15.75" customHeight="1" x14ac:dyDescent="0.2">
      <c r="B312" s="116"/>
      <c r="F312" s="117"/>
    </row>
    <row r="313" spans="2:6" ht="15.75" customHeight="1" x14ac:dyDescent="0.2">
      <c r="B313" s="116"/>
      <c r="F313" s="117"/>
    </row>
    <row r="314" spans="2:6" ht="15.75" customHeight="1" x14ac:dyDescent="0.2">
      <c r="B314" s="116"/>
      <c r="F314" s="117"/>
    </row>
    <row r="315" spans="2:6" ht="15.75" customHeight="1" x14ac:dyDescent="0.2">
      <c r="B315" s="116"/>
      <c r="F315" s="117"/>
    </row>
    <row r="316" spans="2:6" ht="15.75" customHeight="1" x14ac:dyDescent="0.2">
      <c r="B316" s="116"/>
      <c r="F316" s="117"/>
    </row>
    <row r="317" spans="2:6" ht="15.75" customHeight="1" x14ac:dyDescent="0.2">
      <c r="B317" s="116"/>
      <c r="F317" s="117"/>
    </row>
    <row r="318" spans="2:6" ht="15.75" customHeight="1" x14ac:dyDescent="0.2">
      <c r="B318" s="116"/>
      <c r="F318" s="117"/>
    </row>
    <row r="319" spans="2:6" ht="15.75" customHeight="1" x14ac:dyDescent="0.2">
      <c r="B319" s="116"/>
      <c r="F319" s="117"/>
    </row>
    <row r="320" spans="2:6" ht="15.75" customHeight="1" x14ac:dyDescent="0.2">
      <c r="B320" s="116"/>
      <c r="F320" s="117"/>
    </row>
    <row r="321" spans="2:6" ht="15.75" customHeight="1" x14ac:dyDescent="0.2">
      <c r="B321" s="116"/>
      <c r="F321" s="117"/>
    </row>
    <row r="322" spans="2:6" ht="15.75" customHeight="1" x14ac:dyDescent="0.2">
      <c r="B322" s="116"/>
      <c r="F322" s="117"/>
    </row>
    <row r="323" spans="2:6" ht="15.75" customHeight="1" x14ac:dyDescent="0.2">
      <c r="B323" s="116"/>
      <c r="F323" s="117"/>
    </row>
    <row r="324" spans="2:6" ht="15.75" customHeight="1" x14ac:dyDescent="0.2">
      <c r="B324" s="116"/>
      <c r="F324" s="117"/>
    </row>
    <row r="325" spans="2:6" ht="15.75" customHeight="1" x14ac:dyDescent="0.2">
      <c r="B325" s="116"/>
      <c r="F325" s="117"/>
    </row>
    <row r="326" spans="2:6" ht="15.75" customHeight="1" x14ac:dyDescent="0.2">
      <c r="B326" s="116"/>
      <c r="F326" s="117"/>
    </row>
    <row r="327" spans="2:6" ht="15.75" customHeight="1" x14ac:dyDescent="0.2">
      <c r="B327" s="116"/>
      <c r="F327" s="117"/>
    </row>
    <row r="328" spans="2:6" ht="15.75" customHeight="1" x14ac:dyDescent="0.2">
      <c r="B328" s="116"/>
      <c r="F328" s="117"/>
    </row>
    <row r="329" spans="2:6" ht="15.75" customHeight="1" x14ac:dyDescent="0.2">
      <c r="B329" s="116"/>
      <c r="F329" s="117"/>
    </row>
    <row r="330" spans="2:6" ht="15.75" customHeight="1" x14ac:dyDescent="0.2">
      <c r="B330" s="116"/>
      <c r="F330" s="117"/>
    </row>
    <row r="331" spans="2:6" ht="15.75" customHeight="1" x14ac:dyDescent="0.2">
      <c r="B331" s="116"/>
      <c r="F331" s="117"/>
    </row>
    <row r="332" spans="2:6" ht="15.75" customHeight="1" x14ac:dyDescent="0.2">
      <c r="B332" s="116"/>
      <c r="F332" s="117"/>
    </row>
    <row r="333" spans="2:6" ht="15.75" customHeight="1" x14ac:dyDescent="0.2">
      <c r="B333" s="116"/>
      <c r="F333" s="117"/>
    </row>
    <row r="334" spans="2:6" ht="15.75" customHeight="1" x14ac:dyDescent="0.2">
      <c r="B334" s="116"/>
      <c r="F334" s="117"/>
    </row>
    <row r="335" spans="2:6" ht="15.75" customHeight="1" x14ac:dyDescent="0.2">
      <c r="B335" s="116"/>
      <c r="F335" s="117"/>
    </row>
    <row r="336" spans="2:6" ht="15.75" customHeight="1" x14ac:dyDescent="0.2">
      <c r="B336" s="116"/>
      <c r="F336" s="117"/>
    </row>
    <row r="337" spans="2:6" ht="15.75" customHeight="1" x14ac:dyDescent="0.2">
      <c r="B337" s="116"/>
      <c r="F337" s="117"/>
    </row>
    <row r="338" spans="2:6" ht="15.75" customHeight="1" x14ac:dyDescent="0.2">
      <c r="B338" s="116"/>
      <c r="F338" s="117"/>
    </row>
    <row r="339" spans="2:6" ht="15.75" customHeight="1" x14ac:dyDescent="0.2">
      <c r="B339" s="116"/>
      <c r="F339" s="117"/>
    </row>
    <row r="340" spans="2:6" ht="15.75" customHeight="1" x14ac:dyDescent="0.2">
      <c r="B340" s="116"/>
      <c r="F340" s="117"/>
    </row>
    <row r="341" spans="2:6" ht="15.75" customHeight="1" x14ac:dyDescent="0.2">
      <c r="B341" s="116"/>
      <c r="F341" s="117"/>
    </row>
    <row r="342" spans="2:6" ht="15.75" customHeight="1" x14ac:dyDescent="0.2">
      <c r="B342" s="116"/>
      <c r="F342" s="117"/>
    </row>
    <row r="343" spans="2:6" ht="15.75" customHeight="1" x14ac:dyDescent="0.2">
      <c r="B343" s="116"/>
      <c r="F343" s="117"/>
    </row>
    <row r="344" spans="2:6" ht="15.75" customHeight="1" x14ac:dyDescent="0.2">
      <c r="B344" s="116"/>
      <c r="F344" s="117"/>
    </row>
    <row r="345" spans="2:6" ht="15.75" customHeight="1" x14ac:dyDescent="0.2">
      <c r="B345" s="116"/>
      <c r="F345" s="117"/>
    </row>
    <row r="346" spans="2:6" ht="15.75" customHeight="1" x14ac:dyDescent="0.2">
      <c r="B346" s="116"/>
      <c r="F346" s="117"/>
    </row>
    <row r="347" spans="2:6" ht="15.75" customHeight="1" x14ac:dyDescent="0.2">
      <c r="B347" s="116"/>
      <c r="F347" s="117"/>
    </row>
    <row r="348" spans="2:6" ht="15.75" customHeight="1" x14ac:dyDescent="0.2">
      <c r="B348" s="116"/>
      <c r="F348" s="117"/>
    </row>
    <row r="349" spans="2:6" ht="15.75" customHeight="1" x14ac:dyDescent="0.2">
      <c r="B349" s="116"/>
      <c r="F349" s="117"/>
    </row>
    <row r="350" spans="2:6" ht="15.75" customHeight="1" x14ac:dyDescent="0.2">
      <c r="B350" s="116"/>
      <c r="F350" s="117"/>
    </row>
    <row r="351" spans="2:6" ht="15.75" customHeight="1" x14ac:dyDescent="0.2">
      <c r="B351" s="116"/>
      <c r="F351" s="117"/>
    </row>
    <row r="352" spans="2:6" ht="15.75" customHeight="1" x14ac:dyDescent="0.2">
      <c r="B352" s="116"/>
      <c r="F352" s="117"/>
    </row>
    <row r="353" spans="2:6" ht="15.75" customHeight="1" x14ac:dyDescent="0.2">
      <c r="B353" s="116"/>
      <c r="F353" s="117"/>
    </row>
    <row r="354" spans="2:6" ht="15.75" customHeight="1" x14ac:dyDescent="0.2">
      <c r="B354" s="116"/>
      <c r="F354" s="117"/>
    </row>
    <row r="355" spans="2:6" ht="15.75" customHeight="1" x14ac:dyDescent="0.2">
      <c r="B355" s="116"/>
      <c r="F355" s="117"/>
    </row>
    <row r="356" spans="2:6" ht="15.75" customHeight="1" x14ac:dyDescent="0.2">
      <c r="B356" s="116"/>
      <c r="F356" s="117"/>
    </row>
    <row r="357" spans="2:6" ht="15.75" customHeight="1" x14ac:dyDescent="0.2">
      <c r="B357" s="116"/>
      <c r="F357" s="117"/>
    </row>
    <row r="358" spans="2:6" ht="15.75" customHeight="1" x14ac:dyDescent="0.2">
      <c r="B358" s="116"/>
      <c r="F358" s="117"/>
    </row>
    <row r="359" spans="2:6" ht="15.75" customHeight="1" x14ac:dyDescent="0.2">
      <c r="B359" s="116"/>
      <c r="F359" s="117"/>
    </row>
    <row r="360" spans="2:6" ht="15.75" customHeight="1" x14ac:dyDescent="0.2">
      <c r="B360" s="116"/>
      <c r="F360" s="117"/>
    </row>
    <row r="361" spans="2:6" ht="15.75" customHeight="1" x14ac:dyDescent="0.2">
      <c r="B361" s="116"/>
      <c r="F361" s="117"/>
    </row>
    <row r="362" spans="2:6" ht="15.75" customHeight="1" x14ac:dyDescent="0.2">
      <c r="B362" s="116"/>
      <c r="F362" s="117"/>
    </row>
    <row r="363" spans="2:6" ht="15.75" customHeight="1" x14ac:dyDescent="0.2">
      <c r="B363" s="116"/>
      <c r="F363" s="117"/>
    </row>
    <row r="364" spans="2:6" ht="15.75" customHeight="1" x14ac:dyDescent="0.2">
      <c r="B364" s="116"/>
      <c r="F364" s="117"/>
    </row>
    <row r="365" spans="2:6" ht="15.75" customHeight="1" x14ac:dyDescent="0.2">
      <c r="B365" s="116"/>
      <c r="F365" s="117"/>
    </row>
    <row r="366" spans="2:6" ht="15.75" customHeight="1" x14ac:dyDescent="0.2">
      <c r="B366" s="116"/>
      <c r="F366" s="117"/>
    </row>
    <row r="367" spans="2:6" ht="15.75" customHeight="1" x14ac:dyDescent="0.2">
      <c r="B367" s="116"/>
      <c r="F367" s="117"/>
    </row>
    <row r="368" spans="2:6" ht="15.75" customHeight="1" x14ac:dyDescent="0.2">
      <c r="B368" s="116"/>
      <c r="F368" s="117"/>
    </row>
    <row r="369" spans="2:6" ht="15.75" customHeight="1" x14ac:dyDescent="0.2">
      <c r="B369" s="116"/>
      <c r="F369" s="117"/>
    </row>
    <row r="370" spans="2:6" ht="15.75" customHeight="1" x14ac:dyDescent="0.2">
      <c r="B370" s="116"/>
      <c r="F370" s="117"/>
    </row>
    <row r="371" spans="2:6" ht="15.75" customHeight="1" x14ac:dyDescent="0.2">
      <c r="B371" s="116"/>
      <c r="F371" s="117"/>
    </row>
    <row r="372" spans="2:6" ht="15.75" customHeight="1" x14ac:dyDescent="0.2">
      <c r="B372" s="116"/>
      <c r="F372" s="117"/>
    </row>
    <row r="373" spans="2:6" ht="15.75" customHeight="1" x14ac:dyDescent="0.2">
      <c r="B373" s="116"/>
      <c r="F373" s="117"/>
    </row>
    <row r="374" spans="2:6" ht="15.75" customHeight="1" x14ac:dyDescent="0.2">
      <c r="B374" s="116"/>
      <c r="F374" s="117"/>
    </row>
    <row r="375" spans="2:6" ht="15.75" customHeight="1" x14ac:dyDescent="0.2">
      <c r="B375" s="116"/>
      <c r="F375" s="117"/>
    </row>
    <row r="376" spans="2:6" ht="15.75" customHeight="1" x14ac:dyDescent="0.2">
      <c r="B376" s="116"/>
      <c r="F376" s="117"/>
    </row>
    <row r="377" spans="2:6" ht="15.75" customHeight="1" x14ac:dyDescent="0.2">
      <c r="B377" s="116"/>
      <c r="F377" s="117"/>
    </row>
    <row r="378" spans="2:6" ht="15.75" customHeight="1" x14ac:dyDescent="0.2">
      <c r="B378" s="116"/>
      <c r="F378" s="117"/>
    </row>
    <row r="379" spans="2:6" ht="15.75" customHeight="1" x14ac:dyDescent="0.2">
      <c r="B379" s="116"/>
      <c r="F379" s="117"/>
    </row>
    <row r="380" spans="2:6" ht="15.75" customHeight="1" x14ac:dyDescent="0.2">
      <c r="B380" s="116"/>
      <c r="F380" s="117"/>
    </row>
    <row r="381" spans="2:6" ht="15.75" customHeight="1" x14ac:dyDescent="0.2">
      <c r="B381" s="116"/>
      <c r="F381" s="117"/>
    </row>
    <row r="382" spans="2:6" ht="15.75" customHeight="1" x14ac:dyDescent="0.2">
      <c r="B382" s="116"/>
      <c r="F382" s="117"/>
    </row>
    <row r="383" spans="2:6" ht="15.75" customHeight="1" x14ac:dyDescent="0.2">
      <c r="B383" s="116"/>
      <c r="F383" s="117"/>
    </row>
    <row r="384" spans="2:6" ht="15.75" customHeight="1" x14ac:dyDescent="0.2">
      <c r="B384" s="116"/>
      <c r="F384" s="117"/>
    </row>
    <row r="385" spans="2:6" ht="15.75" customHeight="1" x14ac:dyDescent="0.2">
      <c r="B385" s="116"/>
      <c r="F385" s="117"/>
    </row>
    <row r="386" spans="2:6" ht="15.75" customHeight="1" x14ac:dyDescent="0.2">
      <c r="B386" s="116"/>
      <c r="F386" s="117"/>
    </row>
    <row r="387" spans="2:6" ht="15.75" customHeight="1" x14ac:dyDescent="0.2">
      <c r="B387" s="116"/>
      <c r="F387" s="117"/>
    </row>
    <row r="388" spans="2:6" ht="15.75" customHeight="1" x14ac:dyDescent="0.2">
      <c r="B388" s="116"/>
      <c r="F388" s="117"/>
    </row>
    <row r="389" spans="2:6" ht="15.75" customHeight="1" x14ac:dyDescent="0.2">
      <c r="B389" s="116"/>
      <c r="F389" s="117"/>
    </row>
    <row r="390" spans="2:6" ht="15.75" customHeight="1" x14ac:dyDescent="0.2">
      <c r="B390" s="116"/>
      <c r="F390" s="117"/>
    </row>
    <row r="391" spans="2:6" ht="15.75" customHeight="1" x14ac:dyDescent="0.2">
      <c r="B391" s="116"/>
      <c r="F391" s="117"/>
    </row>
    <row r="392" spans="2:6" ht="15.75" customHeight="1" x14ac:dyDescent="0.2">
      <c r="B392" s="116"/>
      <c r="F392" s="117"/>
    </row>
    <row r="393" spans="2:6" ht="15.75" customHeight="1" x14ac:dyDescent="0.2">
      <c r="B393" s="116"/>
      <c r="F393" s="117"/>
    </row>
    <row r="394" spans="2:6" ht="15.75" customHeight="1" x14ac:dyDescent="0.2">
      <c r="B394" s="116"/>
      <c r="F394" s="117"/>
    </row>
    <row r="395" spans="2:6" ht="15.75" customHeight="1" x14ac:dyDescent="0.2">
      <c r="B395" s="116"/>
      <c r="F395" s="117"/>
    </row>
    <row r="396" spans="2:6" ht="15.75" customHeight="1" x14ac:dyDescent="0.2">
      <c r="B396" s="116"/>
      <c r="F396" s="117"/>
    </row>
    <row r="397" spans="2:6" ht="15.75" customHeight="1" x14ac:dyDescent="0.2">
      <c r="B397" s="116"/>
      <c r="F397" s="117"/>
    </row>
    <row r="398" spans="2:6" ht="15.75" customHeight="1" x14ac:dyDescent="0.2">
      <c r="B398" s="116"/>
      <c r="F398" s="117"/>
    </row>
    <row r="399" spans="2:6" ht="15.75" customHeight="1" x14ac:dyDescent="0.2">
      <c r="B399" s="116"/>
      <c r="F399" s="117"/>
    </row>
    <row r="400" spans="2:6" ht="15.75" customHeight="1" x14ac:dyDescent="0.2">
      <c r="B400" s="116"/>
      <c r="F400" s="117"/>
    </row>
    <row r="401" spans="2:6" ht="15.75" customHeight="1" x14ac:dyDescent="0.2">
      <c r="B401" s="116"/>
      <c r="F401" s="117"/>
    </row>
    <row r="402" spans="2:6" ht="15.75" customHeight="1" x14ac:dyDescent="0.2">
      <c r="B402" s="116"/>
      <c r="F402" s="117"/>
    </row>
    <row r="403" spans="2:6" ht="15.75" customHeight="1" x14ac:dyDescent="0.2">
      <c r="B403" s="116"/>
      <c r="F403" s="117"/>
    </row>
    <row r="404" spans="2:6" ht="15.75" customHeight="1" x14ac:dyDescent="0.2">
      <c r="B404" s="116"/>
      <c r="F404" s="117"/>
    </row>
    <row r="405" spans="2:6" ht="15.75" customHeight="1" x14ac:dyDescent="0.2">
      <c r="B405" s="116"/>
      <c r="F405" s="117"/>
    </row>
    <row r="406" spans="2:6" ht="15.75" customHeight="1" x14ac:dyDescent="0.2">
      <c r="B406" s="116"/>
      <c r="F406" s="117"/>
    </row>
    <row r="407" spans="2:6" ht="15.75" customHeight="1" x14ac:dyDescent="0.2">
      <c r="B407" s="116"/>
      <c r="F407" s="117"/>
    </row>
    <row r="408" spans="2:6" ht="15.75" customHeight="1" x14ac:dyDescent="0.2">
      <c r="B408" s="116"/>
      <c r="F408" s="117"/>
    </row>
    <row r="409" spans="2:6" ht="15.75" customHeight="1" x14ac:dyDescent="0.2">
      <c r="B409" s="116"/>
      <c r="F409" s="117"/>
    </row>
    <row r="410" spans="2:6" ht="15.75" customHeight="1" x14ac:dyDescent="0.2">
      <c r="B410" s="116"/>
      <c r="F410" s="117"/>
    </row>
    <row r="411" spans="2:6" ht="15.75" customHeight="1" x14ac:dyDescent="0.2">
      <c r="B411" s="116"/>
      <c r="F411" s="117"/>
    </row>
    <row r="412" spans="2:6" ht="15.75" customHeight="1" x14ac:dyDescent="0.2">
      <c r="B412" s="116"/>
      <c r="F412" s="117"/>
    </row>
    <row r="413" spans="2:6" ht="15.75" customHeight="1" x14ac:dyDescent="0.2">
      <c r="B413" s="116"/>
      <c r="F413" s="117"/>
    </row>
    <row r="414" spans="2:6" ht="15.75" customHeight="1" x14ac:dyDescent="0.2">
      <c r="B414" s="116"/>
      <c r="F414" s="117"/>
    </row>
    <row r="415" spans="2:6" ht="15.75" customHeight="1" x14ac:dyDescent="0.2">
      <c r="B415" s="116"/>
      <c r="F415" s="117"/>
    </row>
    <row r="416" spans="2:6" ht="15.75" customHeight="1" x14ac:dyDescent="0.2">
      <c r="B416" s="116"/>
      <c r="F416" s="117"/>
    </row>
    <row r="417" spans="2:6" ht="15.75" customHeight="1" x14ac:dyDescent="0.2">
      <c r="B417" s="116"/>
      <c r="F417" s="117"/>
    </row>
    <row r="418" spans="2:6" ht="15.75" customHeight="1" x14ac:dyDescent="0.2">
      <c r="B418" s="116"/>
      <c r="F418" s="117"/>
    </row>
    <row r="419" spans="2:6" ht="15.75" customHeight="1" x14ac:dyDescent="0.2">
      <c r="B419" s="116"/>
      <c r="F419" s="117"/>
    </row>
    <row r="420" spans="2:6" ht="15.75" customHeight="1" x14ac:dyDescent="0.2">
      <c r="B420" s="116"/>
      <c r="F420" s="117"/>
    </row>
    <row r="421" spans="2:6" ht="15.75" customHeight="1" x14ac:dyDescent="0.2">
      <c r="B421" s="116"/>
      <c r="F421" s="117"/>
    </row>
    <row r="422" spans="2:6" ht="15.75" customHeight="1" x14ac:dyDescent="0.2">
      <c r="B422" s="116"/>
      <c r="F422" s="117"/>
    </row>
    <row r="423" spans="2:6" ht="15.75" customHeight="1" x14ac:dyDescent="0.2">
      <c r="B423" s="116"/>
      <c r="F423" s="117"/>
    </row>
    <row r="424" spans="2:6" ht="15.75" customHeight="1" x14ac:dyDescent="0.2">
      <c r="B424" s="116"/>
      <c r="F424" s="117"/>
    </row>
    <row r="425" spans="2:6" ht="15.75" customHeight="1" x14ac:dyDescent="0.2">
      <c r="B425" s="116"/>
      <c r="F425" s="117"/>
    </row>
    <row r="426" spans="2:6" ht="15.75" customHeight="1" x14ac:dyDescent="0.2">
      <c r="B426" s="116"/>
      <c r="F426" s="117"/>
    </row>
    <row r="427" spans="2:6" ht="15.75" customHeight="1" x14ac:dyDescent="0.2">
      <c r="B427" s="116"/>
      <c r="F427" s="117"/>
    </row>
    <row r="428" spans="2:6" ht="15.75" customHeight="1" x14ac:dyDescent="0.2">
      <c r="B428" s="116"/>
      <c r="F428" s="117"/>
    </row>
    <row r="429" spans="2:6" ht="15.75" customHeight="1" x14ac:dyDescent="0.2">
      <c r="B429" s="116"/>
      <c r="F429" s="117"/>
    </row>
    <row r="430" spans="2:6" ht="15.75" customHeight="1" x14ac:dyDescent="0.2">
      <c r="B430" s="116"/>
      <c r="F430" s="117"/>
    </row>
    <row r="431" spans="2:6" ht="15.75" customHeight="1" x14ac:dyDescent="0.2">
      <c r="B431" s="116"/>
      <c r="F431" s="117"/>
    </row>
    <row r="432" spans="2:6" ht="15.75" customHeight="1" x14ac:dyDescent="0.2">
      <c r="B432" s="116"/>
      <c r="F432" s="117"/>
    </row>
    <row r="433" spans="2:6" ht="15.75" customHeight="1" x14ac:dyDescent="0.2">
      <c r="B433" s="116"/>
      <c r="F433" s="117"/>
    </row>
    <row r="434" spans="2:6" ht="15.75" customHeight="1" x14ac:dyDescent="0.2">
      <c r="B434" s="116"/>
      <c r="F434" s="117"/>
    </row>
    <row r="435" spans="2:6" ht="15.75" customHeight="1" x14ac:dyDescent="0.2">
      <c r="B435" s="116"/>
      <c r="F435" s="117"/>
    </row>
    <row r="436" spans="2:6" ht="15.75" customHeight="1" x14ac:dyDescent="0.2">
      <c r="B436" s="116"/>
      <c r="F436" s="117"/>
    </row>
    <row r="437" spans="2:6" ht="15.75" customHeight="1" x14ac:dyDescent="0.2">
      <c r="B437" s="116"/>
      <c r="F437" s="117"/>
    </row>
    <row r="438" spans="2:6" ht="15.75" customHeight="1" x14ac:dyDescent="0.2">
      <c r="B438" s="116"/>
      <c r="F438" s="117"/>
    </row>
    <row r="439" spans="2:6" ht="15.75" customHeight="1" x14ac:dyDescent="0.2">
      <c r="B439" s="116"/>
      <c r="F439" s="117"/>
    </row>
    <row r="440" spans="2:6" ht="15.75" customHeight="1" x14ac:dyDescent="0.2">
      <c r="B440" s="116"/>
      <c r="F440" s="117"/>
    </row>
    <row r="441" spans="2:6" ht="15.75" customHeight="1" x14ac:dyDescent="0.2">
      <c r="B441" s="116"/>
      <c r="F441" s="117"/>
    </row>
    <row r="442" spans="2:6" ht="15.75" customHeight="1" x14ac:dyDescent="0.2">
      <c r="B442" s="116"/>
      <c r="F442" s="117"/>
    </row>
    <row r="443" spans="2:6" ht="15.75" customHeight="1" x14ac:dyDescent="0.2">
      <c r="B443" s="116"/>
      <c r="F443" s="117"/>
    </row>
    <row r="444" spans="2:6" ht="15.75" customHeight="1" x14ac:dyDescent="0.2">
      <c r="B444" s="116"/>
      <c r="F444" s="117"/>
    </row>
    <row r="445" spans="2:6" ht="15.75" customHeight="1" x14ac:dyDescent="0.2">
      <c r="B445" s="116"/>
      <c r="F445" s="117"/>
    </row>
    <row r="446" spans="2:6" ht="15.75" customHeight="1" x14ac:dyDescent="0.2">
      <c r="B446" s="116"/>
      <c r="F446" s="117"/>
    </row>
    <row r="447" spans="2:6" ht="15.75" customHeight="1" x14ac:dyDescent="0.2">
      <c r="B447" s="116"/>
      <c r="F447" s="117"/>
    </row>
    <row r="448" spans="2:6" ht="15.75" customHeight="1" x14ac:dyDescent="0.2">
      <c r="B448" s="116"/>
      <c r="F448" s="117"/>
    </row>
    <row r="449" spans="2:6" ht="15.75" customHeight="1" x14ac:dyDescent="0.2">
      <c r="B449" s="116"/>
      <c r="F449" s="117"/>
    </row>
    <row r="450" spans="2:6" ht="15.75" customHeight="1" x14ac:dyDescent="0.2">
      <c r="B450" s="116"/>
      <c r="F450" s="117"/>
    </row>
    <row r="451" spans="2:6" ht="15.75" customHeight="1" x14ac:dyDescent="0.2">
      <c r="B451" s="116"/>
      <c r="F451" s="117"/>
    </row>
    <row r="452" spans="2:6" ht="15.75" customHeight="1" x14ac:dyDescent="0.2">
      <c r="B452" s="116"/>
      <c r="F452" s="117"/>
    </row>
    <row r="453" spans="2:6" ht="15.75" customHeight="1" x14ac:dyDescent="0.2">
      <c r="B453" s="116"/>
      <c r="F453" s="117"/>
    </row>
    <row r="454" spans="2:6" ht="15.75" customHeight="1" x14ac:dyDescent="0.2">
      <c r="B454" s="116"/>
      <c r="F454" s="117"/>
    </row>
    <row r="455" spans="2:6" ht="15.75" customHeight="1" x14ac:dyDescent="0.2">
      <c r="B455" s="116"/>
      <c r="F455" s="117"/>
    </row>
    <row r="456" spans="2:6" ht="15.75" customHeight="1" x14ac:dyDescent="0.2">
      <c r="B456" s="116"/>
      <c r="F456" s="117"/>
    </row>
    <row r="457" spans="2:6" ht="15.75" customHeight="1" x14ac:dyDescent="0.2">
      <c r="B457" s="116"/>
      <c r="F457" s="117"/>
    </row>
    <row r="458" spans="2:6" ht="15.75" customHeight="1" x14ac:dyDescent="0.2">
      <c r="B458" s="116"/>
      <c r="F458" s="117"/>
    </row>
    <row r="459" spans="2:6" ht="15.75" customHeight="1" x14ac:dyDescent="0.2">
      <c r="B459" s="116"/>
      <c r="F459" s="117"/>
    </row>
    <row r="460" spans="2:6" ht="15.75" customHeight="1" x14ac:dyDescent="0.2">
      <c r="B460" s="116"/>
      <c r="F460" s="117"/>
    </row>
    <row r="461" spans="2:6" ht="15.75" customHeight="1" x14ac:dyDescent="0.2">
      <c r="B461" s="116"/>
      <c r="F461" s="117"/>
    </row>
    <row r="462" spans="2:6" ht="15.75" customHeight="1" x14ac:dyDescent="0.2">
      <c r="B462" s="116"/>
      <c r="F462" s="117"/>
    </row>
    <row r="463" spans="2:6" ht="15.75" customHeight="1" x14ac:dyDescent="0.2">
      <c r="B463" s="116"/>
      <c r="F463" s="117"/>
    </row>
    <row r="464" spans="2:6" ht="15.75" customHeight="1" x14ac:dyDescent="0.2">
      <c r="B464" s="116"/>
      <c r="F464" s="117"/>
    </row>
    <row r="465" spans="2:6" ht="15.75" customHeight="1" x14ac:dyDescent="0.2">
      <c r="B465" s="116"/>
      <c r="F465" s="117"/>
    </row>
    <row r="466" spans="2:6" ht="15.75" customHeight="1" x14ac:dyDescent="0.2">
      <c r="B466" s="116"/>
      <c r="F466" s="117"/>
    </row>
    <row r="467" spans="2:6" ht="15.75" customHeight="1" x14ac:dyDescent="0.2">
      <c r="B467" s="116"/>
      <c r="F467" s="117"/>
    </row>
    <row r="468" spans="2:6" ht="15.75" customHeight="1" x14ac:dyDescent="0.2">
      <c r="B468" s="116"/>
      <c r="F468" s="117"/>
    </row>
    <row r="469" spans="2:6" ht="15.75" customHeight="1" x14ac:dyDescent="0.2">
      <c r="B469" s="116"/>
      <c r="F469" s="117"/>
    </row>
    <row r="470" spans="2:6" ht="15.75" customHeight="1" x14ac:dyDescent="0.2">
      <c r="B470" s="116"/>
      <c r="F470" s="117"/>
    </row>
    <row r="471" spans="2:6" ht="15.75" customHeight="1" x14ac:dyDescent="0.2">
      <c r="B471" s="116"/>
      <c r="F471" s="117"/>
    </row>
    <row r="472" spans="2:6" ht="15.75" customHeight="1" x14ac:dyDescent="0.2">
      <c r="B472" s="116"/>
      <c r="F472" s="117"/>
    </row>
    <row r="473" spans="2:6" ht="15.75" customHeight="1" x14ac:dyDescent="0.2">
      <c r="B473" s="116"/>
      <c r="F473" s="117"/>
    </row>
    <row r="474" spans="2:6" ht="15.75" customHeight="1" x14ac:dyDescent="0.2">
      <c r="B474" s="116"/>
      <c r="F474" s="117"/>
    </row>
    <row r="475" spans="2:6" ht="15.75" customHeight="1" x14ac:dyDescent="0.2">
      <c r="B475" s="116"/>
      <c r="F475" s="117"/>
    </row>
    <row r="476" spans="2:6" ht="15.75" customHeight="1" x14ac:dyDescent="0.2">
      <c r="B476" s="116"/>
      <c r="F476" s="117"/>
    </row>
    <row r="477" spans="2:6" ht="15.75" customHeight="1" x14ac:dyDescent="0.2">
      <c r="B477" s="116"/>
      <c r="F477" s="117"/>
    </row>
    <row r="478" spans="2:6" ht="15.75" customHeight="1" x14ac:dyDescent="0.2">
      <c r="B478" s="116"/>
      <c r="F478" s="117"/>
    </row>
    <row r="479" spans="2:6" ht="15.75" customHeight="1" x14ac:dyDescent="0.2">
      <c r="B479" s="116"/>
      <c r="F479" s="117"/>
    </row>
    <row r="480" spans="2:6" ht="15.75" customHeight="1" x14ac:dyDescent="0.2">
      <c r="B480" s="116"/>
      <c r="F480" s="117"/>
    </row>
    <row r="481" spans="2:6" ht="15.75" customHeight="1" x14ac:dyDescent="0.2">
      <c r="B481" s="116"/>
      <c r="F481" s="117"/>
    </row>
    <row r="482" spans="2:6" ht="15.75" customHeight="1" x14ac:dyDescent="0.2">
      <c r="B482" s="116"/>
      <c r="F482" s="117"/>
    </row>
    <row r="483" spans="2:6" ht="15.75" customHeight="1" x14ac:dyDescent="0.2">
      <c r="B483" s="116"/>
      <c r="F483" s="117"/>
    </row>
    <row r="484" spans="2:6" ht="15.75" customHeight="1" x14ac:dyDescent="0.2">
      <c r="B484" s="116"/>
      <c r="F484" s="117"/>
    </row>
    <row r="485" spans="2:6" ht="15.75" customHeight="1" x14ac:dyDescent="0.2">
      <c r="B485" s="116"/>
      <c r="F485" s="117"/>
    </row>
    <row r="486" spans="2:6" ht="15.75" customHeight="1" x14ac:dyDescent="0.2">
      <c r="B486" s="116"/>
      <c r="F486" s="117"/>
    </row>
    <row r="487" spans="2:6" ht="15.75" customHeight="1" x14ac:dyDescent="0.2">
      <c r="B487" s="116"/>
      <c r="F487" s="117"/>
    </row>
    <row r="488" spans="2:6" ht="15.75" customHeight="1" x14ac:dyDescent="0.2">
      <c r="B488" s="116"/>
      <c r="F488" s="117"/>
    </row>
    <row r="489" spans="2:6" ht="15.75" customHeight="1" x14ac:dyDescent="0.2">
      <c r="B489" s="116"/>
      <c r="F489" s="117"/>
    </row>
    <row r="490" spans="2:6" ht="15.75" customHeight="1" x14ac:dyDescent="0.2">
      <c r="B490" s="116"/>
      <c r="F490" s="117"/>
    </row>
    <row r="491" spans="2:6" ht="15.75" customHeight="1" x14ac:dyDescent="0.2">
      <c r="B491" s="116"/>
      <c r="F491" s="117"/>
    </row>
    <row r="492" spans="2:6" ht="15.75" customHeight="1" x14ac:dyDescent="0.2">
      <c r="B492" s="116"/>
      <c r="F492" s="117"/>
    </row>
    <row r="493" spans="2:6" ht="15.75" customHeight="1" x14ac:dyDescent="0.2">
      <c r="B493" s="116"/>
      <c r="F493" s="117"/>
    </row>
    <row r="494" spans="2:6" ht="15.75" customHeight="1" x14ac:dyDescent="0.2">
      <c r="B494" s="116"/>
      <c r="F494" s="117"/>
    </row>
    <row r="495" spans="2:6" ht="15.75" customHeight="1" x14ac:dyDescent="0.2">
      <c r="B495" s="116"/>
      <c r="F495" s="117"/>
    </row>
    <row r="496" spans="2:6" ht="15.75" customHeight="1" x14ac:dyDescent="0.2">
      <c r="B496" s="116"/>
      <c r="F496" s="117"/>
    </row>
    <row r="497" spans="2:6" ht="15.75" customHeight="1" x14ac:dyDescent="0.2">
      <c r="B497" s="116"/>
      <c r="F497" s="117"/>
    </row>
    <row r="498" spans="2:6" ht="15.75" customHeight="1" x14ac:dyDescent="0.2">
      <c r="B498" s="116"/>
      <c r="F498" s="117"/>
    </row>
    <row r="499" spans="2:6" ht="15.75" customHeight="1" x14ac:dyDescent="0.2">
      <c r="B499" s="116"/>
      <c r="F499" s="117"/>
    </row>
    <row r="500" spans="2:6" ht="15.75" customHeight="1" x14ac:dyDescent="0.2">
      <c r="B500" s="116"/>
      <c r="F500" s="117"/>
    </row>
    <row r="501" spans="2:6" ht="15.75" customHeight="1" x14ac:dyDescent="0.2">
      <c r="B501" s="116"/>
      <c r="F501" s="117"/>
    </row>
    <row r="502" spans="2:6" ht="15.75" customHeight="1" x14ac:dyDescent="0.2">
      <c r="B502" s="116"/>
      <c r="F502" s="117"/>
    </row>
    <row r="503" spans="2:6" ht="15.75" customHeight="1" x14ac:dyDescent="0.2">
      <c r="B503" s="116"/>
      <c r="F503" s="117"/>
    </row>
    <row r="504" spans="2:6" ht="15.75" customHeight="1" x14ac:dyDescent="0.2">
      <c r="B504" s="116"/>
      <c r="F504" s="117"/>
    </row>
    <row r="505" spans="2:6" ht="15.75" customHeight="1" x14ac:dyDescent="0.2">
      <c r="B505" s="116"/>
      <c r="F505" s="117"/>
    </row>
    <row r="506" spans="2:6" ht="15.75" customHeight="1" x14ac:dyDescent="0.2">
      <c r="B506" s="116"/>
      <c r="F506" s="117"/>
    </row>
    <row r="507" spans="2:6" ht="15.75" customHeight="1" x14ac:dyDescent="0.2">
      <c r="B507" s="116"/>
      <c r="F507" s="117"/>
    </row>
    <row r="508" spans="2:6" ht="15.75" customHeight="1" x14ac:dyDescent="0.2">
      <c r="B508" s="116"/>
      <c r="F508" s="117"/>
    </row>
    <row r="509" spans="2:6" ht="15.75" customHeight="1" x14ac:dyDescent="0.2">
      <c r="B509" s="116"/>
      <c r="F509" s="117"/>
    </row>
    <row r="510" spans="2:6" ht="15.75" customHeight="1" x14ac:dyDescent="0.2">
      <c r="B510" s="116"/>
      <c r="F510" s="117"/>
    </row>
    <row r="511" spans="2:6" ht="15.75" customHeight="1" x14ac:dyDescent="0.2">
      <c r="B511" s="116"/>
      <c r="F511" s="117"/>
    </row>
    <row r="512" spans="2:6" ht="15.75" customHeight="1" x14ac:dyDescent="0.2">
      <c r="B512" s="116"/>
      <c r="F512" s="117"/>
    </row>
    <row r="513" spans="2:6" ht="15.75" customHeight="1" x14ac:dyDescent="0.2">
      <c r="B513" s="116"/>
      <c r="F513" s="117"/>
    </row>
    <row r="514" spans="2:6" ht="15.75" customHeight="1" x14ac:dyDescent="0.2">
      <c r="B514" s="116"/>
      <c r="F514" s="117"/>
    </row>
    <row r="515" spans="2:6" ht="15.75" customHeight="1" x14ac:dyDescent="0.2">
      <c r="B515" s="116"/>
      <c r="F515" s="117"/>
    </row>
    <row r="516" spans="2:6" ht="15.75" customHeight="1" x14ac:dyDescent="0.2">
      <c r="B516" s="116"/>
      <c r="F516" s="117"/>
    </row>
    <row r="517" spans="2:6" ht="15.75" customHeight="1" x14ac:dyDescent="0.2">
      <c r="B517" s="116"/>
      <c r="F517" s="117"/>
    </row>
    <row r="518" spans="2:6" ht="15.75" customHeight="1" x14ac:dyDescent="0.2">
      <c r="B518" s="116"/>
      <c r="F518" s="117"/>
    </row>
    <row r="519" spans="2:6" ht="15.75" customHeight="1" x14ac:dyDescent="0.2">
      <c r="B519" s="116"/>
      <c r="F519" s="117"/>
    </row>
    <row r="520" spans="2:6" ht="15.75" customHeight="1" x14ac:dyDescent="0.2">
      <c r="B520" s="116"/>
      <c r="F520" s="117"/>
    </row>
    <row r="521" spans="2:6" ht="15.75" customHeight="1" x14ac:dyDescent="0.2">
      <c r="B521" s="116"/>
      <c r="F521" s="117"/>
    </row>
    <row r="522" spans="2:6" ht="15.75" customHeight="1" x14ac:dyDescent="0.2">
      <c r="B522" s="116"/>
      <c r="F522" s="117"/>
    </row>
    <row r="523" spans="2:6" ht="15.75" customHeight="1" x14ac:dyDescent="0.2">
      <c r="B523" s="116"/>
      <c r="F523" s="117"/>
    </row>
    <row r="524" spans="2:6" ht="15.75" customHeight="1" x14ac:dyDescent="0.2">
      <c r="B524" s="116"/>
      <c r="F524" s="117"/>
    </row>
    <row r="525" spans="2:6" ht="15.75" customHeight="1" x14ac:dyDescent="0.2">
      <c r="B525" s="116"/>
      <c r="F525" s="117"/>
    </row>
    <row r="526" spans="2:6" ht="15.75" customHeight="1" x14ac:dyDescent="0.2">
      <c r="B526" s="116"/>
      <c r="F526" s="117"/>
    </row>
    <row r="527" spans="2:6" ht="15.75" customHeight="1" x14ac:dyDescent="0.2">
      <c r="B527" s="116"/>
      <c r="F527" s="117"/>
    </row>
    <row r="528" spans="2:6" ht="15.75" customHeight="1" x14ac:dyDescent="0.2">
      <c r="B528" s="116"/>
      <c r="F528" s="117"/>
    </row>
    <row r="529" spans="2:6" ht="15.75" customHeight="1" x14ac:dyDescent="0.2">
      <c r="B529" s="116"/>
      <c r="F529" s="117"/>
    </row>
    <row r="530" spans="2:6" ht="15.75" customHeight="1" x14ac:dyDescent="0.2">
      <c r="B530" s="116"/>
      <c r="F530" s="117"/>
    </row>
    <row r="531" spans="2:6" ht="15.75" customHeight="1" x14ac:dyDescent="0.2">
      <c r="B531" s="116"/>
      <c r="F531" s="117"/>
    </row>
    <row r="532" spans="2:6" ht="15.75" customHeight="1" x14ac:dyDescent="0.2">
      <c r="B532" s="116"/>
      <c r="F532" s="117"/>
    </row>
    <row r="533" spans="2:6" ht="15.75" customHeight="1" x14ac:dyDescent="0.2">
      <c r="B533" s="116"/>
      <c r="F533" s="117"/>
    </row>
    <row r="534" spans="2:6" ht="15.75" customHeight="1" x14ac:dyDescent="0.2">
      <c r="B534" s="116"/>
      <c r="F534" s="117"/>
    </row>
    <row r="535" spans="2:6" ht="15.75" customHeight="1" x14ac:dyDescent="0.2">
      <c r="B535" s="116"/>
      <c r="F535" s="117"/>
    </row>
    <row r="536" spans="2:6" ht="15.75" customHeight="1" x14ac:dyDescent="0.2">
      <c r="B536" s="116"/>
      <c r="F536" s="117"/>
    </row>
    <row r="537" spans="2:6" ht="15.75" customHeight="1" x14ac:dyDescent="0.2">
      <c r="B537" s="116"/>
      <c r="F537" s="117"/>
    </row>
    <row r="538" spans="2:6" ht="15.75" customHeight="1" x14ac:dyDescent="0.2">
      <c r="B538" s="116"/>
      <c r="F538" s="117"/>
    </row>
    <row r="539" spans="2:6" ht="15.75" customHeight="1" x14ac:dyDescent="0.2">
      <c r="B539" s="116"/>
      <c r="F539" s="117"/>
    </row>
    <row r="540" spans="2:6" ht="15.75" customHeight="1" x14ac:dyDescent="0.2">
      <c r="B540" s="116"/>
      <c r="F540" s="117"/>
    </row>
    <row r="541" spans="2:6" ht="15.75" customHeight="1" x14ac:dyDescent="0.2">
      <c r="B541" s="116"/>
      <c r="F541" s="117"/>
    </row>
    <row r="542" spans="2:6" ht="15.75" customHeight="1" x14ac:dyDescent="0.2">
      <c r="B542" s="116"/>
      <c r="F542" s="117"/>
    </row>
    <row r="543" spans="2:6" ht="15.75" customHeight="1" x14ac:dyDescent="0.2">
      <c r="B543" s="116"/>
      <c r="F543" s="117"/>
    </row>
    <row r="544" spans="2:6" ht="15.75" customHeight="1" x14ac:dyDescent="0.2">
      <c r="B544" s="116"/>
      <c r="F544" s="117"/>
    </row>
    <row r="545" spans="2:6" ht="15.75" customHeight="1" x14ac:dyDescent="0.2">
      <c r="B545" s="116"/>
      <c r="F545" s="117"/>
    </row>
    <row r="546" spans="2:6" ht="15.75" customHeight="1" x14ac:dyDescent="0.2">
      <c r="B546" s="116"/>
      <c r="F546" s="117"/>
    </row>
    <row r="547" spans="2:6" ht="15.75" customHeight="1" x14ac:dyDescent="0.2">
      <c r="B547" s="116"/>
      <c r="F547" s="117"/>
    </row>
    <row r="548" spans="2:6" ht="15.75" customHeight="1" x14ac:dyDescent="0.2">
      <c r="B548" s="116"/>
      <c r="F548" s="117"/>
    </row>
    <row r="549" spans="2:6" ht="15.75" customHeight="1" x14ac:dyDescent="0.2">
      <c r="B549" s="116"/>
      <c r="F549" s="117"/>
    </row>
    <row r="550" spans="2:6" ht="15.75" customHeight="1" x14ac:dyDescent="0.2">
      <c r="B550" s="116"/>
      <c r="F550" s="117"/>
    </row>
    <row r="551" spans="2:6" ht="15.75" customHeight="1" x14ac:dyDescent="0.2">
      <c r="B551" s="116"/>
      <c r="F551" s="117"/>
    </row>
    <row r="552" spans="2:6" ht="15.75" customHeight="1" x14ac:dyDescent="0.2">
      <c r="B552" s="116"/>
      <c r="F552" s="117"/>
    </row>
    <row r="553" spans="2:6" ht="15.75" customHeight="1" x14ac:dyDescent="0.2">
      <c r="B553" s="116"/>
      <c r="F553" s="117"/>
    </row>
    <row r="554" spans="2:6" ht="15.75" customHeight="1" x14ac:dyDescent="0.2">
      <c r="B554" s="116"/>
      <c r="F554" s="117"/>
    </row>
    <row r="555" spans="2:6" ht="15.75" customHeight="1" x14ac:dyDescent="0.2">
      <c r="B555" s="116"/>
      <c r="F555" s="117"/>
    </row>
    <row r="556" spans="2:6" ht="15.75" customHeight="1" x14ac:dyDescent="0.2">
      <c r="B556" s="116"/>
      <c r="F556" s="117"/>
    </row>
    <row r="557" spans="2:6" ht="15.75" customHeight="1" x14ac:dyDescent="0.2">
      <c r="B557" s="116"/>
      <c r="F557" s="117"/>
    </row>
    <row r="558" spans="2:6" ht="15.75" customHeight="1" x14ac:dyDescent="0.2">
      <c r="B558" s="116"/>
      <c r="F558" s="117"/>
    </row>
    <row r="559" spans="2:6" ht="15.75" customHeight="1" x14ac:dyDescent="0.2">
      <c r="B559" s="116"/>
      <c r="F559" s="117"/>
    </row>
    <row r="560" spans="2:6" ht="15.75" customHeight="1" x14ac:dyDescent="0.2">
      <c r="B560" s="116"/>
      <c r="F560" s="117"/>
    </row>
    <row r="561" spans="2:6" ht="15.75" customHeight="1" x14ac:dyDescent="0.2">
      <c r="B561" s="116"/>
      <c r="F561" s="117"/>
    </row>
    <row r="562" spans="2:6" ht="15.75" customHeight="1" x14ac:dyDescent="0.2">
      <c r="B562" s="116"/>
      <c r="F562" s="117"/>
    </row>
    <row r="563" spans="2:6" ht="15.75" customHeight="1" x14ac:dyDescent="0.2">
      <c r="B563" s="116"/>
      <c r="F563" s="117"/>
    </row>
    <row r="564" spans="2:6" ht="15.75" customHeight="1" x14ac:dyDescent="0.2">
      <c r="B564" s="116"/>
      <c r="F564" s="117"/>
    </row>
    <row r="565" spans="2:6" ht="15.75" customHeight="1" x14ac:dyDescent="0.2">
      <c r="B565" s="116"/>
      <c r="F565" s="117"/>
    </row>
    <row r="566" spans="2:6" ht="15.75" customHeight="1" x14ac:dyDescent="0.2">
      <c r="B566" s="116"/>
      <c r="F566" s="117"/>
    </row>
    <row r="567" spans="2:6" ht="15.75" customHeight="1" x14ac:dyDescent="0.2">
      <c r="B567" s="116"/>
      <c r="F567" s="117"/>
    </row>
    <row r="568" spans="2:6" ht="15.75" customHeight="1" x14ac:dyDescent="0.2">
      <c r="B568" s="116"/>
      <c r="F568" s="117"/>
    </row>
    <row r="569" spans="2:6" ht="15.75" customHeight="1" x14ac:dyDescent="0.2">
      <c r="B569" s="116"/>
      <c r="F569" s="117"/>
    </row>
    <row r="570" spans="2:6" ht="15.75" customHeight="1" x14ac:dyDescent="0.2">
      <c r="B570" s="116"/>
      <c r="F570" s="117"/>
    </row>
    <row r="571" spans="2:6" ht="15.75" customHeight="1" x14ac:dyDescent="0.2">
      <c r="B571" s="116"/>
      <c r="F571" s="117"/>
    </row>
    <row r="572" spans="2:6" ht="15.75" customHeight="1" x14ac:dyDescent="0.2">
      <c r="B572" s="116"/>
      <c r="F572" s="117"/>
    </row>
    <row r="573" spans="2:6" ht="15.75" customHeight="1" x14ac:dyDescent="0.2">
      <c r="B573" s="116"/>
      <c r="F573" s="117"/>
    </row>
    <row r="574" spans="2:6" ht="15.75" customHeight="1" x14ac:dyDescent="0.2">
      <c r="B574" s="116"/>
      <c r="F574" s="117"/>
    </row>
    <row r="575" spans="2:6" ht="15.75" customHeight="1" x14ac:dyDescent="0.2">
      <c r="B575" s="116"/>
      <c r="F575" s="117"/>
    </row>
    <row r="576" spans="2:6" ht="15.75" customHeight="1" x14ac:dyDescent="0.2">
      <c r="B576" s="116"/>
      <c r="F576" s="117"/>
    </row>
    <row r="577" spans="2:6" ht="15.75" customHeight="1" x14ac:dyDescent="0.2">
      <c r="B577" s="116"/>
      <c r="F577" s="117"/>
    </row>
    <row r="578" spans="2:6" ht="15.75" customHeight="1" x14ac:dyDescent="0.2">
      <c r="B578" s="116"/>
      <c r="F578" s="117"/>
    </row>
    <row r="579" spans="2:6" ht="15.75" customHeight="1" x14ac:dyDescent="0.2">
      <c r="B579" s="116"/>
      <c r="F579" s="117"/>
    </row>
    <row r="580" spans="2:6" ht="15.75" customHeight="1" x14ac:dyDescent="0.2">
      <c r="B580" s="116"/>
      <c r="F580" s="117"/>
    </row>
    <row r="581" spans="2:6" ht="15.75" customHeight="1" x14ac:dyDescent="0.2">
      <c r="B581" s="116"/>
      <c r="F581" s="117"/>
    </row>
    <row r="582" spans="2:6" ht="15.75" customHeight="1" x14ac:dyDescent="0.2">
      <c r="B582" s="116"/>
      <c r="F582" s="117"/>
    </row>
    <row r="583" spans="2:6" ht="15.75" customHeight="1" x14ac:dyDescent="0.2">
      <c r="B583" s="116"/>
      <c r="F583" s="117"/>
    </row>
    <row r="584" spans="2:6" ht="15.75" customHeight="1" x14ac:dyDescent="0.2">
      <c r="B584" s="116"/>
      <c r="F584" s="117"/>
    </row>
    <row r="585" spans="2:6" ht="15.75" customHeight="1" x14ac:dyDescent="0.2">
      <c r="B585" s="116"/>
      <c r="F585" s="117"/>
    </row>
    <row r="586" spans="2:6" ht="15.75" customHeight="1" x14ac:dyDescent="0.2">
      <c r="B586" s="116"/>
      <c r="F586" s="117"/>
    </row>
    <row r="587" spans="2:6" ht="15.75" customHeight="1" x14ac:dyDescent="0.2">
      <c r="B587" s="116"/>
      <c r="F587" s="117"/>
    </row>
    <row r="588" spans="2:6" ht="15.75" customHeight="1" x14ac:dyDescent="0.2">
      <c r="B588" s="116"/>
      <c r="F588" s="117"/>
    </row>
    <row r="589" spans="2:6" ht="15.75" customHeight="1" x14ac:dyDescent="0.2">
      <c r="B589" s="116"/>
      <c r="F589" s="117"/>
    </row>
    <row r="590" spans="2:6" ht="15.75" customHeight="1" x14ac:dyDescent="0.2">
      <c r="B590" s="116"/>
      <c r="F590" s="117"/>
    </row>
    <row r="591" spans="2:6" ht="15.75" customHeight="1" x14ac:dyDescent="0.2">
      <c r="B591" s="116"/>
      <c r="F591" s="117"/>
    </row>
    <row r="592" spans="2:6" ht="15.75" customHeight="1" x14ac:dyDescent="0.2">
      <c r="B592" s="116"/>
      <c r="F592" s="117"/>
    </row>
    <row r="593" spans="2:6" ht="15.75" customHeight="1" x14ac:dyDescent="0.2">
      <c r="B593" s="116"/>
      <c r="F593" s="117"/>
    </row>
    <row r="594" spans="2:6" ht="15.75" customHeight="1" x14ac:dyDescent="0.2">
      <c r="B594" s="116"/>
      <c r="F594" s="117"/>
    </row>
    <row r="595" spans="2:6" ht="15.75" customHeight="1" x14ac:dyDescent="0.2">
      <c r="B595" s="116"/>
      <c r="F595" s="117"/>
    </row>
    <row r="596" spans="2:6" ht="15.75" customHeight="1" x14ac:dyDescent="0.2">
      <c r="B596" s="116"/>
      <c r="F596" s="117"/>
    </row>
    <row r="597" spans="2:6" ht="15.75" customHeight="1" x14ac:dyDescent="0.2">
      <c r="B597" s="116"/>
      <c r="F597" s="117"/>
    </row>
    <row r="598" spans="2:6" ht="15.75" customHeight="1" x14ac:dyDescent="0.2">
      <c r="B598" s="116"/>
      <c r="F598" s="117"/>
    </row>
    <row r="599" spans="2:6" ht="15.75" customHeight="1" x14ac:dyDescent="0.2">
      <c r="B599" s="116"/>
      <c r="F599" s="117"/>
    </row>
    <row r="600" spans="2:6" ht="15.75" customHeight="1" x14ac:dyDescent="0.2">
      <c r="B600" s="116"/>
      <c r="F600" s="117"/>
    </row>
    <row r="601" spans="2:6" ht="15.75" customHeight="1" x14ac:dyDescent="0.2">
      <c r="B601" s="116"/>
      <c r="F601" s="117"/>
    </row>
    <row r="602" spans="2:6" ht="15.75" customHeight="1" x14ac:dyDescent="0.2">
      <c r="B602" s="116"/>
      <c r="F602" s="117"/>
    </row>
    <row r="603" spans="2:6" ht="15.75" customHeight="1" x14ac:dyDescent="0.2">
      <c r="B603" s="116"/>
      <c r="F603" s="117"/>
    </row>
    <row r="604" spans="2:6" ht="15.75" customHeight="1" x14ac:dyDescent="0.2">
      <c r="B604" s="116"/>
      <c r="F604" s="117"/>
    </row>
    <row r="605" spans="2:6" ht="15.75" customHeight="1" x14ac:dyDescent="0.2">
      <c r="B605" s="116"/>
      <c r="F605" s="117"/>
    </row>
    <row r="606" spans="2:6" ht="15.75" customHeight="1" x14ac:dyDescent="0.2">
      <c r="B606" s="116"/>
      <c r="F606" s="117"/>
    </row>
    <row r="607" spans="2:6" ht="15.75" customHeight="1" x14ac:dyDescent="0.2">
      <c r="B607" s="116"/>
      <c r="F607" s="117"/>
    </row>
    <row r="608" spans="2:6" ht="15.75" customHeight="1" x14ac:dyDescent="0.2">
      <c r="B608" s="116"/>
      <c r="F608" s="117"/>
    </row>
    <row r="609" spans="2:6" ht="15.75" customHeight="1" x14ac:dyDescent="0.2">
      <c r="B609" s="116"/>
      <c r="F609" s="117"/>
    </row>
    <row r="610" spans="2:6" ht="15.75" customHeight="1" x14ac:dyDescent="0.2">
      <c r="B610" s="116"/>
      <c r="F610" s="117"/>
    </row>
    <row r="611" spans="2:6" ht="15.75" customHeight="1" x14ac:dyDescent="0.2">
      <c r="B611" s="116"/>
      <c r="F611" s="117"/>
    </row>
    <row r="612" spans="2:6" ht="15.75" customHeight="1" x14ac:dyDescent="0.2">
      <c r="B612" s="116"/>
      <c r="F612" s="117"/>
    </row>
    <row r="613" spans="2:6" ht="15.75" customHeight="1" x14ac:dyDescent="0.2">
      <c r="B613" s="116"/>
      <c r="F613" s="117"/>
    </row>
    <row r="614" spans="2:6" ht="15.75" customHeight="1" x14ac:dyDescent="0.2">
      <c r="B614" s="116"/>
      <c r="F614" s="117"/>
    </row>
    <row r="615" spans="2:6" ht="15.75" customHeight="1" x14ac:dyDescent="0.2">
      <c r="B615" s="116"/>
      <c r="F615" s="117"/>
    </row>
    <row r="616" spans="2:6" ht="15.75" customHeight="1" x14ac:dyDescent="0.2">
      <c r="B616" s="116"/>
      <c r="F616" s="117"/>
    </row>
    <row r="617" spans="2:6" ht="15.75" customHeight="1" x14ac:dyDescent="0.2">
      <c r="B617" s="116"/>
      <c r="F617" s="117"/>
    </row>
    <row r="618" spans="2:6" ht="15.75" customHeight="1" x14ac:dyDescent="0.2">
      <c r="B618" s="116"/>
      <c r="F618" s="117"/>
    </row>
    <row r="619" spans="2:6" ht="15.75" customHeight="1" x14ac:dyDescent="0.2">
      <c r="B619" s="116"/>
      <c r="F619" s="117"/>
    </row>
    <row r="620" spans="2:6" ht="15.75" customHeight="1" x14ac:dyDescent="0.2">
      <c r="B620" s="116"/>
      <c r="F620" s="117"/>
    </row>
    <row r="621" spans="2:6" ht="15.75" customHeight="1" x14ac:dyDescent="0.2">
      <c r="B621" s="116"/>
      <c r="F621" s="117"/>
    </row>
    <row r="622" spans="2:6" ht="15.75" customHeight="1" x14ac:dyDescent="0.2">
      <c r="B622" s="116"/>
      <c r="F622" s="117"/>
    </row>
    <row r="623" spans="2:6" ht="15.75" customHeight="1" x14ac:dyDescent="0.2">
      <c r="B623" s="116"/>
      <c r="F623" s="117"/>
    </row>
    <row r="624" spans="2:6" ht="15.75" customHeight="1" x14ac:dyDescent="0.2">
      <c r="B624" s="116"/>
      <c r="F624" s="117"/>
    </row>
    <row r="625" spans="2:6" ht="15.75" customHeight="1" x14ac:dyDescent="0.2">
      <c r="B625" s="116"/>
      <c r="F625" s="117"/>
    </row>
    <row r="626" spans="2:6" ht="15.75" customHeight="1" x14ac:dyDescent="0.2">
      <c r="B626" s="116"/>
      <c r="F626" s="117"/>
    </row>
    <row r="627" spans="2:6" ht="15.75" customHeight="1" x14ac:dyDescent="0.2">
      <c r="B627" s="116"/>
      <c r="F627" s="117"/>
    </row>
    <row r="628" spans="2:6" ht="15.75" customHeight="1" x14ac:dyDescent="0.2">
      <c r="B628" s="116"/>
      <c r="F628" s="117"/>
    </row>
    <row r="629" spans="2:6" ht="15.75" customHeight="1" x14ac:dyDescent="0.2">
      <c r="B629" s="116"/>
      <c r="F629" s="117"/>
    </row>
    <row r="630" spans="2:6" ht="15.75" customHeight="1" x14ac:dyDescent="0.2">
      <c r="B630" s="116"/>
      <c r="F630" s="117"/>
    </row>
    <row r="631" spans="2:6" ht="15.75" customHeight="1" x14ac:dyDescent="0.2">
      <c r="B631" s="116"/>
      <c r="F631" s="117"/>
    </row>
    <row r="632" spans="2:6" ht="15.75" customHeight="1" x14ac:dyDescent="0.2">
      <c r="B632" s="116"/>
      <c r="F632" s="117"/>
    </row>
    <row r="633" spans="2:6" ht="15.75" customHeight="1" x14ac:dyDescent="0.2">
      <c r="B633" s="116"/>
      <c r="F633" s="117"/>
    </row>
    <row r="634" spans="2:6" ht="15.75" customHeight="1" x14ac:dyDescent="0.2">
      <c r="B634" s="116"/>
      <c r="F634" s="117"/>
    </row>
    <row r="635" spans="2:6" ht="15.75" customHeight="1" x14ac:dyDescent="0.2">
      <c r="B635" s="116"/>
      <c r="F635" s="117"/>
    </row>
    <row r="636" spans="2:6" ht="15.75" customHeight="1" x14ac:dyDescent="0.2">
      <c r="B636" s="116"/>
      <c r="F636" s="117"/>
    </row>
    <row r="637" spans="2:6" ht="15.75" customHeight="1" x14ac:dyDescent="0.2">
      <c r="B637" s="116"/>
      <c r="F637" s="117"/>
    </row>
    <row r="638" spans="2:6" ht="15.75" customHeight="1" x14ac:dyDescent="0.2">
      <c r="B638" s="116"/>
      <c r="F638" s="117"/>
    </row>
    <row r="639" spans="2:6" ht="15.75" customHeight="1" x14ac:dyDescent="0.2">
      <c r="B639" s="116"/>
      <c r="F639" s="117"/>
    </row>
    <row r="640" spans="2:6" ht="15.75" customHeight="1" x14ac:dyDescent="0.2">
      <c r="B640" s="116"/>
      <c r="F640" s="117"/>
    </row>
    <row r="641" spans="2:6" ht="15.75" customHeight="1" x14ac:dyDescent="0.2">
      <c r="B641" s="116"/>
      <c r="F641" s="117"/>
    </row>
    <row r="642" spans="2:6" ht="15.75" customHeight="1" x14ac:dyDescent="0.2">
      <c r="B642" s="116"/>
      <c r="F642" s="117"/>
    </row>
    <row r="643" spans="2:6" ht="15.75" customHeight="1" x14ac:dyDescent="0.2">
      <c r="B643" s="116"/>
      <c r="F643" s="117"/>
    </row>
    <row r="644" spans="2:6" ht="15.75" customHeight="1" x14ac:dyDescent="0.2">
      <c r="B644" s="116"/>
      <c r="F644" s="117"/>
    </row>
    <row r="645" spans="2:6" ht="15.75" customHeight="1" x14ac:dyDescent="0.2">
      <c r="B645" s="116"/>
      <c r="F645" s="117"/>
    </row>
    <row r="646" spans="2:6" ht="15.75" customHeight="1" x14ac:dyDescent="0.2">
      <c r="B646" s="116"/>
      <c r="F646" s="117"/>
    </row>
    <row r="647" spans="2:6" ht="15.75" customHeight="1" x14ac:dyDescent="0.2">
      <c r="B647" s="116"/>
      <c r="F647" s="117"/>
    </row>
    <row r="648" spans="2:6" ht="15.75" customHeight="1" x14ac:dyDescent="0.2">
      <c r="B648" s="116"/>
      <c r="F648" s="117"/>
    </row>
    <row r="649" spans="2:6" ht="15.75" customHeight="1" x14ac:dyDescent="0.2">
      <c r="B649" s="116"/>
      <c r="F649" s="117"/>
    </row>
    <row r="650" spans="2:6" ht="15.75" customHeight="1" x14ac:dyDescent="0.2">
      <c r="B650" s="116"/>
      <c r="F650" s="117"/>
    </row>
    <row r="651" spans="2:6" ht="15.75" customHeight="1" x14ac:dyDescent="0.2">
      <c r="B651" s="116"/>
      <c r="F651" s="117"/>
    </row>
    <row r="652" spans="2:6" ht="15.75" customHeight="1" x14ac:dyDescent="0.2">
      <c r="B652" s="116"/>
      <c r="F652" s="117"/>
    </row>
    <row r="653" spans="2:6" ht="15.75" customHeight="1" x14ac:dyDescent="0.2">
      <c r="B653" s="116"/>
      <c r="F653" s="117"/>
    </row>
    <row r="654" spans="2:6" ht="15.75" customHeight="1" x14ac:dyDescent="0.2">
      <c r="B654" s="116"/>
      <c r="F654" s="117"/>
    </row>
    <row r="655" spans="2:6" ht="15.75" customHeight="1" x14ac:dyDescent="0.2">
      <c r="B655" s="116"/>
      <c r="F655" s="117"/>
    </row>
    <row r="656" spans="2:6" ht="15.75" customHeight="1" x14ac:dyDescent="0.2">
      <c r="B656" s="116"/>
      <c r="F656" s="117"/>
    </row>
    <row r="657" spans="2:6" ht="15.75" customHeight="1" x14ac:dyDescent="0.2">
      <c r="B657" s="116"/>
      <c r="F657" s="117"/>
    </row>
    <row r="658" spans="2:6" ht="15.75" customHeight="1" x14ac:dyDescent="0.2">
      <c r="B658" s="116"/>
      <c r="F658" s="117"/>
    </row>
    <row r="659" spans="2:6" ht="15.75" customHeight="1" x14ac:dyDescent="0.2">
      <c r="B659" s="116"/>
      <c r="F659" s="117"/>
    </row>
    <row r="660" spans="2:6" ht="15.75" customHeight="1" x14ac:dyDescent="0.2">
      <c r="B660" s="116"/>
      <c r="F660" s="117"/>
    </row>
    <row r="661" spans="2:6" ht="15.75" customHeight="1" x14ac:dyDescent="0.2">
      <c r="B661" s="116"/>
      <c r="F661" s="117"/>
    </row>
    <row r="662" spans="2:6" ht="15.75" customHeight="1" x14ac:dyDescent="0.2">
      <c r="B662" s="116"/>
      <c r="F662" s="117"/>
    </row>
    <row r="663" spans="2:6" ht="15.75" customHeight="1" x14ac:dyDescent="0.2">
      <c r="B663" s="116"/>
      <c r="F663" s="117"/>
    </row>
    <row r="664" spans="2:6" ht="15.75" customHeight="1" x14ac:dyDescent="0.2">
      <c r="B664" s="116"/>
      <c r="F664" s="117"/>
    </row>
    <row r="665" spans="2:6" ht="15.75" customHeight="1" x14ac:dyDescent="0.2">
      <c r="B665" s="116"/>
      <c r="F665" s="117"/>
    </row>
    <row r="666" spans="2:6" ht="15.75" customHeight="1" x14ac:dyDescent="0.2">
      <c r="B666" s="116"/>
      <c r="F666" s="117"/>
    </row>
    <row r="667" spans="2:6" ht="15.75" customHeight="1" x14ac:dyDescent="0.2">
      <c r="B667" s="116"/>
      <c r="F667" s="117"/>
    </row>
    <row r="668" spans="2:6" ht="15.75" customHeight="1" x14ac:dyDescent="0.2">
      <c r="B668" s="116"/>
      <c r="F668" s="117"/>
    </row>
    <row r="669" spans="2:6" ht="15.75" customHeight="1" x14ac:dyDescent="0.2">
      <c r="B669" s="116"/>
      <c r="F669" s="117"/>
    </row>
    <row r="670" spans="2:6" ht="15.75" customHeight="1" x14ac:dyDescent="0.2">
      <c r="B670" s="116"/>
      <c r="F670" s="117"/>
    </row>
    <row r="671" spans="2:6" ht="15.75" customHeight="1" x14ac:dyDescent="0.2">
      <c r="B671" s="116"/>
      <c r="F671" s="117"/>
    </row>
    <row r="672" spans="2:6" ht="15.75" customHeight="1" x14ac:dyDescent="0.2">
      <c r="B672" s="116"/>
      <c r="F672" s="117"/>
    </row>
    <row r="673" spans="2:6" ht="15.75" customHeight="1" x14ac:dyDescent="0.2">
      <c r="B673" s="116"/>
      <c r="F673" s="117"/>
    </row>
    <row r="674" spans="2:6" ht="15.75" customHeight="1" x14ac:dyDescent="0.2">
      <c r="B674" s="116"/>
      <c r="F674" s="117"/>
    </row>
    <row r="675" spans="2:6" ht="15.75" customHeight="1" x14ac:dyDescent="0.2">
      <c r="B675" s="116"/>
      <c r="F675" s="117"/>
    </row>
    <row r="676" spans="2:6" ht="15.75" customHeight="1" x14ac:dyDescent="0.2">
      <c r="B676" s="116"/>
      <c r="F676" s="117"/>
    </row>
    <row r="677" spans="2:6" ht="15.75" customHeight="1" x14ac:dyDescent="0.2">
      <c r="B677" s="116"/>
      <c r="F677" s="117"/>
    </row>
    <row r="678" spans="2:6" ht="15.75" customHeight="1" x14ac:dyDescent="0.2">
      <c r="B678" s="116"/>
      <c r="F678" s="117"/>
    </row>
    <row r="679" spans="2:6" ht="15.75" customHeight="1" x14ac:dyDescent="0.2">
      <c r="B679" s="116"/>
      <c r="F679" s="117"/>
    </row>
    <row r="680" spans="2:6" ht="15.75" customHeight="1" x14ac:dyDescent="0.2">
      <c r="B680" s="116"/>
      <c r="F680" s="117"/>
    </row>
    <row r="681" spans="2:6" ht="15.75" customHeight="1" x14ac:dyDescent="0.2">
      <c r="B681" s="116"/>
      <c r="F681" s="117"/>
    </row>
    <row r="682" spans="2:6" ht="15.75" customHeight="1" x14ac:dyDescent="0.2">
      <c r="B682" s="116"/>
      <c r="F682" s="117"/>
    </row>
    <row r="683" spans="2:6" ht="15.75" customHeight="1" x14ac:dyDescent="0.2">
      <c r="B683" s="116"/>
      <c r="F683" s="117"/>
    </row>
    <row r="684" spans="2:6" ht="15.75" customHeight="1" x14ac:dyDescent="0.2">
      <c r="B684" s="116"/>
      <c r="F684" s="117"/>
    </row>
    <row r="685" spans="2:6" ht="15.75" customHeight="1" x14ac:dyDescent="0.2">
      <c r="B685" s="116"/>
      <c r="F685" s="117"/>
    </row>
    <row r="686" spans="2:6" ht="15.75" customHeight="1" x14ac:dyDescent="0.2">
      <c r="B686" s="116"/>
      <c r="F686" s="117"/>
    </row>
    <row r="687" spans="2:6" ht="15.75" customHeight="1" x14ac:dyDescent="0.2">
      <c r="B687" s="116"/>
      <c r="F687" s="117"/>
    </row>
    <row r="688" spans="2:6" ht="15.75" customHeight="1" x14ac:dyDescent="0.2">
      <c r="B688" s="116"/>
      <c r="F688" s="117"/>
    </row>
    <row r="689" spans="2:6" ht="15.75" customHeight="1" x14ac:dyDescent="0.2">
      <c r="B689" s="116"/>
      <c r="F689" s="117"/>
    </row>
    <row r="690" spans="2:6" ht="15.75" customHeight="1" x14ac:dyDescent="0.2">
      <c r="B690" s="116"/>
      <c r="F690" s="117"/>
    </row>
    <row r="691" spans="2:6" ht="15.75" customHeight="1" x14ac:dyDescent="0.2">
      <c r="B691" s="116"/>
      <c r="F691" s="117"/>
    </row>
    <row r="692" spans="2:6" ht="15.75" customHeight="1" x14ac:dyDescent="0.2">
      <c r="B692" s="116"/>
      <c r="F692" s="117"/>
    </row>
    <row r="693" spans="2:6" ht="15.75" customHeight="1" x14ac:dyDescent="0.2">
      <c r="B693" s="116"/>
      <c r="F693" s="117"/>
    </row>
    <row r="694" spans="2:6" ht="15.75" customHeight="1" x14ac:dyDescent="0.2">
      <c r="B694" s="116"/>
      <c r="F694" s="117"/>
    </row>
    <row r="695" spans="2:6" ht="15.75" customHeight="1" x14ac:dyDescent="0.2">
      <c r="B695" s="116"/>
      <c r="F695" s="117"/>
    </row>
    <row r="696" spans="2:6" ht="15.75" customHeight="1" x14ac:dyDescent="0.2">
      <c r="B696" s="116"/>
      <c r="F696" s="117"/>
    </row>
    <row r="697" spans="2:6" ht="15.75" customHeight="1" x14ac:dyDescent="0.2">
      <c r="B697" s="116"/>
      <c r="F697" s="117"/>
    </row>
    <row r="698" spans="2:6" ht="15.75" customHeight="1" x14ac:dyDescent="0.2">
      <c r="B698" s="116"/>
      <c r="F698" s="117"/>
    </row>
    <row r="699" spans="2:6" ht="15.75" customHeight="1" x14ac:dyDescent="0.2">
      <c r="B699" s="116"/>
      <c r="F699" s="117"/>
    </row>
    <row r="700" spans="2:6" ht="15.75" customHeight="1" x14ac:dyDescent="0.2">
      <c r="B700" s="116"/>
      <c r="F700" s="117"/>
    </row>
    <row r="701" spans="2:6" ht="15.75" customHeight="1" x14ac:dyDescent="0.2">
      <c r="B701" s="116"/>
      <c r="F701" s="117"/>
    </row>
    <row r="702" spans="2:6" ht="15.75" customHeight="1" x14ac:dyDescent="0.2">
      <c r="B702" s="116"/>
      <c r="F702" s="117"/>
    </row>
    <row r="703" spans="2:6" ht="15.75" customHeight="1" x14ac:dyDescent="0.2">
      <c r="B703" s="116"/>
      <c r="F703" s="117"/>
    </row>
    <row r="704" spans="2:6" ht="15.75" customHeight="1" x14ac:dyDescent="0.2">
      <c r="B704" s="116"/>
      <c r="F704" s="117"/>
    </row>
    <row r="705" spans="2:6" ht="15.75" customHeight="1" x14ac:dyDescent="0.2">
      <c r="B705" s="116"/>
      <c r="F705" s="117"/>
    </row>
    <row r="706" spans="2:6" ht="15.75" customHeight="1" x14ac:dyDescent="0.2">
      <c r="B706" s="116"/>
      <c r="F706" s="117"/>
    </row>
    <row r="707" spans="2:6" ht="15.75" customHeight="1" x14ac:dyDescent="0.2">
      <c r="B707" s="116"/>
      <c r="F707" s="117"/>
    </row>
    <row r="708" spans="2:6" ht="15.75" customHeight="1" x14ac:dyDescent="0.2">
      <c r="B708" s="116"/>
      <c r="F708" s="117"/>
    </row>
    <row r="709" spans="2:6" ht="15.75" customHeight="1" x14ac:dyDescent="0.2">
      <c r="B709" s="116"/>
      <c r="F709" s="117"/>
    </row>
    <row r="710" spans="2:6" ht="15.75" customHeight="1" x14ac:dyDescent="0.2">
      <c r="B710" s="116"/>
      <c r="F710" s="117"/>
    </row>
    <row r="711" spans="2:6" ht="15.75" customHeight="1" x14ac:dyDescent="0.2">
      <c r="B711" s="116"/>
      <c r="F711" s="117"/>
    </row>
    <row r="712" spans="2:6" ht="15.75" customHeight="1" x14ac:dyDescent="0.2">
      <c r="B712" s="116"/>
      <c r="F712" s="117"/>
    </row>
    <row r="713" spans="2:6" ht="15.75" customHeight="1" x14ac:dyDescent="0.2">
      <c r="B713" s="116"/>
      <c r="F713" s="117"/>
    </row>
    <row r="714" spans="2:6" ht="15.75" customHeight="1" x14ac:dyDescent="0.2">
      <c r="B714" s="116"/>
      <c r="F714" s="117"/>
    </row>
    <row r="715" spans="2:6" ht="15.75" customHeight="1" x14ac:dyDescent="0.2">
      <c r="B715" s="116"/>
      <c r="F715" s="117"/>
    </row>
    <row r="716" spans="2:6" ht="15.75" customHeight="1" x14ac:dyDescent="0.2">
      <c r="B716" s="116"/>
      <c r="F716" s="117"/>
    </row>
    <row r="717" spans="2:6" ht="15.75" customHeight="1" x14ac:dyDescent="0.2">
      <c r="B717" s="116"/>
      <c r="F717" s="117"/>
    </row>
    <row r="718" spans="2:6" ht="15.75" customHeight="1" x14ac:dyDescent="0.2">
      <c r="B718" s="116"/>
      <c r="F718" s="117"/>
    </row>
    <row r="719" spans="2:6" ht="15.75" customHeight="1" x14ac:dyDescent="0.2">
      <c r="B719" s="116"/>
      <c r="F719" s="117"/>
    </row>
    <row r="720" spans="2:6" ht="15.75" customHeight="1" x14ac:dyDescent="0.2">
      <c r="B720" s="116"/>
      <c r="F720" s="117"/>
    </row>
    <row r="721" spans="2:6" ht="15.75" customHeight="1" x14ac:dyDescent="0.2">
      <c r="B721" s="116"/>
      <c r="F721" s="117"/>
    </row>
    <row r="722" spans="2:6" ht="15.75" customHeight="1" x14ac:dyDescent="0.2">
      <c r="B722" s="116"/>
      <c r="F722" s="117"/>
    </row>
    <row r="723" spans="2:6" ht="15.75" customHeight="1" x14ac:dyDescent="0.2">
      <c r="B723" s="116"/>
      <c r="F723" s="117"/>
    </row>
    <row r="724" spans="2:6" ht="15.75" customHeight="1" x14ac:dyDescent="0.2">
      <c r="B724" s="116"/>
      <c r="F724" s="117"/>
    </row>
    <row r="725" spans="2:6" ht="15.75" customHeight="1" x14ac:dyDescent="0.2">
      <c r="B725" s="116"/>
      <c r="F725" s="117"/>
    </row>
    <row r="726" spans="2:6" ht="15.75" customHeight="1" x14ac:dyDescent="0.2">
      <c r="B726" s="116"/>
      <c r="F726" s="117"/>
    </row>
    <row r="727" spans="2:6" ht="15.75" customHeight="1" x14ac:dyDescent="0.2">
      <c r="B727" s="116"/>
      <c r="F727" s="117"/>
    </row>
    <row r="728" spans="2:6" ht="15.75" customHeight="1" x14ac:dyDescent="0.2">
      <c r="B728" s="116"/>
      <c r="F728" s="117"/>
    </row>
    <row r="729" spans="2:6" ht="15.75" customHeight="1" x14ac:dyDescent="0.2">
      <c r="B729" s="116"/>
      <c r="F729" s="117"/>
    </row>
    <row r="730" spans="2:6" ht="15.75" customHeight="1" x14ac:dyDescent="0.2">
      <c r="B730" s="116"/>
      <c r="F730" s="117"/>
    </row>
    <row r="731" spans="2:6" ht="15.75" customHeight="1" x14ac:dyDescent="0.2">
      <c r="B731" s="116"/>
      <c r="F731" s="117"/>
    </row>
    <row r="732" spans="2:6" ht="15.75" customHeight="1" x14ac:dyDescent="0.2">
      <c r="B732" s="116"/>
      <c r="F732" s="117"/>
    </row>
    <row r="733" spans="2:6" ht="15.75" customHeight="1" x14ac:dyDescent="0.2">
      <c r="B733" s="116"/>
      <c r="F733" s="117"/>
    </row>
    <row r="734" spans="2:6" ht="15.75" customHeight="1" x14ac:dyDescent="0.2">
      <c r="B734" s="116"/>
      <c r="F734" s="117"/>
    </row>
    <row r="735" spans="2:6" ht="15.75" customHeight="1" x14ac:dyDescent="0.2">
      <c r="B735" s="116"/>
      <c r="F735" s="117"/>
    </row>
    <row r="736" spans="2:6" ht="15.75" customHeight="1" x14ac:dyDescent="0.2">
      <c r="B736" s="116"/>
      <c r="F736" s="117"/>
    </row>
    <row r="737" spans="2:6" ht="15.75" customHeight="1" x14ac:dyDescent="0.2">
      <c r="B737" s="116"/>
      <c r="F737" s="117"/>
    </row>
    <row r="738" spans="2:6" ht="15.75" customHeight="1" x14ac:dyDescent="0.2">
      <c r="B738" s="116"/>
      <c r="F738" s="117"/>
    </row>
    <row r="739" spans="2:6" ht="15.75" customHeight="1" x14ac:dyDescent="0.2">
      <c r="B739" s="116"/>
      <c r="F739" s="117"/>
    </row>
    <row r="740" spans="2:6" ht="15.75" customHeight="1" x14ac:dyDescent="0.2">
      <c r="B740" s="116"/>
      <c r="F740" s="117"/>
    </row>
    <row r="741" spans="2:6" ht="15.75" customHeight="1" x14ac:dyDescent="0.2">
      <c r="B741" s="116"/>
      <c r="F741" s="117"/>
    </row>
    <row r="742" spans="2:6" ht="15.75" customHeight="1" x14ac:dyDescent="0.2">
      <c r="B742" s="116"/>
      <c r="F742" s="117"/>
    </row>
    <row r="743" spans="2:6" ht="15.75" customHeight="1" x14ac:dyDescent="0.2">
      <c r="B743" s="116"/>
      <c r="F743" s="117"/>
    </row>
    <row r="744" spans="2:6" ht="15.75" customHeight="1" x14ac:dyDescent="0.2">
      <c r="B744" s="116"/>
      <c r="F744" s="117"/>
    </row>
    <row r="745" spans="2:6" ht="15.75" customHeight="1" x14ac:dyDescent="0.2">
      <c r="B745" s="116"/>
      <c r="F745" s="117"/>
    </row>
    <row r="746" spans="2:6" ht="15.75" customHeight="1" x14ac:dyDescent="0.2">
      <c r="B746" s="116"/>
      <c r="F746" s="117"/>
    </row>
    <row r="747" spans="2:6" ht="15.75" customHeight="1" x14ac:dyDescent="0.2">
      <c r="B747" s="116"/>
      <c r="F747" s="117"/>
    </row>
    <row r="748" spans="2:6" ht="15.75" customHeight="1" x14ac:dyDescent="0.2">
      <c r="B748" s="116"/>
      <c r="F748" s="117"/>
    </row>
    <row r="749" spans="2:6" ht="15.75" customHeight="1" x14ac:dyDescent="0.2">
      <c r="B749" s="116"/>
      <c r="F749" s="117"/>
    </row>
    <row r="750" spans="2:6" ht="15.75" customHeight="1" x14ac:dyDescent="0.2">
      <c r="B750" s="116"/>
      <c r="F750" s="117"/>
    </row>
    <row r="751" spans="2:6" ht="15.75" customHeight="1" x14ac:dyDescent="0.2">
      <c r="B751" s="116"/>
      <c r="F751" s="117"/>
    </row>
    <row r="752" spans="2:6" ht="15.75" customHeight="1" x14ac:dyDescent="0.2">
      <c r="B752" s="116"/>
      <c r="F752" s="117"/>
    </row>
    <row r="753" spans="2:6" ht="15.75" customHeight="1" x14ac:dyDescent="0.2">
      <c r="B753" s="116"/>
      <c r="F753" s="117"/>
    </row>
    <row r="754" spans="2:6" ht="15.75" customHeight="1" x14ac:dyDescent="0.2">
      <c r="B754" s="116"/>
      <c r="F754" s="117"/>
    </row>
    <row r="755" spans="2:6" ht="15.75" customHeight="1" x14ac:dyDescent="0.2">
      <c r="B755" s="116"/>
      <c r="F755" s="117"/>
    </row>
    <row r="756" spans="2:6" ht="15.75" customHeight="1" x14ac:dyDescent="0.2">
      <c r="B756" s="116"/>
      <c r="F756" s="117"/>
    </row>
    <row r="757" spans="2:6" ht="15.75" customHeight="1" x14ac:dyDescent="0.2">
      <c r="B757" s="116"/>
      <c r="F757" s="117"/>
    </row>
    <row r="758" spans="2:6" ht="15.75" customHeight="1" x14ac:dyDescent="0.2">
      <c r="B758" s="116"/>
      <c r="F758" s="117"/>
    </row>
    <row r="759" spans="2:6" ht="15.75" customHeight="1" x14ac:dyDescent="0.2">
      <c r="B759" s="116"/>
      <c r="F759" s="117"/>
    </row>
    <row r="760" spans="2:6" ht="15.75" customHeight="1" x14ac:dyDescent="0.2">
      <c r="B760" s="116"/>
      <c r="F760" s="117"/>
    </row>
    <row r="761" spans="2:6" ht="15.75" customHeight="1" x14ac:dyDescent="0.2">
      <c r="B761" s="116"/>
      <c r="F761" s="117"/>
    </row>
    <row r="762" spans="2:6" ht="15.75" customHeight="1" x14ac:dyDescent="0.2">
      <c r="B762" s="116"/>
      <c r="F762" s="117"/>
    </row>
    <row r="763" spans="2:6" ht="15.75" customHeight="1" x14ac:dyDescent="0.2">
      <c r="B763" s="116"/>
      <c r="F763" s="117"/>
    </row>
    <row r="764" spans="2:6" ht="15.75" customHeight="1" x14ac:dyDescent="0.2">
      <c r="B764" s="116"/>
      <c r="F764" s="117"/>
    </row>
    <row r="765" spans="2:6" ht="15.75" customHeight="1" x14ac:dyDescent="0.2">
      <c r="B765" s="116"/>
      <c r="F765" s="117"/>
    </row>
    <row r="766" spans="2:6" ht="15.75" customHeight="1" x14ac:dyDescent="0.2">
      <c r="B766" s="116"/>
      <c r="F766" s="117"/>
    </row>
    <row r="767" spans="2:6" ht="15.75" customHeight="1" x14ac:dyDescent="0.2">
      <c r="B767" s="116"/>
      <c r="F767" s="117"/>
    </row>
    <row r="768" spans="2:6" ht="15.75" customHeight="1" x14ac:dyDescent="0.2">
      <c r="B768" s="116"/>
      <c r="F768" s="117"/>
    </row>
    <row r="769" spans="2:6" ht="15.75" customHeight="1" x14ac:dyDescent="0.2">
      <c r="B769" s="116"/>
      <c r="F769" s="117"/>
    </row>
    <row r="770" spans="2:6" ht="15.75" customHeight="1" x14ac:dyDescent="0.2">
      <c r="B770" s="116"/>
      <c r="F770" s="117"/>
    </row>
    <row r="771" spans="2:6" ht="15.75" customHeight="1" x14ac:dyDescent="0.2">
      <c r="B771" s="116"/>
      <c r="F771" s="117"/>
    </row>
    <row r="772" spans="2:6" ht="15.75" customHeight="1" x14ac:dyDescent="0.2">
      <c r="B772" s="116"/>
      <c r="F772" s="117"/>
    </row>
    <row r="773" spans="2:6" ht="15.75" customHeight="1" x14ac:dyDescent="0.2">
      <c r="B773" s="116"/>
      <c r="F773" s="117"/>
    </row>
    <row r="774" spans="2:6" ht="15.75" customHeight="1" x14ac:dyDescent="0.2">
      <c r="B774" s="116"/>
      <c r="F774" s="117"/>
    </row>
    <row r="775" spans="2:6" ht="15.75" customHeight="1" x14ac:dyDescent="0.2">
      <c r="B775" s="116"/>
      <c r="F775" s="117"/>
    </row>
    <row r="776" spans="2:6" ht="15.75" customHeight="1" x14ac:dyDescent="0.2">
      <c r="B776" s="116"/>
      <c r="F776" s="117"/>
    </row>
    <row r="777" spans="2:6" ht="15.75" customHeight="1" x14ac:dyDescent="0.2">
      <c r="B777" s="116"/>
      <c r="F777" s="117"/>
    </row>
    <row r="778" spans="2:6" ht="15.75" customHeight="1" x14ac:dyDescent="0.2">
      <c r="B778" s="116"/>
      <c r="F778" s="117"/>
    </row>
    <row r="779" spans="2:6" ht="15.75" customHeight="1" x14ac:dyDescent="0.2">
      <c r="B779" s="116"/>
      <c r="F779" s="117"/>
    </row>
    <row r="780" spans="2:6" ht="15.75" customHeight="1" x14ac:dyDescent="0.2">
      <c r="B780" s="116"/>
      <c r="F780" s="117"/>
    </row>
    <row r="781" spans="2:6" ht="15.75" customHeight="1" x14ac:dyDescent="0.2">
      <c r="B781" s="116"/>
      <c r="F781" s="117"/>
    </row>
    <row r="782" spans="2:6" ht="15.75" customHeight="1" x14ac:dyDescent="0.2">
      <c r="B782" s="116"/>
      <c r="F782" s="117"/>
    </row>
    <row r="783" spans="2:6" ht="15.75" customHeight="1" x14ac:dyDescent="0.2">
      <c r="B783" s="116"/>
      <c r="F783" s="117"/>
    </row>
    <row r="784" spans="2:6" ht="15.75" customHeight="1" x14ac:dyDescent="0.2">
      <c r="B784" s="116"/>
      <c r="F784" s="117"/>
    </row>
    <row r="785" spans="2:6" ht="15.75" customHeight="1" x14ac:dyDescent="0.2">
      <c r="B785" s="116"/>
      <c r="F785" s="117"/>
    </row>
    <row r="786" spans="2:6" ht="15.75" customHeight="1" x14ac:dyDescent="0.2">
      <c r="B786" s="116"/>
      <c r="F786" s="117"/>
    </row>
    <row r="787" spans="2:6" ht="15.75" customHeight="1" x14ac:dyDescent="0.2">
      <c r="B787" s="116"/>
      <c r="F787" s="117"/>
    </row>
    <row r="788" spans="2:6" ht="15.75" customHeight="1" x14ac:dyDescent="0.2">
      <c r="B788" s="116"/>
      <c r="F788" s="117"/>
    </row>
    <row r="789" spans="2:6" ht="15.75" customHeight="1" x14ac:dyDescent="0.2">
      <c r="B789" s="116"/>
      <c r="F789" s="117"/>
    </row>
    <row r="790" spans="2:6" ht="15.75" customHeight="1" x14ac:dyDescent="0.2">
      <c r="B790" s="116"/>
      <c r="F790" s="117"/>
    </row>
    <row r="791" spans="2:6" ht="15.75" customHeight="1" x14ac:dyDescent="0.2">
      <c r="B791" s="116"/>
      <c r="F791" s="117"/>
    </row>
    <row r="792" spans="2:6" ht="15.75" customHeight="1" x14ac:dyDescent="0.2">
      <c r="B792" s="116"/>
      <c r="F792" s="117"/>
    </row>
    <row r="793" spans="2:6" ht="15.75" customHeight="1" x14ac:dyDescent="0.2">
      <c r="B793" s="116"/>
      <c r="F793" s="117"/>
    </row>
    <row r="794" spans="2:6" ht="15.75" customHeight="1" x14ac:dyDescent="0.2">
      <c r="B794" s="116"/>
      <c r="F794" s="117"/>
    </row>
    <row r="795" spans="2:6" ht="15.75" customHeight="1" x14ac:dyDescent="0.2">
      <c r="B795" s="116"/>
      <c r="F795" s="117"/>
    </row>
    <row r="796" spans="2:6" ht="15.75" customHeight="1" x14ac:dyDescent="0.2">
      <c r="B796" s="116"/>
      <c r="F796" s="117"/>
    </row>
    <row r="797" spans="2:6" ht="15.75" customHeight="1" x14ac:dyDescent="0.2">
      <c r="B797" s="116"/>
      <c r="F797" s="117"/>
    </row>
    <row r="798" spans="2:6" ht="15.75" customHeight="1" x14ac:dyDescent="0.2">
      <c r="B798" s="116"/>
      <c r="F798" s="117"/>
    </row>
    <row r="799" spans="2:6" ht="15.75" customHeight="1" x14ac:dyDescent="0.2">
      <c r="B799" s="116"/>
      <c r="F799" s="117"/>
    </row>
    <row r="800" spans="2:6" ht="15.75" customHeight="1" x14ac:dyDescent="0.2">
      <c r="B800" s="116"/>
      <c r="F800" s="117"/>
    </row>
    <row r="801" spans="2:6" ht="15.75" customHeight="1" x14ac:dyDescent="0.2">
      <c r="B801" s="116"/>
      <c r="F801" s="117"/>
    </row>
    <row r="802" spans="2:6" ht="15.75" customHeight="1" x14ac:dyDescent="0.2">
      <c r="B802" s="116"/>
      <c r="F802" s="117"/>
    </row>
    <row r="803" spans="2:6" ht="15.75" customHeight="1" x14ac:dyDescent="0.2">
      <c r="B803" s="116"/>
      <c r="F803" s="117"/>
    </row>
    <row r="804" spans="2:6" ht="15.75" customHeight="1" x14ac:dyDescent="0.2">
      <c r="B804" s="116"/>
      <c r="F804" s="117"/>
    </row>
    <row r="805" spans="2:6" ht="15.75" customHeight="1" x14ac:dyDescent="0.2">
      <c r="B805" s="116"/>
      <c r="F805" s="117"/>
    </row>
    <row r="806" spans="2:6" ht="15.75" customHeight="1" x14ac:dyDescent="0.2">
      <c r="B806" s="116"/>
      <c r="F806" s="117"/>
    </row>
    <row r="807" spans="2:6" ht="15.75" customHeight="1" x14ac:dyDescent="0.2">
      <c r="B807" s="116"/>
      <c r="F807" s="117"/>
    </row>
    <row r="808" spans="2:6" ht="15.75" customHeight="1" x14ac:dyDescent="0.2">
      <c r="B808" s="116"/>
      <c r="F808" s="117"/>
    </row>
    <row r="809" spans="2:6" ht="15.75" customHeight="1" x14ac:dyDescent="0.2">
      <c r="B809" s="116"/>
      <c r="F809" s="117"/>
    </row>
    <row r="810" spans="2:6" ht="15.75" customHeight="1" x14ac:dyDescent="0.2">
      <c r="B810" s="116"/>
      <c r="F810" s="117"/>
    </row>
    <row r="811" spans="2:6" ht="15.75" customHeight="1" x14ac:dyDescent="0.2">
      <c r="B811" s="116"/>
      <c r="F811" s="117"/>
    </row>
    <row r="812" spans="2:6" ht="15.75" customHeight="1" x14ac:dyDescent="0.2">
      <c r="B812" s="116"/>
      <c r="F812" s="117"/>
    </row>
    <row r="813" spans="2:6" ht="15.75" customHeight="1" x14ac:dyDescent="0.2">
      <c r="B813" s="116"/>
      <c r="F813" s="117"/>
    </row>
    <row r="814" spans="2:6" ht="15.75" customHeight="1" x14ac:dyDescent="0.2">
      <c r="B814" s="116"/>
      <c r="F814" s="117"/>
    </row>
    <row r="815" spans="2:6" ht="15.75" customHeight="1" x14ac:dyDescent="0.2">
      <c r="B815" s="116"/>
      <c r="F815" s="117"/>
    </row>
    <row r="816" spans="2:6" ht="15.75" customHeight="1" x14ac:dyDescent="0.2">
      <c r="B816" s="116"/>
      <c r="F816" s="117"/>
    </row>
    <row r="817" spans="2:6" ht="15.75" customHeight="1" x14ac:dyDescent="0.2">
      <c r="B817" s="116"/>
      <c r="F817" s="117"/>
    </row>
    <row r="818" spans="2:6" ht="15.75" customHeight="1" x14ac:dyDescent="0.2">
      <c r="B818" s="116"/>
      <c r="F818" s="117"/>
    </row>
    <row r="819" spans="2:6" ht="15.75" customHeight="1" x14ac:dyDescent="0.2">
      <c r="B819" s="116"/>
      <c r="F819" s="117"/>
    </row>
    <row r="820" spans="2:6" ht="15.75" customHeight="1" x14ac:dyDescent="0.2">
      <c r="B820" s="116"/>
      <c r="F820" s="117"/>
    </row>
    <row r="821" spans="2:6" ht="15.75" customHeight="1" x14ac:dyDescent="0.2">
      <c r="B821" s="116"/>
      <c r="F821" s="117"/>
    </row>
    <row r="822" spans="2:6" ht="15.75" customHeight="1" x14ac:dyDescent="0.2">
      <c r="B822" s="116"/>
      <c r="F822" s="117"/>
    </row>
    <row r="823" spans="2:6" ht="15.75" customHeight="1" x14ac:dyDescent="0.2">
      <c r="B823" s="116"/>
      <c r="F823" s="117"/>
    </row>
    <row r="824" spans="2:6" ht="15.75" customHeight="1" x14ac:dyDescent="0.2">
      <c r="B824" s="116"/>
      <c r="F824" s="117"/>
    </row>
    <row r="825" spans="2:6" ht="15.75" customHeight="1" x14ac:dyDescent="0.2">
      <c r="B825" s="116"/>
      <c r="F825" s="117"/>
    </row>
    <row r="826" spans="2:6" ht="15.75" customHeight="1" x14ac:dyDescent="0.2">
      <c r="B826" s="116"/>
      <c r="F826" s="117"/>
    </row>
    <row r="827" spans="2:6" ht="15.75" customHeight="1" x14ac:dyDescent="0.2">
      <c r="B827" s="116"/>
      <c r="F827" s="117"/>
    </row>
    <row r="828" spans="2:6" ht="15.75" customHeight="1" x14ac:dyDescent="0.2">
      <c r="B828" s="116"/>
      <c r="F828" s="117"/>
    </row>
    <row r="829" spans="2:6" ht="15.75" customHeight="1" x14ac:dyDescent="0.2">
      <c r="B829" s="116"/>
      <c r="F829" s="117"/>
    </row>
    <row r="830" spans="2:6" ht="15.75" customHeight="1" x14ac:dyDescent="0.2">
      <c r="B830" s="116"/>
      <c r="F830" s="117"/>
    </row>
    <row r="831" spans="2:6" ht="15.75" customHeight="1" x14ac:dyDescent="0.2">
      <c r="B831" s="116"/>
      <c r="F831" s="117"/>
    </row>
    <row r="832" spans="2:6" ht="15.75" customHeight="1" x14ac:dyDescent="0.2">
      <c r="B832" s="116"/>
      <c r="F832" s="117"/>
    </row>
    <row r="833" spans="2:6" ht="15.75" customHeight="1" x14ac:dyDescent="0.2">
      <c r="B833" s="116"/>
      <c r="F833" s="117"/>
    </row>
    <row r="834" spans="2:6" ht="15.75" customHeight="1" x14ac:dyDescent="0.2">
      <c r="B834" s="116"/>
      <c r="F834" s="117"/>
    </row>
    <row r="835" spans="2:6" ht="15.75" customHeight="1" x14ac:dyDescent="0.2">
      <c r="B835" s="116"/>
      <c r="F835" s="117"/>
    </row>
    <row r="836" spans="2:6" ht="15.75" customHeight="1" x14ac:dyDescent="0.2">
      <c r="B836" s="116"/>
      <c r="F836" s="117"/>
    </row>
    <row r="837" spans="2:6" ht="15.75" customHeight="1" x14ac:dyDescent="0.2">
      <c r="B837" s="116"/>
      <c r="F837" s="117"/>
    </row>
    <row r="838" spans="2:6" ht="15.75" customHeight="1" x14ac:dyDescent="0.2">
      <c r="B838" s="116"/>
      <c r="F838" s="117"/>
    </row>
    <row r="839" spans="2:6" ht="15.75" customHeight="1" x14ac:dyDescent="0.2">
      <c r="B839" s="116"/>
      <c r="F839" s="117"/>
    </row>
    <row r="840" spans="2:6" ht="15.75" customHeight="1" x14ac:dyDescent="0.2">
      <c r="B840" s="116"/>
      <c r="F840" s="117"/>
    </row>
    <row r="841" spans="2:6" ht="15.75" customHeight="1" x14ac:dyDescent="0.2">
      <c r="B841" s="116"/>
      <c r="F841" s="117"/>
    </row>
    <row r="842" spans="2:6" ht="15.75" customHeight="1" x14ac:dyDescent="0.2">
      <c r="B842" s="116"/>
      <c r="F842" s="117"/>
    </row>
    <row r="843" spans="2:6" ht="15.75" customHeight="1" x14ac:dyDescent="0.2">
      <c r="B843" s="116"/>
      <c r="F843" s="117"/>
    </row>
    <row r="844" spans="2:6" ht="15.75" customHeight="1" x14ac:dyDescent="0.2">
      <c r="B844" s="116"/>
      <c r="F844" s="117"/>
    </row>
    <row r="845" spans="2:6" ht="15.75" customHeight="1" x14ac:dyDescent="0.2">
      <c r="B845" s="116"/>
      <c r="F845" s="117"/>
    </row>
    <row r="846" spans="2:6" ht="15.75" customHeight="1" x14ac:dyDescent="0.2">
      <c r="B846" s="116"/>
      <c r="F846" s="117"/>
    </row>
    <row r="847" spans="2:6" ht="15.75" customHeight="1" x14ac:dyDescent="0.2">
      <c r="B847" s="116"/>
      <c r="F847" s="117"/>
    </row>
    <row r="848" spans="2:6" ht="15.75" customHeight="1" x14ac:dyDescent="0.2">
      <c r="B848" s="116"/>
      <c r="F848" s="117"/>
    </row>
    <row r="849" spans="2:6" ht="15.75" customHeight="1" x14ac:dyDescent="0.2">
      <c r="B849" s="116"/>
      <c r="F849" s="117"/>
    </row>
    <row r="850" spans="2:6" ht="15.75" customHeight="1" x14ac:dyDescent="0.2">
      <c r="B850" s="116"/>
      <c r="F850" s="117"/>
    </row>
    <row r="851" spans="2:6" ht="15.75" customHeight="1" x14ac:dyDescent="0.2">
      <c r="B851" s="116"/>
      <c r="F851" s="117"/>
    </row>
    <row r="852" spans="2:6" ht="15.75" customHeight="1" x14ac:dyDescent="0.2">
      <c r="B852" s="116"/>
      <c r="F852" s="117"/>
    </row>
    <row r="853" spans="2:6" ht="15.75" customHeight="1" x14ac:dyDescent="0.2">
      <c r="B853" s="116"/>
      <c r="F853" s="117"/>
    </row>
    <row r="854" spans="2:6" ht="15.75" customHeight="1" x14ac:dyDescent="0.2">
      <c r="B854" s="116"/>
      <c r="F854" s="117"/>
    </row>
    <row r="855" spans="2:6" ht="15.75" customHeight="1" x14ac:dyDescent="0.2">
      <c r="B855" s="116"/>
      <c r="F855" s="117"/>
    </row>
    <row r="856" spans="2:6" ht="15.75" customHeight="1" x14ac:dyDescent="0.2">
      <c r="B856" s="116"/>
      <c r="F856" s="117"/>
    </row>
    <row r="857" spans="2:6" ht="15.75" customHeight="1" x14ac:dyDescent="0.2">
      <c r="B857" s="116"/>
      <c r="F857" s="117"/>
    </row>
    <row r="858" spans="2:6" ht="15.75" customHeight="1" x14ac:dyDescent="0.2">
      <c r="B858" s="116"/>
      <c r="F858" s="117"/>
    </row>
    <row r="859" spans="2:6" ht="15.75" customHeight="1" x14ac:dyDescent="0.2">
      <c r="B859" s="116"/>
      <c r="F859" s="117"/>
    </row>
    <row r="860" spans="2:6" ht="15.75" customHeight="1" x14ac:dyDescent="0.2">
      <c r="B860" s="116"/>
      <c r="F860" s="117"/>
    </row>
    <row r="861" spans="2:6" ht="15.75" customHeight="1" x14ac:dyDescent="0.2">
      <c r="B861" s="116"/>
      <c r="F861" s="117"/>
    </row>
    <row r="862" spans="2:6" ht="15.75" customHeight="1" x14ac:dyDescent="0.2">
      <c r="B862" s="116"/>
      <c r="F862" s="117"/>
    </row>
    <row r="863" spans="2:6" ht="15.75" customHeight="1" x14ac:dyDescent="0.2">
      <c r="B863" s="116"/>
      <c r="F863" s="117"/>
    </row>
    <row r="864" spans="2:6" ht="15.75" customHeight="1" x14ac:dyDescent="0.2">
      <c r="B864" s="116"/>
      <c r="F864" s="117"/>
    </row>
    <row r="865" spans="2:6" ht="15.75" customHeight="1" x14ac:dyDescent="0.2">
      <c r="B865" s="116"/>
      <c r="F865" s="117"/>
    </row>
    <row r="866" spans="2:6" ht="15.75" customHeight="1" x14ac:dyDescent="0.2">
      <c r="B866" s="116"/>
      <c r="F866" s="117"/>
    </row>
    <row r="867" spans="2:6" ht="15.75" customHeight="1" x14ac:dyDescent="0.2">
      <c r="B867" s="116"/>
      <c r="F867" s="117"/>
    </row>
    <row r="868" spans="2:6" ht="15.75" customHeight="1" x14ac:dyDescent="0.2">
      <c r="B868" s="116"/>
      <c r="F868" s="117"/>
    </row>
    <row r="869" spans="2:6" ht="15.75" customHeight="1" x14ac:dyDescent="0.2">
      <c r="B869" s="116"/>
      <c r="F869" s="117"/>
    </row>
    <row r="870" spans="2:6" ht="15.75" customHeight="1" x14ac:dyDescent="0.2">
      <c r="B870" s="116"/>
      <c r="F870" s="117"/>
    </row>
    <row r="871" spans="2:6" ht="15.75" customHeight="1" x14ac:dyDescent="0.2">
      <c r="B871" s="116"/>
      <c r="F871" s="117"/>
    </row>
    <row r="872" spans="2:6" ht="15.75" customHeight="1" x14ac:dyDescent="0.2">
      <c r="B872" s="116"/>
      <c r="F872" s="117"/>
    </row>
    <row r="873" spans="2:6" ht="15.75" customHeight="1" x14ac:dyDescent="0.2">
      <c r="B873" s="116"/>
      <c r="F873" s="117"/>
    </row>
    <row r="874" spans="2:6" ht="15.75" customHeight="1" x14ac:dyDescent="0.2">
      <c r="B874" s="116"/>
      <c r="F874" s="117"/>
    </row>
    <row r="875" spans="2:6" ht="15.75" customHeight="1" x14ac:dyDescent="0.2">
      <c r="B875" s="116"/>
      <c r="F875" s="117"/>
    </row>
    <row r="876" spans="2:6" ht="15.75" customHeight="1" x14ac:dyDescent="0.2">
      <c r="B876" s="116"/>
      <c r="F876" s="117"/>
    </row>
    <row r="877" spans="2:6" ht="15.75" customHeight="1" x14ac:dyDescent="0.2">
      <c r="B877" s="116"/>
      <c r="F877" s="117"/>
    </row>
    <row r="878" spans="2:6" ht="15.75" customHeight="1" x14ac:dyDescent="0.2">
      <c r="B878" s="116"/>
      <c r="F878" s="117"/>
    </row>
    <row r="879" spans="2:6" ht="15.75" customHeight="1" x14ac:dyDescent="0.2">
      <c r="B879" s="116"/>
      <c r="F879" s="117"/>
    </row>
    <row r="880" spans="2:6" ht="15.75" customHeight="1" x14ac:dyDescent="0.2">
      <c r="B880" s="116"/>
      <c r="F880" s="117"/>
    </row>
    <row r="881" spans="2:6" ht="15.75" customHeight="1" x14ac:dyDescent="0.2">
      <c r="B881" s="116"/>
      <c r="F881" s="117"/>
    </row>
    <row r="882" spans="2:6" ht="15.75" customHeight="1" x14ac:dyDescent="0.2">
      <c r="B882" s="116"/>
      <c r="F882" s="117"/>
    </row>
    <row r="883" spans="2:6" ht="15.75" customHeight="1" x14ac:dyDescent="0.2">
      <c r="B883" s="116"/>
      <c r="F883" s="117"/>
    </row>
    <row r="884" spans="2:6" ht="15.75" customHeight="1" x14ac:dyDescent="0.2">
      <c r="B884" s="116"/>
      <c r="F884" s="117"/>
    </row>
    <row r="885" spans="2:6" ht="15.75" customHeight="1" x14ac:dyDescent="0.2">
      <c r="B885" s="116"/>
      <c r="F885" s="117"/>
    </row>
    <row r="886" spans="2:6" ht="15.75" customHeight="1" x14ac:dyDescent="0.2">
      <c r="B886" s="116"/>
      <c r="F886" s="117"/>
    </row>
    <row r="887" spans="2:6" ht="15.75" customHeight="1" x14ac:dyDescent="0.2">
      <c r="B887" s="116"/>
      <c r="F887" s="117"/>
    </row>
    <row r="888" spans="2:6" ht="15.75" customHeight="1" x14ac:dyDescent="0.2">
      <c r="B888" s="116"/>
      <c r="F888" s="117"/>
    </row>
    <row r="889" spans="2:6" ht="15.75" customHeight="1" x14ac:dyDescent="0.2">
      <c r="B889" s="116"/>
      <c r="F889" s="117"/>
    </row>
    <row r="890" spans="2:6" ht="15.75" customHeight="1" x14ac:dyDescent="0.2">
      <c r="B890" s="116"/>
      <c r="F890" s="117"/>
    </row>
    <row r="891" spans="2:6" ht="15.75" customHeight="1" x14ac:dyDescent="0.2">
      <c r="B891" s="116"/>
      <c r="F891" s="117"/>
    </row>
    <row r="892" spans="2:6" ht="15.75" customHeight="1" x14ac:dyDescent="0.2">
      <c r="B892" s="116"/>
      <c r="F892" s="117"/>
    </row>
    <row r="893" spans="2:6" ht="15.75" customHeight="1" x14ac:dyDescent="0.2">
      <c r="B893" s="116"/>
      <c r="F893" s="117"/>
    </row>
    <row r="894" spans="2:6" ht="15.75" customHeight="1" x14ac:dyDescent="0.2">
      <c r="B894" s="116"/>
      <c r="F894" s="117"/>
    </row>
    <row r="895" spans="2:6" ht="15.75" customHeight="1" x14ac:dyDescent="0.2">
      <c r="B895" s="116"/>
      <c r="F895" s="117"/>
    </row>
    <row r="896" spans="2:6" ht="15.75" customHeight="1" x14ac:dyDescent="0.2">
      <c r="B896" s="116"/>
      <c r="F896" s="117"/>
    </row>
    <row r="897" spans="2:6" ht="15.75" customHeight="1" x14ac:dyDescent="0.2">
      <c r="B897" s="116"/>
      <c r="F897" s="117"/>
    </row>
    <row r="898" spans="2:6" ht="15.75" customHeight="1" x14ac:dyDescent="0.2">
      <c r="B898" s="116"/>
      <c r="F898" s="117"/>
    </row>
    <row r="899" spans="2:6" ht="15.75" customHeight="1" x14ac:dyDescent="0.2">
      <c r="B899" s="116"/>
      <c r="F899" s="117"/>
    </row>
    <row r="900" spans="2:6" ht="15.75" customHeight="1" x14ac:dyDescent="0.2">
      <c r="B900" s="116"/>
      <c r="F900" s="117"/>
    </row>
    <row r="901" spans="2:6" ht="15.75" customHeight="1" x14ac:dyDescent="0.2">
      <c r="B901" s="116"/>
      <c r="F901" s="117"/>
    </row>
    <row r="902" spans="2:6" ht="15.75" customHeight="1" x14ac:dyDescent="0.2">
      <c r="B902" s="116"/>
      <c r="F902" s="117"/>
    </row>
    <row r="903" spans="2:6" ht="15.75" customHeight="1" x14ac:dyDescent="0.2">
      <c r="B903" s="116"/>
      <c r="F903" s="117"/>
    </row>
    <row r="904" spans="2:6" ht="15.75" customHeight="1" x14ac:dyDescent="0.2">
      <c r="B904" s="116"/>
      <c r="F904" s="117"/>
    </row>
    <row r="905" spans="2:6" ht="15.75" customHeight="1" x14ac:dyDescent="0.2">
      <c r="B905" s="116"/>
      <c r="F905" s="117"/>
    </row>
    <row r="906" spans="2:6" ht="15.75" customHeight="1" x14ac:dyDescent="0.2">
      <c r="B906" s="116"/>
      <c r="F906" s="117"/>
    </row>
    <row r="907" spans="2:6" ht="15.75" customHeight="1" x14ac:dyDescent="0.2">
      <c r="B907" s="116"/>
      <c r="F907" s="117"/>
    </row>
    <row r="908" spans="2:6" ht="15.75" customHeight="1" x14ac:dyDescent="0.2">
      <c r="B908" s="116"/>
      <c r="F908" s="117"/>
    </row>
    <row r="909" spans="2:6" ht="15.75" customHeight="1" x14ac:dyDescent="0.2">
      <c r="B909" s="116"/>
      <c r="F909" s="117"/>
    </row>
    <row r="910" spans="2:6" ht="15.75" customHeight="1" x14ac:dyDescent="0.2">
      <c r="B910" s="116"/>
      <c r="F910" s="117"/>
    </row>
    <row r="911" spans="2:6" ht="15.75" customHeight="1" x14ac:dyDescent="0.2">
      <c r="B911" s="116"/>
      <c r="F911" s="117"/>
    </row>
    <row r="912" spans="2:6" ht="15.75" customHeight="1" x14ac:dyDescent="0.2">
      <c r="B912" s="116"/>
      <c r="F912" s="117"/>
    </row>
    <row r="913" spans="2:6" ht="15.75" customHeight="1" x14ac:dyDescent="0.2">
      <c r="B913" s="116"/>
      <c r="F913" s="117"/>
    </row>
    <row r="914" spans="2:6" ht="15.75" customHeight="1" x14ac:dyDescent="0.2">
      <c r="B914" s="116"/>
      <c r="F914" s="117"/>
    </row>
    <row r="915" spans="2:6" ht="15.75" customHeight="1" x14ac:dyDescent="0.2">
      <c r="B915" s="116"/>
      <c r="F915" s="117"/>
    </row>
    <row r="916" spans="2:6" ht="15.75" customHeight="1" x14ac:dyDescent="0.2">
      <c r="B916" s="116"/>
      <c r="F916" s="117"/>
    </row>
    <row r="917" spans="2:6" ht="15.75" customHeight="1" x14ac:dyDescent="0.2">
      <c r="B917" s="116"/>
      <c r="F917" s="117"/>
    </row>
    <row r="918" spans="2:6" ht="15.75" customHeight="1" x14ac:dyDescent="0.2">
      <c r="B918" s="116"/>
      <c r="F918" s="117"/>
    </row>
    <row r="919" spans="2:6" ht="15.75" customHeight="1" x14ac:dyDescent="0.2">
      <c r="B919" s="116"/>
      <c r="F919" s="117"/>
    </row>
    <row r="920" spans="2:6" ht="15.75" customHeight="1" x14ac:dyDescent="0.2">
      <c r="B920" s="116"/>
      <c r="F920" s="117"/>
    </row>
    <row r="921" spans="2:6" ht="15.75" customHeight="1" x14ac:dyDescent="0.2">
      <c r="B921" s="116"/>
      <c r="F921" s="117"/>
    </row>
    <row r="922" spans="2:6" ht="15.75" customHeight="1" x14ac:dyDescent="0.2">
      <c r="B922" s="116"/>
      <c r="F922" s="117"/>
    </row>
    <row r="923" spans="2:6" ht="15.75" customHeight="1" x14ac:dyDescent="0.2">
      <c r="B923" s="116"/>
      <c r="F923" s="117"/>
    </row>
    <row r="924" spans="2:6" ht="15.75" customHeight="1" x14ac:dyDescent="0.2">
      <c r="B924" s="116"/>
      <c r="F924" s="117"/>
    </row>
    <row r="925" spans="2:6" ht="15.75" customHeight="1" x14ac:dyDescent="0.2">
      <c r="B925" s="116"/>
      <c r="F925" s="117"/>
    </row>
    <row r="926" spans="2:6" ht="15.75" customHeight="1" x14ac:dyDescent="0.2">
      <c r="B926" s="116"/>
      <c r="F926" s="117"/>
    </row>
    <row r="927" spans="2:6" ht="15.75" customHeight="1" x14ac:dyDescent="0.2">
      <c r="B927" s="116"/>
      <c r="F927" s="117"/>
    </row>
    <row r="928" spans="2:6" ht="15.75" customHeight="1" x14ac:dyDescent="0.2">
      <c r="B928" s="116"/>
      <c r="F928" s="117"/>
    </row>
    <row r="929" spans="2:6" ht="15.75" customHeight="1" x14ac:dyDescent="0.2">
      <c r="B929" s="116"/>
      <c r="F929" s="117"/>
    </row>
    <row r="930" spans="2:6" ht="15.75" customHeight="1" x14ac:dyDescent="0.2">
      <c r="B930" s="116"/>
      <c r="F930" s="117"/>
    </row>
    <row r="931" spans="2:6" ht="15.75" customHeight="1" x14ac:dyDescent="0.2">
      <c r="B931" s="116"/>
      <c r="F931" s="117"/>
    </row>
    <row r="932" spans="2:6" ht="15.75" customHeight="1" x14ac:dyDescent="0.2">
      <c r="B932" s="116"/>
      <c r="F932" s="117"/>
    </row>
    <row r="933" spans="2:6" ht="15.75" customHeight="1" x14ac:dyDescent="0.2">
      <c r="B933" s="116"/>
      <c r="F933" s="117"/>
    </row>
    <row r="934" spans="2:6" ht="15.75" customHeight="1" x14ac:dyDescent="0.2">
      <c r="B934" s="116"/>
      <c r="F934" s="117"/>
    </row>
    <row r="935" spans="2:6" ht="15.75" customHeight="1" x14ac:dyDescent="0.2">
      <c r="B935" s="116"/>
      <c r="F935" s="117"/>
    </row>
    <row r="936" spans="2:6" ht="15.75" customHeight="1" x14ac:dyDescent="0.2">
      <c r="B936" s="116"/>
      <c r="F936" s="117"/>
    </row>
    <row r="937" spans="2:6" ht="15.75" customHeight="1" x14ac:dyDescent="0.2">
      <c r="B937" s="116"/>
      <c r="F937" s="117"/>
    </row>
    <row r="938" spans="2:6" ht="15.75" customHeight="1" x14ac:dyDescent="0.2">
      <c r="B938" s="116"/>
      <c r="F938" s="117"/>
    </row>
    <row r="939" spans="2:6" ht="15.75" customHeight="1" x14ac:dyDescent="0.2">
      <c r="B939" s="116"/>
      <c r="F939" s="117"/>
    </row>
    <row r="940" spans="2:6" ht="15.75" customHeight="1" x14ac:dyDescent="0.2">
      <c r="B940" s="116"/>
      <c r="F940" s="117"/>
    </row>
    <row r="941" spans="2:6" ht="15.75" customHeight="1" x14ac:dyDescent="0.2">
      <c r="B941" s="116"/>
      <c r="F941" s="117"/>
    </row>
    <row r="942" spans="2:6" ht="15.75" customHeight="1" x14ac:dyDescent="0.2">
      <c r="B942" s="116"/>
      <c r="F942" s="117"/>
    </row>
    <row r="943" spans="2:6" ht="15.75" customHeight="1" x14ac:dyDescent="0.2">
      <c r="B943" s="116"/>
      <c r="F943" s="117"/>
    </row>
    <row r="944" spans="2:6" ht="15.75" customHeight="1" x14ac:dyDescent="0.2">
      <c r="B944" s="116"/>
      <c r="F944" s="117"/>
    </row>
    <row r="945" spans="2:6" ht="15.75" customHeight="1" x14ac:dyDescent="0.2">
      <c r="B945" s="116"/>
      <c r="F945" s="117"/>
    </row>
    <row r="946" spans="2:6" ht="15.75" customHeight="1" x14ac:dyDescent="0.2">
      <c r="B946" s="116"/>
      <c r="F946" s="117"/>
    </row>
    <row r="947" spans="2:6" ht="15.75" customHeight="1" x14ac:dyDescent="0.2">
      <c r="B947" s="116"/>
      <c r="F947" s="117"/>
    </row>
    <row r="948" spans="2:6" ht="15.75" customHeight="1" x14ac:dyDescent="0.2">
      <c r="B948" s="116"/>
      <c r="F948" s="117"/>
    </row>
    <row r="949" spans="2:6" ht="15.75" customHeight="1" x14ac:dyDescent="0.2">
      <c r="B949" s="116"/>
      <c r="F949" s="117"/>
    </row>
    <row r="950" spans="2:6" ht="15.75" customHeight="1" x14ac:dyDescent="0.2">
      <c r="B950" s="116"/>
      <c r="F950" s="117"/>
    </row>
    <row r="951" spans="2:6" ht="15.75" customHeight="1" x14ac:dyDescent="0.2">
      <c r="B951" s="116"/>
      <c r="F951" s="117"/>
    </row>
    <row r="952" spans="2:6" ht="15.75" customHeight="1" x14ac:dyDescent="0.2">
      <c r="B952" s="116"/>
      <c r="F952" s="117"/>
    </row>
    <row r="953" spans="2:6" ht="15.75" customHeight="1" x14ac:dyDescent="0.2">
      <c r="B953" s="116"/>
      <c r="F953" s="117"/>
    </row>
    <row r="954" spans="2:6" ht="15.75" customHeight="1" x14ac:dyDescent="0.2">
      <c r="B954" s="116"/>
      <c r="F954" s="117"/>
    </row>
    <row r="955" spans="2:6" ht="15.75" customHeight="1" x14ac:dyDescent="0.2">
      <c r="B955" s="116"/>
      <c r="F955" s="117"/>
    </row>
    <row r="956" spans="2:6" ht="15.75" customHeight="1" x14ac:dyDescent="0.2">
      <c r="B956" s="116"/>
      <c r="F956" s="117"/>
    </row>
    <row r="957" spans="2:6" ht="15.75" customHeight="1" x14ac:dyDescent="0.2">
      <c r="B957" s="116"/>
      <c r="F957" s="117"/>
    </row>
    <row r="958" spans="2:6" ht="15.75" customHeight="1" x14ac:dyDescent="0.2">
      <c r="B958" s="116"/>
      <c r="F958" s="117"/>
    </row>
    <row r="959" spans="2:6" ht="15.75" customHeight="1" x14ac:dyDescent="0.2">
      <c r="B959" s="116"/>
      <c r="F959" s="117"/>
    </row>
    <row r="960" spans="2:6" ht="15.75" customHeight="1" x14ac:dyDescent="0.2">
      <c r="B960" s="116"/>
      <c r="F960" s="117"/>
    </row>
    <row r="961" spans="2:6" ht="15.75" customHeight="1" x14ac:dyDescent="0.2">
      <c r="B961" s="116"/>
      <c r="F961" s="117"/>
    </row>
    <row r="962" spans="2:6" ht="15.75" customHeight="1" x14ac:dyDescent="0.2">
      <c r="B962" s="116"/>
      <c r="F962" s="117"/>
    </row>
    <row r="963" spans="2:6" ht="15.75" customHeight="1" x14ac:dyDescent="0.2">
      <c r="B963" s="116"/>
      <c r="F963" s="117"/>
    </row>
    <row r="964" spans="2:6" ht="15.75" customHeight="1" x14ac:dyDescent="0.2">
      <c r="B964" s="116"/>
      <c r="F964" s="117"/>
    </row>
    <row r="965" spans="2:6" ht="15.75" customHeight="1" x14ac:dyDescent="0.2">
      <c r="B965" s="116"/>
      <c r="F965" s="117"/>
    </row>
    <row r="966" spans="2:6" ht="15.75" customHeight="1" x14ac:dyDescent="0.2">
      <c r="B966" s="116"/>
      <c r="F966" s="117"/>
    </row>
    <row r="967" spans="2:6" ht="15.75" customHeight="1" x14ac:dyDescent="0.2">
      <c r="B967" s="116"/>
      <c r="F967" s="117"/>
    </row>
    <row r="968" spans="2:6" ht="15.75" customHeight="1" x14ac:dyDescent="0.2">
      <c r="B968" s="116"/>
      <c r="F968" s="117"/>
    </row>
    <row r="969" spans="2:6" ht="15.75" customHeight="1" x14ac:dyDescent="0.2">
      <c r="B969" s="116"/>
      <c r="F969" s="117"/>
    </row>
    <row r="970" spans="2:6" ht="15.75" customHeight="1" x14ac:dyDescent="0.2">
      <c r="B970" s="116"/>
      <c r="F970" s="117"/>
    </row>
    <row r="971" spans="2:6" ht="15.75" customHeight="1" x14ac:dyDescent="0.2">
      <c r="B971" s="116"/>
      <c r="F971" s="117"/>
    </row>
    <row r="972" spans="2:6" ht="15.75" customHeight="1" x14ac:dyDescent="0.2">
      <c r="B972" s="116"/>
      <c r="F972" s="117"/>
    </row>
    <row r="973" spans="2:6" ht="15.75" customHeight="1" x14ac:dyDescent="0.2">
      <c r="B973" s="116"/>
      <c r="F973" s="117"/>
    </row>
    <row r="974" spans="2:6" ht="15.75" customHeight="1" x14ac:dyDescent="0.2">
      <c r="B974" s="116"/>
      <c r="F974" s="117"/>
    </row>
    <row r="975" spans="2:6" ht="15.75" customHeight="1" x14ac:dyDescent="0.2">
      <c r="B975" s="116"/>
      <c r="F975" s="117"/>
    </row>
    <row r="976" spans="2:6" ht="15.75" customHeight="1" x14ac:dyDescent="0.2">
      <c r="B976" s="116"/>
      <c r="F976" s="117"/>
    </row>
    <row r="977" spans="2:6" ht="15.75" customHeight="1" x14ac:dyDescent="0.2">
      <c r="B977" s="116"/>
      <c r="F977" s="117"/>
    </row>
    <row r="978" spans="2:6" ht="15.75" customHeight="1" x14ac:dyDescent="0.2">
      <c r="B978" s="116"/>
      <c r="F978" s="117"/>
    </row>
    <row r="979" spans="2:6" ht="15.75" customHeight="1" x14ac:dyDescent="0.2">
      <c r="B979" s="116"/>
      <c r="F979" s="117"/>
    </row>
    <row r="980" spans="2:6" ht="15.75" customHeight="1" x14ac:dyDescent="0.2">
      <c r="B980" s="116"/>
      <c r="F980" s="117"/>
    </row>
    <row r="981" spans="2:6" ht="15.75" customHeight="1" x14ac:dyDescent="0.2">
      <c r="B981" s="116"/>
      <c r="F981" s="117"/>
    </row>
    <row r="982" spans="2:6" ht="15.75" customHeight="1" x14ac:dyDescent="0.2">
      <c r="B982" s="116"/>
      <c r="F982" s="117"/>
    </row>
    <row r="983" spans="2:6" ht="15.75" customHeight="1" x14ac:dyDescent="0.2">
      <c r="B983" s="116"/>
      <c r="F983" s="117"/>
    </row>
    <row r="984" spans="2:6" ht="15.75" customHeight="1" x14ac:dyDescent="0.2">
      <c r="B984" s="116"/>
      <c r="F984" s="117"/>
    </row>
    <row r="985" spans="2:6" ht="15.75" customHeight="1" x14ac:dyDescent="0.2">
      <c r="B985" s="116"/>
      <c r="F985" s="117"/>
    </row>
    <row r="986" spans="2:6" ht="15.75" customHeight="1" x14ac:dyDescent="0.2">
      <c r="B986" s="116"/>
      <c r="F986" s="117"/>
    </row>
    <row r="987" spans="2:6" ht="15.75" customHeight="1" x14ac:dyDescent="0.2">
      <c r="B987" s="116"/>
      <c r="F987" s="117"/>
    </row>
    <row r="988" spans="2:6" ht="15.75" customHeight="1" x14ac:dyDescent="0.2">
      <c r="B988" s="116"/>
      <c r="F988" s="117"/>
    </row>
    <row r="989" spans="2:6" ht="15.75" customHeight="1" x14ac:dyDescent="0.2">
      <c r="B989" s="116"/>
      <c r="F989" s="117"/>
    </row>
    <row r="990" spans="2:6" ht="15.75" customHeight="1" x14ac:dyDescent="0.2">
      <c r="B990" s="116"/>
      <c r="F990" s="117"/>
    </row>
    <row r="991" spans="2:6" ht="15.75" customHeight="1" x14ac:dyDescent="0.2">
      <c r="B991" s="116"/>
      <c r="F991" s="117"/>
    </row>
    <row r="992" spans="2:6" ht="15.75" customHeight="1" x14ac:dyDescent="0.2">
      <c r="B992" s="116"/>
      <c r="F992" s="117"/>
    </row>
    <row r="993" spans="2:6" ht="15.75" customHeight="1" x14ac:dyDescent="0.2">
      <c r="B993" s="116"/>
      <c r="F993" s="117"/>
    </row>
    <row r="994" spans="2:6" ht="15.75" customHeight="1" x14ac:dyDescent="0.2">
      <c r="B994" s="116"/>
      <c r="F994" s="117"/>
    </row>
    <row r="995" spans="2:6" ht="15.75" customHeight="1" x14ac:dyDescent="0.2">
      <c r="B995" s="116"/>
      <c r="F995" s="117"/>
    </row>
    <row r="996" spans="2:6" ht="15.75" customHeight="1" x14ac:dyDescent="0.2">
      <c r="B996" s="116"/>
      <c r="F996" s="117"/>
    </row>
    <row r="997" spans="2:6" ht="15.75" customHeight="1" x14ac:dyDescent="0.2">
      <c r="B997" s="116"/>
      <c r="F997" s="117"/>
    </row>
    <row r="998" spans="2:6" ht="15.75" customHeight="1" x14ac:dyDescent="0.2">
      <c r="B998" s="116"/>
      <c r="F998" s="117"/>
    </row>
    <row r="999" spans="2:6" ht="15.75" customHeight="1" x14ac:dyDescent="0.2">
      <c r="B999" s="116"/>
      <c r="F999" s="117"/>
    </row>
    <row r="1000" spans="2:6" ht="15.75" customHeight="1" x14ac:dyDescent="0.2">
      <c r="B1000" s="116"/>
      <c r="F1000" s="117"/>
    </row>
  </sheetData>
  <mergeCells count="194">
    <mergeCell ref="C34:C36"/>
    <mergeCell ref="D34:D36"/>
    <mergeCell ref="O64:O66"/>
    <mergeCell ref="B64:B66"/>
    <mergeCell ref="C64:C66"/>
    <mergeCell ref="D64:D66"/>
    <mergeCell ref="E64:E66"/>
    <mergeCell ref="F64:F66"/>
    <mergeCell ref="G64:G66"/>
    <mergeCell ref="J64:J66"/>
    <mergeCell ref="B37:B40"/>
    <mergeCell ref="C37:C40"/>
    <mergeCell ref="D37:D40"/>
    <mergeCell ref="E37:E40"/>
    <mergeCell ref="F37:F40"/>
    <mergeCell ref="G37:G40"/>
    <mergeCell ref="K37:K40"/>
    <mergeCell ref="H41:K41"/>
    <mergeCell ref="B41:B43"/>
    <mergeCell ref="C41:C43"/>
    <mergeCell ref="D41:D43"/>
    <mergeCell ref="E41:E43"/>
    <mergeCell ref="F41:F43"/>
    <mergeCell ref="G41:G43"/>
    <mergeCell ref="N27:N33"/>
    <mergeCell ref="O27:O33"/>
    <mergeCell ref="B27:B33"/>
    <mergeCell ref="C27:C33"/>
    <mergeCell ref="D27:D33"/>
    <mergeCell ref="E27:E33"/>
    <mergeCell ref="G27:G33"/>
    <mergeCell ref="J27:J32"/>
    <mergeCell ref="K27:K33"/>
    <mergeCell ref="I42:I43"/>
    <mergeCell ref="J42:J43"/>
    <mergeCell ref="K42:K43"/>
    <mergeCell ref="E34:E36"/>
    <mergeCell ref="G34:G36"/>
    <mergeCell ref="J34:J36"/>
    <mergeCell ref="K34:K36"/>
    <mergeCell ref="L27:L33"/>
    <mergeCell ref="M27:M33"/>
    <mergeCell ref="H42:H43"/>
    <mergeCell ref="L64:L66"/>
    <mergeCell ref="M64:M66"/>
    <mergeCell ref="L37:L40"/>
    <mergeCell ref="M37:M40"/>
    <mergeCell ref="N37:N40"/>
    <mergeCell ref="O37:O40"/>
    <mergeCell ref="L41:L43"/>
    <mergeCell ref="M41:M43"/>
    <mergeCell ref="N41:N43"/>
    <mergeCell ref="O41:O43"/>
    <mergeCell ref="O47:O50"/>
    <mergeCell ref="O70:O72"/>
    <mergeCell ref="B70:B72"/>
    <mergeCell ref="C70:C72"/>
    <mergeCell ref="D70:D72"/>
    <mergeCell ref="E70:E72"/>
    <mergeCell ref="F70:F72"/>
    <mergeCell ref="G70:G72"/>
    <mergeCell ref="J70:J72"/>
    <mergeCell ref="K67:K69"/>
    <mergeCell ref="L67:L69"/>
    <mergeCell ref="M67:M69"/>
    <mergeCell ref="N67:N69"/>
    <mergeCell ref="O67:O69"/>
    <mergeCell ref="B67:B69"/>
    <mergeCell ref="C67:C69"/>
    <mergeCell ref="D67:D69"/>
    <mergeCell ref="E67:E69"/>
    <mergeCell ref="F67:F69"/>
    <mergeCell ref="G67:G69"/>
    <mergeCell ref="J67:J69"/>
    <mergeCell ref="J18:J19"/>
    <mergeCell ref="K18:K19"/>
    <mergeCell ref="L17:L19"/>
    <mergeCell ref="M17:M19"/>
    <mergeCell ref="N17:N19"/>
    <mergeCell ref="K70:K72"/>
    <mergeCell ref="L70:L72"/>
    <mergeCell ref="M70:M72"/>
    <mergeCell ref="N70:N72"/>
    <mergeCell ref="L34:L36"/>
    <mergeCell ref="M34:M36"/>
    <mergeCell ref="N34:N36"/>
    <mergeCell ref="N64:N66"/>
    <mergeCell ref="K23:K26"/>
    <mergeCell ref="L23:L26"/>
    <mergeCell ref="M23:M26"/>
    <mergeCell ref="N23:N26"/>
    <mergeCell ref="K47:K50"/>
    <mergeCell ref="L47:L50"/>
    <mergeCell ref="M47:M50"/>
    <mergeCell ref="N47:N50"/>
    <mergeCell ref="N51:N53"/>
    <mergeCell ref="L57:L60"/>
    <mergeCell ref="M57:M60"/>
    <mergeCell ref="O17:O19"/>
    <mergeCell ref="C14:M14"/>
    <mergeCell ref="C15:M15"/>
    <mergeCell ref="B17:B19"/>
    <mergeCell ref="C17:C19"/>
    <mergeCell ref="D17:D19"/>
    <mergeCell ref="E17:E19"/>
    <mergeCell ref="F17:F19"/>
    <mergeCell ref="K20:K22"/>
    <mergeCell ref="L20:L22"/>
    <mergeCell ref="M20:M22"/>
    <mergeCell ref="N20:N22"/>
    <mergeCell ref="O20:O22"/>
    <mergeCell ref="B20:B22"/>
    <mergeCell ref="C20:C22"/>
    <mergeCell ref="D20:D22"/>
    <mergeCell ref="E20:E22"/>
    <mergeCell ref="F20:F22"/>
    <mergeCell ref="G20:G22"/>
    <mergeCell ref="J20:J22"/>
    <mergeCell ref="G17:G19"/>
    <mergeCell ref="H17:K17"/>
    <mergeCell ref="H18:H19"/>
    <mergeCell ref="I18:I19"/>
    <mergeCell ref="K54:K56"/>
    <mergeCell ref="L54:L56"/>
    <mergeCell ref="O23:O26"/>
    <mergeCell ref="B23:B26"/>
    <mergeCell ref="C23:C26"/>
    <mergeCell ref="D23:D26"/>
    <mergeCell ref="E23:E26"/>
    <mergeCell ref="F23:F26"/>
    <mergeCell ref="G23:G26"/>
    <mergeCell ref="J23:J26"/>
    <mergeCell ref="K44:K46"/>
    <mergeCell ref="L44:L46"/>
    <mergeCell ref="M44:M46"/>
    <mergeCell ref="N44:N46"/>
    <mergeCell ref="O44:O46"/>
    <mergeCell ref="B44:B46"/>
    <mergeCell ref="C44:C46"/>
    <mergeCell ref="D44:D46"/>
    <mergeCell ref="E44:E46"/>
    <mergeCell ref="F44:F46"/>
    <mergeCell ref="G44:G46"/>
    <mergeCell ref="J44:J46"/>
    <mergeCell ref="O34:O36"/>
    <mergeCell ref="B34:B36"/>
    <mergeCell ref="K57:K60"/>
    <mergeCell ref="O51:O53"/>
    <mergeCell ref="M54:M56"/>
    <mergeCell ref="N54:N56"/>
    <mergeCell ref="B47:B50"/>
    <mergeCell ref="C47:C50"/>
    <mergeCell ref="D47:D50"/>
    <mergeCell ref="E47:E50"/>
    <mergeCell ref="F47:F50"/>
    <mergeCell ref="G47:G50"/>
    <mergeCell ref="J47:J50"/>
    <mergeCell ref="L51:L53"/>
    <mergeCell ref="M51:M53"/>
    <mergeCell ref="D51:D53"/>
    <mergeCell ref="E51:E53"/>
    <mergeCell ref="G51:G53"/>
    <mergeCell ref="J51:J53"/>
    <mergeCell ref="K51:K53"/>
    <mergeCell ref="C54:C56"/>
    <mergeCell ref="D54:D56"/>
    <mergeCell ref="E54:E56"/>
    <mergeCell ref="F54:F56"/>
    <mergeCell ref="G54:G56"/>
    <mergeCell ref="J54:J56"/>
    <mergeCell ref="O54:O56"/>
    <mergeCell ref="B54:B56"/>
    <mergeCell ref="B51:B53"/>
    <mergeCell ref="C51:C53"/>
    <mergeCell ref="J37:J40"/>
    <mergeCell ref="L61:L63"/>
    <mergeCell ref="M61:M63"/>
    <mergeCell ref="N61:N63"/>
    <mergeCell ref="O61:O63"/>
    <mergeCell ref="B61:B63"/>
    <mergeCell ref="C61:C63"/>
    <mergeCell ref="D61:D63"/>
    <mergeCell ref="E61:E63"/>
    <mergeCell ref="F61:F63"/>
    <mergeCell ref="G61:G63"/>
    <mergeCell ref="K61:K63"/>
    <mergeCell ref="N57:N60"/>
    <mergeCell ref="O57:O60"/>
    <mergeCell ref="B57:B60"/>
    <mergeCell ref="C57:C60"/>
    <mergeCell ref="D57:D60"/>
    <mergeCell ref="E57:E60"/>
    <mergeCell ref="F57:F60"/>
    <mergeCell ref="G57:G60"/>
  </mergeCells>
  <dataValidations count="1">
    <dataValidation type="list" allowBlank="1" showErrorMessage="1" sqref="G20 L20 G23 L23 G27 L27 G34 L34 G37 L37 G44 L44 G47 G70 G51 L47 G54 L54 G57 L51 G61 L57 G64 L61 G67 L64 L67 L70" xr:uid="{00000000-0002-0000-0600-000000000000}">
      <formula1>"1,2,3"</formula1>
    </dataValidation>
  </dataValidations>
  <pageMargins left="0.7" right="0.7" top="0.75" bottom="0.75" header="0" footer="0"/>
  <pageSetup scale="4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58"/>
  <sheetViews>
    <sheetView tabSelected="1" zoomScale="80" zoomScaleNormal="80" workbookViewId="0">
      <selection activeCell="D88" sqref="D88"/>
    </sheetView>
  </sheetViews>
  <sheetFormatPr baseColWidth="10" defaultColWidth="12.5703125" defaultRowHeight="15" customHeight="1" x14ac:dyDescent="0.2"/>
  <cols>
    <col min="1" max="1" width="2.42578125" style="279" customWidth="1"/>
    <col min="2" max="2" width="11.85546875" style="279" customWidth="1"/>
    <col min="3" max="3" width="16.7109375" style="279" customWidth="1"/>
    <col min="4" max="4" width="20.5703125" style="162" customWidth="1"/>
    <col min="5" max="5" width="33.28515625" style="279" customWidth="1"/>
    <col min="6" max="6" width="27" style="229" customWidth="1"/>
    <col min="7" max="7" width="20.85546875" style="279" customWidth="1"/>
    <col min="8" max="8" width="16.42578125" style="279" customWidth="1"/>
    <col min="9" max="9" width="44.5703125" style="279" customWidth="1"/>
    <col min="10" max="10" width="2" style="279" customWidth="1"/>
    <col min="11" max="11" width="26.42578125" style="279" customWidth="1"/>
    <col min="12" max="12" width="28.7109375" style="279" customWidth="1"/>
    <col min="13" max="13" width="33" style="279" customWidth="1"/>
    <col min="14" max="14" width="50" style="279" customWidth="1"/>
    <col min="15" max="15" width="32.42578125" style="279" customWidth="1"/>
    <col min="16" max="16" width="28.5703125" style="279" customWidth="1"/>
    <col min="17" max="17" width="23.28515625" style="279" customWidth="1"/>
    <col min="18" max="18" width="24.28515625" style="279" customWidth="1"/>
    <col min="19" max="19" width="18.28515625" style="279" customWidth="1"/>
    <col min="20" max="26" width="11.42578125" style="279" customWidth="1"/>
    <col min="27" max="16384" width="12.5703125" style="279"/>
  </cols>
  <sheetData>
    <row r="1" spans="1:26" ht="12.75" customHeight="1" x14ac:dyDescent="0.2">
      <c r="A1" s="146"/>
      <c r="B1" s="191"/>
      <c r="C1" s="192"/>
      <c r="D1" s="215"/>
      <c r="E1" s="146"/>
      <c r="F1" s="227"/>
      <c r="G1" s="146"/>
      <c r="H1" s="146"/>
      <c r="I1" s="146"/>
      <c r="J1" s="193"/>
      <c r="K1" s="146"/>
      <c r="L1" s="146"/>
      <c r="M1" s="146"/>
      <c r="N1" s="146"/>
      <c r="O1" s="146"/>
      <c r="P1" s="146"/>
      <c r="Q1" s="146"/>
      <c r="R1" s="146"/>
      <c r="S1" s="146"/>
      <c r="T1" s="146"/>
      <c r="U1" s="146"/>
      <c r="V1" s="146"/>
      <c r="W1" s="146"/>
      <c r="X1" s="146"/>
      <c r="Y1" s="146"/>
      <c r="Z1" s="146"/>
    </row>
    <row r="2" spans="1:26" ht="12.75" customHeight="1" x14ac:dyDescent="0.2">
      <c r="A2" s="146"/>
      <c r="B2" s="191"/>
      <c r="C2" s="192"/>
      <c r="D2" s="215"/>
      <c r="E2" s="146"/>
      <c r="F2" s="227"/>
      <c r="G2" s="146"/>
      <c r="H2" s="146"/>
      <c r="I2" s="146"/>
      <c r="J2" s="193"/>
      <c r="K2" s="146"/>
      <c r="L2" s="146"/>
      <c r="M2" s="146"/>
      <c r="N2" s="146"/>
      <c r="O2" s="146"/>
      <c r="P2" s="146"/>
      <c r="Q2" s="146"/>
      <c r="R2" s="146"/>
      <c r="S2" s="146"/>
      <c r="T2" s="146"/>
      <c r="U2" s="146"/>
      <c r="V2" s="146"/>
      <c r="W2" s="146"/>
      <c r="X2" s="146"/>
      <c r="Y2" s="146"/>
      <c r="Z2" s="146"/>
    </row>
    <row r="3" spans="1:26" ht="12.75" customHeight="1" x14ac:dyDescent="0.2">
      <c r="A3" s="146"/>
      <c r="B3" s="194"/>
      <c r="C3" s="195"/>
      <c r="D3" s="216"/>
      <c r="E3" s="196"/>
      <c r="F3" s="228"/>
      <c r="G3" s="196"/>
      <c r="H3" s="196"/>
      <c r="I3" s="196"/>
      <c r="J3" s="197"/>
      <c r="K3" s="196"/>
      <c r="L3" s="196"/>
      <c r="M3" s="146"/>
      <c r="N3" s="146"/>
      <c r="O3" s="146"/>
      <c r="P3" s="146"/>
      <c r="Q3" s="146"/>
      <c r="R3" s="146"/>
      <c r="S3" s="146"/>
      <c r="T3" s="146"/>
      <c r="U3" s="146"/>
      <c r="V3" s="146"/>
      <c r="W3" s="146"/>
      <c r="X3" s="146"/>
      <c r="Y3" s="146"/>
      <c r="Z3" s="146"/>
    </row>
    <row r="4" spans="1:26" ht="27.75" customHeight="1" x14ac:dyDescent="0.2">
      <c r="A4" s="146"/>
      <c r="B4" s="660" t="s">
        <v>641</v>
      </c>
      <c r="C4" s="661"/>
      <c r="D4" s="661"/>
      <c r="E4" s="661"/>
      <c r="F4" s="661"/>
      <c r="G4" s="661"/>
      <c r="H4" s="661"/>
      <c r="I4" s="661"/>
      <c r="J4" s="661"/>
      <c r="K4" s="661"/>
      <c r="L4" s="662"/>
      <c r="M4" s="146"/>
      <c r="N4" s="146"/>
      <c r="O4" s="146"/>
      <c r="P4" s="146"/>
      <c r="Q4" s="146"/>
      <c r="R4" s="146"/>
      <c r="S4" s="146"/>
      <c r="T4" s="146"/>
      <c r="U4" s="146"/>
      <c r="V4" s="146"/>
      <c r="W4" s="146"/>
      <c r="X4" s="146"/>
      <c r="Y4" s="146"/>
      <c r="Z4" s="146"/>
    </row>
    <row r="5" spans="1:26" ht="12.75" customHeight="1" thickBot="1" x14ac:dyDescent="0.25">
      <c r="A5" s="146"/>
      <c r="B5" s="192"/>
      <c r="C5" s="192"/>
      <c r="D5" s="215"/>
      <c r="E5" s="146"/>
      <c r="F5" s="227"/>
      <c r="G5" s="146"/>
      <c r="H5" s="146"/>
      <c r="I5" s="146"/>
      <c r="J5" s="193"/>
      <c r="K5" s="146"/>
      <c r="L5" s="146"/>
      <c r="M5" s="146"/>
      <c r="N5" s="146"/>
      <c r="O5" s="146"/>
      <c r="P5" s="146"/>
      <c r="Q5" s="146"/>
      <c r="R5" s="146"/>
      <c r="S5" s="146"/>
      <c r="T5" s="146"/>
      <c r="U5" s="146"/>
      <c r="V5" s="146"/>
      <c r="W5" s="146"/>
      <c r="X5" s="146"/>
      <c r="Y5" s="146"/>
      <c r="Z5" s="146"/>
    </row>
    <row r="6" spans="1:26" ht="36" customHeight="1" thickBot="1" x14ac:dyDescent="0.25">
      <c r="A6" s="146"/>
      <c r="B6" s="663" t="s">
        <v>22</v>
      </c>
      <c r="C6" s="661"/>
      <c r="D6" s="698" t="s">
        <v>5</v>
      </c>
      <c r="E6" s="699"/>
      <c r="F6" s="699"/>
      <c r="G6" s="699"/>
      <c r="H6" s="700"/>
      <c r="I6" s="701" t="s">
        <v>23</v>
      </c>
      <c r="J6" s="702"/>
      <c r="K6" s="146"/>
      <c r="L6" s="146"/>
      <c r="M6" s="146"/>
      <c r="N6" s="146"/>
      <c r="O6" s="146"/>
      <c r="P6" s="146"/>
      <c r="Q6" s="146"/>
      <c r="R6" s="146"/>
      <c r="S6" s="146"/>
      <c r="T6" s="146"/>
      <c r="U6" s="146"/>
      <c r="V6" s="146"/>
      <c r="W6" s="146"/>
      <c r="X6" s="146"/>
      <c r="Y6" s="146"/>
      <c r="Z6" s="146"/>
    </row>
    <row r="7" spans="1:26" ht="75.75" customHeight="1" x14ac:dyDescent="0.2">
      <c r="A7" s="146"/>
      <c r="B7" s="664" t="s">
        <v>24</v>
      </c>
      <c r="C7" s="695"/>
      <c r="D7" s="703" t="s">
        <v>25</v>
      </c>
      <c r="E7" s="649"/>
      <c r="F7" s="649"/>
      <c r="G7" s="649"/>
      <c r="H7" s="650"/>
      <c r="I7" s="665" t="s">
        <v>642</v>
      </c>
      <c r="J7" s="704"/>
      <c r="K7" s="146"/>
      <c r="L7" s="146"/>
      <c r="M7" s="146"/>
      <c r="N7" s="146"/>
      <c r="O7" s="146"/>
      <c r="P7" s="146"/>
      <c r="Q7" s="146"/>
      <c r="R7" s="146"/>
      <c r="S7" s="146"/>
      <c r="T7" s="146"/>
      <c r="U7" s="146"/>
      <c r="V7" s="146"/>
      <c r="W7" s="146"/>
      <c r="X7" s="146"/>
      <c r="Y7" s="146"/>
      <c r="Z7" s="146"/>
    </row>
    <row r="8" spans="1:26" ht="57" customHeight="1" x14ac:dyDescent="0.2">
      <c r="A8" s="146"/>
      <c r="B8" s="666" t="s">
        <v>27</v>
      </c>
      <c r="C8" s="696"/>
      <c r="D8" s="703" t="s">
        <v>28</v>
      </c>
      <c r="E8" s="649"/>
      <c r="F8" s="649"/>
      <c r="G8" s="649"/>
      <c r="H8" s="650"/>
      <c r="I8" s="669" t="s">
        <v>643</v>
      </c>
      <c r="J8" s="705"/>
      <c r="K8" s="146"/>
      <c r="L8" s="146"/>
      <c r="M8" s="146"/>
      <c r="N8" s="146"/>
      <c r="O8" s="146"/>
      <c r="P8" s="146"/>
      <c r="Q8" s="146"/>
      <c r="R8" s="146"/>
      <c r="S8" s="146"/>
      <c r="T8" s="146"/>
      <c r="U8" s="146"/>
      <c r="V8" s="146"/>
      <c r="W8" s="146"/>
      <c r="X8" s="146"/>
      <c r="Y8" s="146"/>
      <c r="Z8" s="146"/>
    </row>
    <row r="9" spans="1:26" ht="71.25" customHeight="1" x14ac:dyDescent="0.2">
      <c r="A9" s="146"/>
      <c r="B9" s="667" t="s">
        <v>30</v>
      </c>
      <c r="C9" s="696"/>
      <c r="D9" s="703" t="s">
        <v>644</v>
      </c>
      <c r="E9" s="649"/>
      <c r="F9" s="649"/>
      <c r="G9" s="649"/>
      <c r="H9" s="650"/>
      <c r="I9" s="669" t="s">
        <v>645</v>
      </c>
      <c r="J9" s="705"/>
      <c r="K9" s="146"/>
      <c r="L9" s="146"/>
      <c r="M9" s="146"/>
      <c r="N9" s="146"/>
      <c r="O9" s="146"/>
      <c r="P9" s="146"/>
      <c r="Q9" s="146"/>
      <c r="R9" s="146"/>
      <c r="S9" s="146"/>
      <c r="T9" s="146"/>
      <c r="U9" s="146"/>
      <c r="V9" s="146"/>
      <c r="W9" s="146"/>
      <c r="X9" s="146"/>
      <c r="Y9" s="146"/>
      <c r="Z9" s="146"/>
    </row>
    <row r="10" spans="1:26" ht="80.25" customHeight="1" thickBot="1" x14ac:dyDescent="0.25">
      <c r="A10" s="146"/>
      <c r="B10" s="668" t="s">
        <v>33</v>
      </c>
      <c r="C10" s="697"/>
      <c r="D10" s="706" t="s">
        <v>646</v>
      </c>
      <c r="E10" s="707"/>
      <c r="F10" s="707"/>
      <c r="G10" s="707"/>
      <c r="H10" s="708"/>
      <c r="I10" s="709" t="s">
        <v>647</v>
      </c>
      <c r="J10" s="710"/>
      <c r="K10" s="146"/>
      <c r="L10" s="146"/>
      <c r="M10" s="146"/>
      <c r="N10" s="146"/>
      <c r="O10" s="146"/>
      <c r="P10" s="146"/>
      <c r="Q10" s="146"/>
      <c r="R10" s="146"/>
      <c r="S10" s="146"/>
      <c r="T10" s="146"/>
      <c r="U10" s="146"/>
      <c r="V10" s="146"/>
      <c r="W10" s="146"/>
      <c r="X10" s="146"/>
      <c r="Y10" s="146"/>
      <c r="Z10" s="146"/>
    </row>
    <row r="11" spans="1:26" ht="26.25" customHeight="1" thickBot="1" x14ac:dyDescent="0.25">
      <c r="A11" s="146"/>
      <c r="B11" s="656" t="s">
        <v>648</v>
      </c>
      <c r="C11" s="445"/>
      <c r="D11" s="445"/>
      <c r="E11" s="445"/>
      <c r="F11" s="445"/>
      <c r="G11" s="445"/>
      <c r="H11" s="445"/>
      <c r="I11" s="446"/>
      <c r="J11" s="198"/>
      <c r="K11" s="199"/>
      <c r="L11" s="199"/>
      <c r="M11" s="199"/>
      <c r="N11" s="199"/>
      <c r="O11" s="146"/>
      <c r="P11" s="146"/>
      <c r="Q11" s="146"/>
      <c r="R11" s="146"/>
      <c r="S11" s="146"/>
      <c r="T11" s="146"/>
      <c r="U11" s="146"/>
      <c r="V11" s="146"/>
      <c r="W11" s="146"/>
      <c r="X11" s="146"/>
      <c r="Y11" s="146"/>
      <c r="Z11" s="146"/>
    </row>
    <row r="12" spans="1:26" ht="42.75" customHeight="1" thickTop="1" thickBot="1" x14ac:dyDescent="0.25">
      <c r="A12" s="146"/>
      <c r="B12" s="635" t="s">
        <v>1055</v>
      </c>
      <c r="C12" s="637" t="s">
        <v>650</v>
      </c>
      <c r="D12" s="638"/>
      <c r="E12" s="638"/>
      <c r="F12" s="639"/>
      <c r="G12" s="640" t="s">
        <v>651</v>
      </c>
      <c r="H12" s="640" t="s">
        <v>652</v>
      </c>
      <c r="I12" s="642" t="s">
        <v>653</v>
      </c>
      <c r="J12" s="200"/>
      <c r="K12" s="644" t="s">
        <v>654</v>
      </c>
      <c r="L12" s="644" t="s">
        <v>655</v>
      </c>
      <c r="M12" s="651" t="s">
        <v>656</v>
      </c>
      <c r="N12" s="653" t="s">
        <v>649</v>
      </c>
      <c r="O12" s="654"/>
      <c r="P12" s="654"/>
      <c r="Q12" s="654"/>
      <c r="R12" s="654"/>
      <c r="S12" s="655"/>
      <c r="T12" s="146"/>
      <c r="U12" s="146"/>
      <c r="V12" s="146"/>
      <c r="W12" s="146"/>
      <c r="X12" s="146"/>
      <c r="Y12" s="146"/>
      <c r="Z12" s="146"/>
    </row>
    <row r="13" spans="1:26" ht="48.75" customHeight="1" thickBot="1" x14ac:dyDescent="0.25">
      <c r="A13" s="146"/>
      <c r="B13" s="636"/>
      <c r="C13" s="284" t="s">
        <v>657</v>
      </c>
      <c r="D13" s="284" t="s">
        <v>50</v>
      </c>
      <c r="E13" s="284" t="s">
        <v>658</v>
      </c>
      <c r="F13" s="285" t="s">
        <v>659</v>
      </c>
      <c r="G13" s="641"/>
      <c r="H13" s="641"/>
      <c r="I13" s="643"/>
      <c r="J13" s="286"/>
      <c r="K13" s="645"/>
      <c r="L13" s="645"/>
      <c r="M13" s="652"/>
      <c r="N13" s="201" t="s">
        <v>660</v>
      </c>
      <c r="O13" s="201" t="s">
        <v>661</v>
      </c>
      <c r="P13" s="201" t="s">
        <v>662</v>
      </c>
      <c r="Q13" s="201" t="s">
        <v>663</v>
      </c>
      <c r="R13" s="201" t="s">
        <v>664</v>
      </c>
      <c r="S13" s="202" t="s">
        <v>665</v>
      </c>
      <c r="T13" s="146"/>
      <c r="U13" s="146"/>
      <c r="V13" s="146"/>
      <c r="W13" s="146"/>
      <c r="X13" s="146"/>
      <c r="Y13" s="146"/>
      <c r="Z13" s="146"/>
    </row>
    <row r="14" spans="1:26" ht="99.75" customHeight="1" thickTop="1" thickBot="1" x14ac:dyDescent="0.25">
      <c r="A14" s="146"/>
      <c r="B14" s="283">
        <f t="shared" ref="B14:B77" si="0">+B13+1</f>
        <v>1</v>
      </c>
      <c r="C14" s="315" t="s">
        <v>705</v>
      </c>
      <c r="D14" s="287" t="s">
        <v>667</v>
      </c>
      <c r="E14" s="316" t="s">
        <v>668</v>
      </c>
      <c r="F14" s="316" t="s">
        <v>706</v>
      </c>
      <c r="G14" s="317">
        <v>3</v>
      </c>
      <c r="H14" s="318">
        <v>2</v>
      </c>
      <c r="I14" s="319" t="s">
        <v>670</v>
      </c>
      <c r="J14" s="288">
        <v>1</v>
      </c>
      <c r="K14" s="289">
        <v>0.5</v>
      </c>
      <c r="L14" s="632">
        <f>+SUM(K14:K37)/24</f>
        <v>0.875</v>
      </c>
      <c r="M14" s="290" t="s">
        <v>1057</v>
      </c>
      <c r="N14" s="219"/>
      <c r="O14" s="205"/>
      <c r="P14" s="205"/>
      <c r="Q14" s="205"/>
      <c r="R14" s="205"/>
      <c r="S14" s="205"/>
      <c r="T14" s="146"/>
      <c r="U14" s="146"/>
      <c r="V14" s="146"/>
      <c r="W14" s="146"/>
      <c r="X14" s="146"/>
      <c r="Y14" s="146"/>
      <c r="Z14" s="146"/>
    </row>
    <row r="15" spans="1:26" ht="99.75" customHeight="1" thickBot="1" x14ac:dyDescent="0.25">
      <c r="A15" s="146"/>
      <c r="B15" s="283">
        <f t="shared" si="0"/>
        <v>2</v>
      </c>
      <c r="C15" s="320" t="s">
        <v>707</v>
      </c>
      <c r="D15" s="281" t="s">
        <v>667</v>
      </c>
      <c r="E15" s="321" t="s">
        <v>668</v>
      </c>
      <c r="F15" s="321" t="s">
        <v>708</v>
      </c>
      <c r="G15" s="322">
        <v>3</v>
      </c>
      <c r="H15" s="323">
        <v>2</v>
      </c>
      <c r="I15" s="324" t="s">
        <v>670</v>
      </c>
      <c r="J15" s="203">
        <v>20</v>
      </c>
      <c r="K15" s="217">
        <v>0.5</v>
      </c>
      <c r="L15" s="633"/>
      <c r="M15" s="291" t="s">
        <v>1059</v>
      </c>
      <c r="N15" s="219"/>
      <c r="O15" s="205"/>
      <c r="P15" s="205"/>
      <c r="Q15" s="205"/>
      <c r="R15" s="205"/>
      <c r="S15" s="205"/>
      <c r="T15" s="146"/>
      <c r="U15" s="146"/>
      <c r="V15" s="146"/>
      <c r="W15" s="146"/>
      <c r="X15" s="146"/>
      <c r="Y15" s="146"/>
      <c r="Z15" s="146"/>
    </row>
    <row r="16" spans="1:26" ht="99.75" customHeight="1" thickBot="1" x14ac:dyDescent="0.25">
      <c r="A16" s="146"/>
      <c r="B16" s="283">
        <f>+B15+1</f>
        <v>3</v>
      </c>
      <c r="C16" s="320" t="s">
        <v>666</v>
      </c>
      <c r="D16" s="281" t="s">
        <v>667</v>
      </c>
      <c r="E16" s="321" t="s">
        <v>668</v>
      </c>
      <c r="F16" s="321" t="s">
        <v>669</v>
      </c>
      <c r="G16" s="322">
        <v>3</v>
      </c>
      <c r="H16" s="323">
        <v>2</v>
      </c>
      <c r="I16" s="324" t="s">
        <v>670</v>
      </c>
      <c r="J16" s="203">
        <v>1</v>
      </c>
      <c r="K16" s="217">
        <v>0.5</v>
      </c>
      <c r="L16" s="633"/>
      <c r="M16" s="291" t="s">
        <v>1060</v>
      </c>
      <c r="N16" s="219"/>
      <c r="O16" s="205"/>
      <c r="P16" s="205"/>
      <c r="Q16" s="205"/>
      <c r="R16" s="205"/>
      <c r="S16" s="205"/>
      <c r="T16" s="146"/>
      <c r="U16" s="146"/>
      <c r="V16" s="146"/>
      <c r="W16" s="146"/>
      <c r="X16" s="146"/>
      <c r="Y16" s="146"/>
      <c r="Z16" s="146"/>
    </row>
    <row r="17" spans="1:26" ht="99.75" customHeight="1" thickBot="1" x14ac:dyDescent="0.25">
      <c r="A17" s="146"/>
      <c r="B17" s="283">
        <f t="shared" ref="B17:B80" si="1">+B16+1</f>
        <v>4</v>
      </c>
      <c r="C17" s="320" t="s">
        <v>699</v>
      </c>
      <c r="D17" s="281" t="s">
        <v>667</v>
      </c>
      <c r="E17" s="321" t="s">
        <v>693</v>
      </c>
      <c r="F17" s="321" t="s">
        <v>700</v>
      </c>
      <c r="G17" s="322">
        <v>3</v>
      </c>
      <c r="H17" s="323">
        <v>2</v>
      </c>
      <c r="I17" s="324" t="s">
        <v>32</v>
      </c>
      <c r="J17" s="203">
        <v>15</v>
      </c>
      <c r="K17" s="217">
        <v>0.5</v>
      </c>
      <c r="L17" s="633"/>
      <c r="M17" s="291" t="s">
        <v>1064</v>
      </c>
      <c r="N17" s="219"/>
      <c r="O17" s="205"/>
      <c r="P17" s="205"/>
      <c r="Q17" s="205"/>
      <c r="R17" s="205"/>
      <c r="S17" s="205"/>
      <c r="T17" s="146"/>
      <c r="U17" s="146"/>
      <c r="V17" s="146"/>
      <c r="W17" s="146"/>
      <c r="X17" s="146"/>
      <c r="Y17" s="146"/>
      <c r="Z17" s="146"/>
    </row>
    <row r="18" spans="1:26" ht="99.75" customHeight="1" thickBot="1" x14ac:dyDescent="0.25">
      <c r="A18" s="146"/>
      <c r="B18" s="283">
        <f t="shared" si="1"/>
        <v>5</v>
      </c>
      <c r="C18" s="320" t="s">
        <v>711</v>
      </c>
      <c r="D18" s="281" t="s">
        <v>667</v>
      </c>
      <c r="E18" s="321" t="s">
        <v>668</v>
      </c>
      <c r="F18" s="325" t="s">
        <v>988</v>
      </c>
      <c r="G18" s="322">
        <v>3</v>
      </c>
      <c r="H18" s="323">
        <v>2</v>
      </c>
      <c r="I18" s="324" t="s">
        <v>32</v>
      </c>
      <c r="J18" s="203">
        <v>3</v>
      </c>
      <c r="K18" s="217">
        <v>0.8</v>
      </c>
      <c r="L18" s="633"/>
      <c r="M18" s="291" t="s">
        <v>1110</v>
      </c>
      <c r="N18" s="219"/>
      <c r="O18" s="205"/>
      <c r="P18" s="205"/>
      <c r="Q18" s="205"/>
      <c r="R18" s="205"/>
      <c r="S18" s="205"/>
      <c r="T18" s="146"/>
      <c r="U18" s="146"/>
      <c r="V18" s="146"/>
      <c r="W18" s="146"/>
      <c r="X18" s="146"/>
      <c r="Y18" s="146"/>
      <c r="Z18" s="146"/>
    </row>
    <row r="19" spans="1:26" ht="99.75" customHeight="1" thickBot="1" x14ac:dyDescent="0.25">
      <c r="A19" s="146"/>
      <c r="B19" s="283">
        <f t="shared" si="1"/>
        <v>6</v>
      </c>
      <c r="C19" s="320" t="s">
        <v>712</v>
      </c>
      <c r="D19" s="281" t="s">
        <v>667</v>
      </c>
      <c r="E19" s="321" t="s">
        <v>713</v>
      </c>
      <c r="F19" s="321" t="s">
        <v>989</v>
      </c>
      <c r="G19" s="322">
        <v>3</v>
      </c>
      <c r="H19" s="323">
        <v>2</v>
      </c>
      <c r="I19" s="324" t="s">
        <v>670</v>
      </c>
      <c r="J19" s="203">
        <v>1</v>
      </c>
      <c r="K19" s="217">
        <v>0.8</v>
      </c>
      <c r="L19" s="633"/>
      <c r="M19" s="291" t="s">
        <v>1092</v>
      </c>
      <c r="N19" s="219"/>
      <c r="O19" s="205"/>
      <c r="P19" s="205"/>
      <c r="Q19" s="205"/>
      <c r="R19" s="205"/>
      <c r="S19" s="205"/>
      <c r="T19" s="146"/>
      <c r="U19" s="146"/>
      <c r="V19" s="146"/>
      <c r="W19" s="146"/>
      <c r="X19" s="146"/>
      <c r="Y19" s="146"/>
      <c r="Z19" s="146"/>
    </row>
    <row r="20" spans="1:26" ht="99.75" customHeight="1" thickBot="1" x14ac:dyDescent="0.25">
      <c r="A20" s="146"/>
      <c r="B20" s="283">
        <f t="shared" si="1"/>
        <v>7</v>
      </c>
      <c r="C20" s="320" t="s">
        <v>715</v>
      </c>
      <c r="D20" s="281" t="s">
        <v>667</v>
      </c>
      <c r="E20" s="321" t="s">
        <v>713</v>
      </c>
      <c r="F20" s="321" t="s">
        <v>991</v>
      </c>
      <c r="G20" s="322">
        <v>3</v>
      </c>
      <c r="H20" s="323">
        <v>2</v>
      </c>
      <c r="I20" s="324" t="s">
        <v>670</v>
      </c>
      <c r="J20" s="203">
        <v>1</v>
      </c>
      <c r="K20" s="217">
        <v>0.8</v>
      </c>
      <c r="L20" s="633"/>
      <c r="M20" s="291" t="s">
        <v>1108</v>
      </c>
      <c r="N20" s="219"/>
      <c r="O20" s="205"/>
      <c r="P20" s="205"/>
      <c r="Q20" s="205"/>
      <c r="R20" s="205"/>
      <c r="S20" s="205"/>
      <c r="T20" s="146"/>
      <c r="U20" s="146"/>
      <c r="V20" s="146"/>
      <c r="W20" s="146"/>
      <c r="X20" s="146"/>
      <c r="Y20" s="146"/>
      <c r="Z20" s="146"/>
    </row>
    <row r="21" spans="1:26" ht="199.5" customHeight="1" thickBot="1" x14ac:dyDescent="0.25">
      <c r="A21" s="146"/>
      <c r="B21" s="283">
        <f t="shared" si="1"/>
        <v>8</v>
      </c>
      <c r="C21" s="320" t="s">
        <v>671</v>
      </c>
      <c r="D21" s="281" t="s">
        <v>667</v>
      </c>
      <c r="E21" s="321" t="s">
        <v>672</v>
      </c>
      <c r="F21" s="321" t="s">
        <v>987</v>
      </c>
      <c r="G21" s="322">
        <v>3</v>
      </c>
      <c r="H21" s="323">
        <v>2</v>
      </c>
      <c r="I21" s="324" t="s">
        <v>32</v>
      </c>
      <c r="J21" s="203">
        <v>3</v>
      </c>
      <c r="K21" s="217">
        <v>0.8</v>
      </c>
      <c r="L21" s="633"/>
      <c r="M21" s="291" t="s">
        <v>1109</v>
      </c>
      <c r="N21" s="219"/>
      <c r="O21" s="205"/>
      <c r="P21" s="205"/>
      <c r="Q21" s="205"/>
      <c r="R21" s="205"/>
      <c r="S21" s="205"/>
      <c r="T21" s="146"/>
      <c r="U21" s="146"/>
      <c r="V21" s="146"/>
      <c r="W21" s="146"/>
      <c r="X21" s="146"/>
      <c r="Y21" s="146"/>
      <c r="Z21" s="146"/>
    </row>
    <row r="22" spans="1:26" ht="141.75" customHeight="1" thickBot="1" x14ac:dyDescent="0.25">
      <c r="A22" s="146"/>
      <c r="B22" s="283">
        <f t="shared" si="1"/>
        <v>9</v>
      </c>
      <c r="C22" s="320" t="s">
        <v>684</v>
      </c>
      <c r="D22" s="281" t="s">
        <v>667</v>
      </c>
      <c r="E22" s="321" t="s">
        <v>678</v>
      </c>
      <c r="F22" s="321" t="s">
        <v>685</v>
      </c>
      <c r="G22" s="322">
        <v>3</v>
      </c>
      <c r="H22" s="323">
        <v>2</v>
      </c>
      <c r="I22" s="324" t="s">
        <v>32</v>
      </c>
      <c r="J22" s="203">
        <v>3</v>
      </c>
      <c r="K22" s="217">
        <v>0.8</v>
      </c>
      <c r="L22" s="633"/>
      <c r="M22" s="291" t="s">
        <v>1111</v>
      </c>
      <c r="N22" s="219"/>
      <c r="O22" s="205"/>
      <c r="P22" s="205"/>
      <c r="Q22" s="205"/>
      <c r="R22" s="205"/>
      <c r="S22" s="205"/>
      <c r="T22" s="146"/>
      <c r="U22" s="146"/>
      <c r="V22" s="146"/>
      <c r="W22" s="146"/>
      <c r="X22" s="146"/>
      <c r="Y22" s="146"/>
      <c r="Z22" s="146"/>
    </row>
    <row r="23" spans="1:26" ht="99.75" customHeight="1" thickBot="1" x14ac:dyDescent="0.25">
      <c r="A23" s="146"/>
      <c r="B23" s="283">
        <f t="shared" si="1"/>
        <v>10</v>
      </c>
      <c r="C23" s="320" t="s">
        <v>709</v>
      </c>
      <c r="D23" s="281" t="s">
        <v>667</v>
      </c>
      <c r="E23" s="321" t="s">
        <v>668</v>
      </c>
      <c r="F23" s="325" t="s">
        <v>710</v>
      </c>
      <c r="G23" s="322">
        <v>3</v>
      </c>
      <c r="H23" s="323">
        <v>3</v>
      </c>
      <c r="I23" s="326" t="s">
        <v>26</v>
      </c>
      <c r="J23" s="203">
        <v>21</v>
      </c>
      <c r="K23" s="218">
        <v>1</v>
      </c>
      <c r="L23" s="633"/>
      <c r="M23" s="291" t="s">
        <v>1065</v>
      </c>
      <c r="N23" s="219"/>
      <c r="O23" s="205"/>
      <c r="P23" s="205"/>
      <c r="Q23" s="205"/>
      <c r="R23" s="205"/>
      <c r="S23" s="205"/>
      <c r="T23" s="146"/>
      <c r="U23" s="146"/>
      <c r="V23" s="146"/>
      <c r="W23" s="146"/>
      <c r="X23" s="146"/>
      <c r="Y23" s="146"/>
      <c r="Z23" s="146"/>
    </row>
    <row r="24" spans="1:26" ht="99.75" customHeight="1" thickBot="1" x14ac:dyDescent="0.25">
      <c r="A24" s="146"/>
      <c r="B24" s="283">
        <f t="shared" si="1"/>
        <v>11</v>
      </c>
      <c r="C24" s="320" t="s">
        <v>714</v>
      </c>
      <c r="D24" s="281" t="s">
        <v>667</v>
      </c>
      <c r="E24" s="321" t="s">
        <v>713</v>
      </c>
      <c r="F24" s="321" t="s">
        <v>990</v>
      </c>
      <c r="G24" s="322">
        <v>3</v>
      </c>
      <c r="H24" s="323">
        <v>3</v>
      </c>
      <c r="I24" s="326" t="s">
        <v>26</v>
      </c>
      <c r="J24" s="203">
        <v>24</v>
      </c>
      <c r="K24" s="218">
        <v>1</v>
      </c>
      <c r="L24" s="633"/>
      <c r="M24" s="291" t="s">
        <v>1065</v>
      </c>
      <c r="N24" s="219"/>
      <c r="O24" s="205"/>
      <c r="P24" s="205"/>
      <c r="Q24" s="205"/>
      <c r="R24" s="205"/>
      <c r="S24" s="205"/>
      <c r="T24" s="146"/>
      <c r="U24" s="146"/>
      <c r="V24" s="146"/>
      <c r="W24" s="146"/>
      <c r="X24" s="146"/>
      <c r="Y24" s="146"/>
      <c r="Z24" s="146"/>
    </row>
    <row r="25" spans="1:26" ht="99.75" customHeight="1" thickBot="1" x14ac:dyDescent="0.25">
      <c r="A25" s="146"/>
      <c r="B25" s="283">
        <f t="shared" si="1"/>
        <v>12</v>
      </c>
      <c r="C25" s="320" t="s">
        <v>673</v>
      </c>
      <c r="D25" s="281" t="s">
        <v>667</v>
      </c>
      <c r="E25" s="321" t="s">
        <v>672</v>
      </c>
      <c r="F25" s="321" t="s">
        <v>674</v>
      </c>
      <c r="G25" s="322">
        <v>3</v>
      </c>
      <c r="H25" s="323">
        <v>3</v>
      </c>
      <c r="I25" s="326" t="s">
        <v>26</v>
      </c>
      <c r="J25" s="203">
        <v>24</v>
      </c>
      <c r="K25" s="218">
        <v>1</v>
      </c>
      <c r="L25" s="633"/>
      <c r="M25" s="291" t="s">
        <v>1065</v>
      </c>
      <c r="N25" s="219"/>
      <c r="O25" s="205"/>
      <c r="P25" s="205"/>
      <c r="Q25" s="205"/>
      <c r="R25" s="205"/>
      <c r="S25" s="205"/>
      <c r="T25" s="146"/>
      <c r="U25" s="146"/>
      <c r="V25" s="146"/>
      <c r="W25" s="146"/>
      <c r="X25" s="146"/>
      <c r="Y25" s="146"/>
      <c r="Z25" s="146"/>
    </row>
    <row r="26" spans="1:26" ht="99.75" customHeight="1" thickBot="1" x14ac:dyDescent="0.25">
      <c r="A26" s="146"/>
      <c r="B26" s="283">
        <f t="shared" si="1"/>
        <v>13</v>
      </c>
      <c r="C26" s="320" t="s">
        <v>675</v>
      </c>
      <c r="D26" s="281" t="s">
        <v>667</v>
      </c>
      <c r="E26" s="321" t="s">
        <v>672</v>
      </c>
      <c r="F26" s="321" t="s">
        <v>676</v>
      </c>
      <c r="G26" s="322">
        <v>3</v>
      </c>
      <c r="H26" s="323">
        <v>3</v>
      </c>
      <c r="I26" s="326" t="s">
        <v>32</v>
      </c>
      <c r="J26" s="203">
        <v>2</v>
      </c>
      <c r="K26" s="218">
        <v>1</v>
      </c>
      <c r="L26" s="633"/>
      <c r="M26" s="291" t="s">
        <v>1065</v>
      </c>
      <c r="N26" s="219"/>
      <c r="O26" s="205"/>
      <c r="P26" s="205"/>
      <c r="Q26" s="205"/>
      <c r="R26" s="205"/>
      <c r="S26" s="205"/>
      <c r="T26" s="146"/>
      <c r="U26" s="146"/>
      <c r="V26" s="146"/>
      <c r="W26" s="146"/>
      <c r="X26" s="146"/>
      <c r="Y26" s="146"/>
      <c r="Z26" s="146"/>
    </row>
    <row r="27" spans="1:26" ht="141" customHeight="1" thickBot="1" x14ac:dyDescent="0.25">
      <c r="A27" s="146"/>
      <c r="B27" s="283">
        <f t="shared" si="1"/>
        <v>14</v>
      </c>
      <c r="C27" s="320" t="s">
        <v>677</v>
      </c>
      <c r="D27" s="281" t="s">
        <v>667</v>
      </c>
      <c r="E27" s="321" t="s">
        <v>678</v>
      </c>
      <c r="F27" s="321" t="s">
        <v>679</v>
      </c>
      <c r="G27" s="322">
        <v>3</v>
      </c>
      <c r="H27" s="323">
        <v>3</v>
      </c>
      <c r="I27" s="326" t="s">
        <v>32</v>
      </c>
      <c r="J27" s="203">
        <v>2</v>
      </c>
      <c r="K27" s="218">
        <v>1</v>
      </c>
      <c r="L27" s="633"/>
      <c r="M27" s="291" t="s">
        <v>1065</v>
      </c>
      <c r="N27" s="219"/>
      <c r="O27" s="205"/>
      <c r="P27" s="205"/>
      <c r="Q27" s="205"/>
      <c r="R27" s="205"/>
      <c r="S27" s="205"/>
      <c r="T27" s="146"/>
      <c r="U27" s="146"/>
      <c r="V27" s="146"/>
      <c r="W27" s="146"/>
      <c r="X27" s="146"/>
      <c r="Y27" s="146"/>
      <c r="Z27" s="146"/>
    </row>
    <row r="28" spans="1:26" ht="99.75" customHeight="1" thickBot="1" x14ac:dyDescent="0.25">
      <c r="A28" s="146"/>
      <c r="B28" s="283">
        <f t="shared" si="1"/>
        <v>15</v>
      </c>
      <c r="C28" s="320" t="s">
        <v>680</v>
      </c>
      <c r="D28" s="281" t="s">
        <v>667</v>
      </c>
      <c r="E28" s="321" t="s">
        <v>678</v>
      </c>
      <c r="F28" s="321" t="s">
        <v>681</v>
      </c>
      <c r="G28" s="322">
        <v>3</v>
      </c>
      <c r="H28" s="323">
        <v>3</v>
      </c>
      <c r="I28" s="326" t="s">
        <v>32</v>
      </c>
      <c r="J28" s="203">
        <v>2</v>
      </c>
      <c r="K28" s="218">
        <v>1</v>
      </c>
      <c r="L28" s="633"/>
      <c r="M28" s="291" t="s">
        <v>1065</v>
      </c>
      <c r="N28" s="219"/>
      <c r="O28" s="205"/>
      <c r="P28" s="205"/>
      <c r="Q28" s="205"/>
      <c r="R28" s="205"/>
      <c r="S28" s="205"/>
      <c r="T28" s="146"/>
      <c r="U28" s="146"/>
      <c r="V28" s="146"/>
      <c r="W28" s="146"/>
      <c r="X28" s="146"/>
      <c r="Y28" s="146"/>
      <c r="Z28" s="146"/>
    </row>
    <row r="29" spans="1:26" ht="99.75" customHeight="1" thickBot="1" x14ac:dyDescent="0.25">
      <c r="A29" s="146"/>
      <c r="B29" s="283">
        <f t="shared" si="1"/>
        <v>16</v>
      </c>
      <c r="C29" s="320" t="s">
        <v>682</v>
      </c>
      <c r="D29" s="281" t="s">
        <v>667</v>
      </c>
      <c r="E29" s="321" t="s">
        <v>678</v>
      </c>
      <c r="F29" s="321" t="s">
        <v>683</v>
      </c>
      <c r="G29" s="322">
        <v>3</v>
      </c>
      <c r="H29" s="323">
        <v>3</v>
      </c>
      <c r="I29" s="326" t="s">
        <v>32</v>
      </c>
      <c r="J29" s="203">
        <v>2</v>
      </c>
      <c r="K29" s="218">
        <v>1</v>
      </c>
      <c r="L29" s="633"/>
      <c r="M29" s="291" t="s">
        <v>1065</v>
      </c>
      <c r="N29" s="219"/>
      <c r="O29" s="205"/>
      <c r="P29" s="205"/>
      <c r="Q29" s="205"/>
      <c r="R29" s="205"/>
      <c r="S29" s="205"/>
      <c r="T29" s="146"/>
      <c r="U29" s="146"/>
      <c r="V29" s="146"/>
      <c r="W29" s="146"/>
      <c r="X29" s="146"/>
      <c r="Y29" s="146"/>
      <c r="Z29" s="146"/>
    </row>
    <row r="30" spans="1:26" ht="99.75" customHeight="1" thickBot="1" x14ac:dyDescent="0.25">
      <c r="A30" s="146"/>
      <c r="B30" s="283">
        <f t="shared" si="1"/>
        <v>17</v>
      </c>
      <c r="C30" s="320" t="s">
        <v>686</v>
      </c>
      <c r="D30" s="281" t="s">
        <v>667</v>
      </c>
      <c r="E30" s="321" t="s">
        <v>678</v>
      </c>
      <c r="F30" s="321" t="s">
        <v>687</v>
      </c>
      <c r="G30" s="322">
        <v>3</v>
      </c>
      <c r="H30" s="323">
        <v>3</v>
      </c>
      <c r="I30" s="326" t="s">
        <v>32</v>
      </c>
      <c r="J30" s="203">
        <v>2</v>
      </c>
      <c r="K30" s="218">
        <v>1</v>
      </c>
      <c r="L30" s="633"/>
      <c r="M30" s="291" t="s">
        <v>1065</v>
      </c>
      <c r="N30" s="219"/>
      <c r="O30" s="205"/>
      <c r="P30" s="205"/>
      <c r="Q30" s="205"/>
      <c r="R30" s="205"/>
      <c r="S30" s="205"/>
      <c r="T30" s="146"/>
      <c r="U30" s="146"/>
      <c r="V30" s="146"/>
      <c r="W30" s="146"/>
      <c r="X30" s="146"/>
      <c r="Y30" s="146"/>
      <c r="Z30" s="146"/>
    </row>
    <row r="31" spans="1:26" ht="99.75" customHeight="1" thickBot="1" x14ac:dyDescent="0.25">
      <c r="A31" s="146"/>
      <c r="B31" s="283">
        <f t="shared" si="1"/>
        <v>18</v>
      </c>
      <c r="C31" s="320" t="s">
        <v>688</v>
      </c>
      <c r="D31" s="281" t="s">
        <v>667</v>
      </c>
      <c r="E31" s="321" t="s">
        <v>678</v>
      </c>
      <c r="F31" s="321" t="s">
        <v>689</v>
      </c>
      <c r="G31" s="322">
        <v>3</v>
      </c>
      <c r="H31" s="323">
        <v>3</v>
      </c>
      <c r="I31" s="326" t="s">
        <v>32</v>
      </c>
      <c r="J31" s="203">
        <v>2</v>
      </c>
      <c r="K31" s="218">
        <v>1</v>
      </c>
      <c r="L31" s="633"/>
      <c r="M31" s="291" t="s">
        <v>1065</v>
      </c>
      <c r="N31" s="219"/>
      <c r="O31" s="205"/>
      <c r="P31" s="205"/>
      <c r="Q31" s="205"/>
      <c r="R31" s="205"/>
      <c r="S31" s="205"/>
      <c r="T31" s="146"/>
      <c r="U31" s="146"/>
      <c r="V31" s="146"/>
      <c r="W31" s="146"/>
      <c r="X31" s="146"/>
      <c r="Y31" s="146"/>
      <c r="Z31" s="146"/>
    </row>
    <row r="32" spans="1:26" ht="99.75" customHeight="1" thickBot="1" x14ac:dyDescent="0.25">
      <c r="A32" s="146"/>
      <c r="B32" s="283">
        <f t="shared" si="1"/>
        <v>19</v>
      </c>
      <c r="C32" s="320" t="s">
        <v>690</v>
      </c>
      <c r="D32" s="281" t="s">
        <v>667</v>
      </c>
      <c r="E32" s="321" t="s">
        <v>678</v>
      </c>
      <c r="F32" s="321" t="s">
        <v>691</v>
      </c>
      <c r="G32" s="322">
        <v>3</v>
      </c>
      <c r="H32" s="323">
        <v>3</v>
      </c>
      <c r="I32" s="326" t="s">
        <v>32</v>
      </c>
      <c r="J32" s="203">
        <v>2</v>
      </c>
      <c r="K32" s="218">
        <v>1</v>
      </c>
      <c r="L32" s="633"/>
      <c r="M32" s="291" t="s">
        <v>1065</v>
      </c>
      <c r="N32" s="219"/>
      <c r="O32" s="205"/>
      <c r="P32" s="205"/>
      <c r="Q32" s="205"/>
      <c r="R32" s="205"/>
      <c r="S32" s="205"/>
      <c r="T32" s="146"/>
      <c r="U32" s="146"/>
      <c r="V32" s="146"/>
      <c r="W32" s="146"/>
      <c r="X32" s="146"/>
      <c r="Y32" s="146"/>
      <c r="Z32" s="146"/>
    </row>
    <row r="33" spans="1:26" ht="99.75" customHeight="1" thickBot="1" x14ac:dyDescent="0.25">
      <c r="A33" s="146"/>
      <c r="B33" s="283">
        <f t="shared" si="1"/>
        <v>20</v>
      </c>
      <c r="C33" s="320" t="s">
        <v>692</v>
      </c>
      <c r="D33" s="281" t="s">
        <v>667</v>
      </c>
      <c r="E33" s="321" t="s">
        <v>693</v>
      </c>
      <c r="F33" s="321" t="s">
        <v>694</v>
      </c>
      <c r="G33" s="322">
        <v>3</v>
      </c>
      <c r="H33" s="323">
        <v>3</v>
      </c>
      <c r="I33" s="326" t="s">
        <v>32</v>
      </c>
      <c r="J33" s="203">
        <v>2</v>
      </c>
      <c r="K33" s="218">
        <v>1</v>
      </c>
      <c r="L33" s="633"/>
      <c r="M33" s="291" t="s">
        <v>1065</v>
      </c>
      <c r="N33" s="219"/>
      <c r="O33" s="205"/>
      <c r="P33" s="205"/>
      <c r="Q33" s="205"/>
      <c r="R33" s="205"/>
      <c r="S33" s="205"/>
      <c r="T33" s="146"/>
      <c r="U33" s="146"/>
      <c r="V33" s="146"/>
      <c r="W33" s="146"/>
      <c r="X33" s="146"/>
      <c r="Y33" s="146"/>
      <c r="Z33" s="146"/>
    </row>
    <row r="34" spans="1:26" ht="99.75" customHeight="1" thickBot="1" x14ac:dyDescent="0.25">
      <c r="A34" s="146"/>
      <c r="B34" s="283">
        <f t="shared" si="1"/>
        <v>21</v>
      </c>
      <c r="C34" s="320" t="s">
        <v>695</v>
      </c>
      <c r="D34" s="281" t="s">
        <v>667</v>
      </c>
      <c r="E34" s="321" t="s">
        <v>693</v>
      </c>
      <c r="F34" s="321" t="s">
        <v>696</v>
      </c>
      <c r="G34" s="322">
        <v>3</v>
      </c>
      <c r="H34" s="323">
        <v>3</v>
      </c>
      <c r="I34" s="326" t="s">
        <v>32</v>
      </c>
      <c r="J34" s="203">
        <v>2</v>
      </c>
      <c r="K34" s="218">
        <v>1</v>
      </c>
      <c r="L34" s="633"/>
      <c r="M34" s="291" t="s">
        <v>1065</v>
      </c>
      <c r="N34" s="219"/>
      <c r="O34" s="205"/>
      <c r="P34" s="205"/>
      <c r="Q34" s="205"/>
      <c r="R34" s="205"/>
      <c r="S34" s="205"/>
      <c r="T34" s="146"/>
      <c r="U34" s="146"/>
      <c r="V34" s="146"/>
      <c r="W34" s="146"/>
      <c r="X34" s="146"/>
      <c r="Y34" s="146"/>
      <c r="Z34" s="146"/>
    </row>
    <row r="35" spans="1:26" ht="99.75" customHeight="1" thickBot="1" x14ac:dyDescent="0.25">
      <c r="A35" s="146"/>
      <c r="B35" s="283">
        <f t="shared" si="1"/>
        <v>22</v>
      </c>
      <c r="C35" s="320" t="s">
        <v>697</v>
      </c>
      <c r="D35" s="281" t="s">
        <v>667</v>
      </c>
      <c r="E35" s="321" t="s">
        <v>693</v>
      </c>
      <c r="F35" s="321" t="s">
        <v>698</v>
      </c>
      <c r="G35" s="322">
        <v>3</v>
      </c>
      <c r="H35" s="323">
        <v>3</v>
      </c>
      <c r="I35" s="326" t="s">
        <v>32</v>
      </c>
      <c r="J35" s="203">
        <v>2</v>
      </c>
      <c r="K35" s="218">
        <v>1</v>
      </c>
      <c r="L35" s="633"/>
      <c r="M35" s="291" t="s">
        <v>1065</v>
      </c>
      <c r="N35" s="219"/>
      <c r="O35" s="205"/>
      <c r="P35" s="205"/>
      <c r="Q35" s="205"/>
      <c r="R35" s="205"/>
      <c r="S35" s="205"/>
      <c r="T35" s="146"/>
      <c r="U35" s="146"/>
      <c r="V35" s="146"/>
      <c r="W35" s="146"/>
      <c r="X35" s="146"/>
      <c r="Y35" s="146"/>
      <c r="Z35" s="146"/>
    </row>
    <row r="36" spans="1:26" ht="99.75" customHeight="1" thickBot="1" x14ac:dyDescent="0.25">
      <c r="A36" s="146"/>
      <c r="B36" s="283">
        <f t="shared" si="1"/>
        <v>23</v>
      </c>
      <c r="C36" s="320" t="s">
        <v>701</v>
      </c>
      <c r="D36" s="281" t="s">
        <v>667</v>
      </c>
      <c r="E36" s="321" t="s">
        <v>693</v>
      </c>
      <c r="F36" s="321" t="s">
        <v>702</v>
      </c>
      <c r="G36" s="322">
        <v>3</v>
      </c>
      <c r="H36" s="323">
        <v>3</v>
      </c>
      <c r="I36" s="326" t="s">
        <v>32</v>
      </c>
      <c r="J36" s="203">
        <v>2</v>
      </c>
      <c r="K36" s="218">
        <v>1</v>
      </c>
      <c r="L36" s="633"/>
      <c r="M36" s="291" t="s">
        <v>1065</v>
      </c>
      <c r="N36" s="219"/>
      <c r="O36" s="205"/>
      <c r="P36" s="205"/>
      <c r="Q36" s="205"/>
      <c r="R36" s="205"/>
      <c r="S36" s="205"/>
      <c r="T36" s="146"/>
      <c r="U36" s="146"/>
      <c r="V36" s="146"/>
      <c r="W36" s="146"/>
      <c r="X36" s="146"/>
      <c r="Y36" s="146"/>
      <c r="Z36" s="146"/>
    </row>
    <row r="37" spans="1:26" ht="99.75" customHeight="1" thickBot="1" x14ac:dyDescent="0.25">
      <c r="A37" s="146"/>
      <c r="B37" s="283">
        <f t="shared" si="1"/>
        <v>24</v>
      </c>
      <c r="C37" s="327" t="s">
        <v>703</v>
      </c>
      <c r="D37" s="292" t="s">
        <v>667</v>
      </c>
      <c r="E37" s="328" t="s">
        <v>693</v>
      </c>
      <c r="F37" s="328" t="s">
        <v>704</v>
      </c>
      <c r="G37" s="329">
        <v>3</v>
      </c>
      <c r="H37" s="330">
        <v>3</v>
      </c>
      <c r="I37" s="331" t="s">
        <v>32</v>
      </c>
      <c r="J37" s="293">
        <v>2</v>
      </c>
      <c r="K37" s="294">
        <v>1</v>
      </c>
      <c r="L37" s="634"/>
      <c r="M37" s="295" t="s">
        <v>1065</v>
      </c>
      <c r="N37" s="219"/>
      <c r="O37" s="205"/>
      <c r="P37" s="205"/>
      <c r="Q37" s="205"/>
      <c r="R37" s="205"/>
      <c r="S37" s="205"/>
      <c r="T37" s="146"/>
      <c r="U37" s="146"/>
      <c r="V37" s="146"/>
      <c r="W37" s="146"/>
      <c r="X37" s="146"/>
      <c r="Y37" s="146"/>
      <c r="Z37" s="146"/>
    </row>
    <row r="38" spans="1:26" ht="99.75" customHeight="1" thickBot="1" x14ac:dyDescent="0.25">
      <c r="A38" s="146"/>
      <c r="B38" s="283">
        <f t="shared" si="1"/>
        <v>25</v>
      </c>
      <c r="C38" s="315" t="s">
        <v>742</v>
      </c>
      <c r="D38" s="297" t="s">
        <v>717</v>
      </c>
      <c r="E38" s="316" t="s">
        <v>738</v>
      </c>
      <c r="F38" s="316" t="s">
        <v>743</v>
      </c>
      <c r="G38" s="317">
        <v>3</v>
      </c>
      <c r="H38" s="318">
        <v>1</v>
      </c>
      <c r="I38" s="332" t="s">
        <v>647</v>
      </c>
      <c r="J38" s="310">
        <v>5</v>
      </c>
      <c r="K38" s="311">
        <v>0.25</v>
      </c>
      <c r="L38" s="646">
        <f>+SUM(K38:K54)/17</f>
        <v>0.82352941176470584</v>
      </c>
      <c r="M38" s="298" t="s">
        <v>1066</v>
      </c>
      <c r="N38" s="219"/>
      <c r="O38" s="205"/>
      <c r="P38" s="205"/>
      <c r="Q38" s="205"/>
      <c r="R38" s="205"/>
      <c r="S38" s="205"/>
      <c r="T38" s="146"/>
      <c r="U38" s="146"/>
      <c r="V38" s="146"/>
      <c r="W38" s="146"/>
      <c r="X38" s="146"/>
      <c r="Y38" s="146"/>
      <c r="Z38" s="146"/>
    </row>
    <row r="39" spans="1:26" ht="99.75" customHeight="1" thickBot="1" x14ac:dyDescent="0.25">
      <c r="A39" s="146"/>
      <c r="B39" s="283">
        <f t="shared" si="1"/>
        <v>26</v>
      </c>
      <c r="C39" s="320" t="s">
        <v>716</v>
      </c>
      <c r="D39" s="207" t="s">
        <v>717</v>
      </c>
      <c r="E39" s="321" t="s">
        <v>718</v>
      </c>
      <c r="F39" s="321" t="s">
        <v>719</v>
      </c>
      <c r="G39" s="322">
        <v>3</v>
      </c>
      <c r="H39" s="323">
        <v>1</v>
      </c>
      <c r="I39" s="333" t="s">
        <v>647</v>
      </c>
      <c r="J39" s="312">
        <v>5</v>
      </c>
      <c r="K39" s="313">
        <v>0.25</v>
      </c>
      <c r="L39" s="647"/>
      <c r="M39" s="299" t="s">
        <v>1112</v>
      </c>
      <c r="N39" s="219"/>
      <c r="O39" s="205"/>
      <c r="P39" s="205"/>
      <c r="Q39" s="205"/>
      <c r="R39" s="205"/>
      <c r="S39" s="205"/>
      <c r="T39" s="146"/>
      <c r="U39" s="146"/>
      <c r="V39" s="146"/>
      <c r="W39" s="146"/>
      <c r="X39" s="146"/>
      <c r="Y39" s="146"/>
      <c r="Z39" s="146"/>
    </row>
    <row r="40" spans="1:26" ht="99.75" customHeight="1" thickBot="1" x14ac:dyDescent="0.25">
      <c r="A40" s="280"/>
      <c r="B40" s="283">
        <f t="shared" si="1"/>
        <v>27</v>
      </c>
      <c r="C40" s="320" t="s">
        <v>722</v>
      </c>
      <c r="D40" s="207" t="s">
        <v>717</v>
      </c>
      <c r="E40" s="321" t="s">
        <v>718</v>
      </c>
      <c r="F40" s="321" t="s">
        <v>723</v>
      </c>
      <c r="G40" s="322">
        <v>3</v>
      </c>
      <c r="H40" s="323">
        <v>2</v>
      </c>
      <c r="I40" s="324" t="s">
        <v>32</v>
      </c>
      <c r="J40" s="203">
        <v>28</v>
      </c>
      <c r="K40" s="204">
        <v>0.5</v>
      </c>
      <c r="L40" s="647"/>
      <c r="M40" s="299" t="s">
        <v>1069</v>
      </c>
      <c r="N40" s="219"/>
      <c r="O40" s="205"/>
      <c r="P40" s="205"/>
      <c r="Q40" s="205"/>
      <c r="R40" s="205"/>
      <c r="S40" s="205"/>
      <c r="T40" s="280"/>
      <c r="U40" s="280"/>
      <c r="V40" s="280"/>
      <c r="W40" s="280"/>
      <c r="X40" s="280"/>
      <c r="Y40" s="280"/>
      <c r="Z40" s="280"/>
    </row>
    <row r="41" spans="1:26" ht="99.75" customHeight="1" thickBot="1" x14ac:dyDescent="0.25">
      <c r="A41" s="146"/>
      <c r="B41" s="283">
        <f t="shared" si="1"/>
        <v>28</v>
      </c>
      <c r="C41" s="320" t="s">
        <v>724</v>
      </c>
      <c r="D41" s="207" t="s">
        <v>717</v>
      </c>
      <c r="E41" s="321" t="s">
        <v>718</v>
      </c>
      <c r="F41" s="321" t="s">
        <v>725</v>
      </c>
      <c r="G41" s="322">
        <v>3</v>
      </c>
      <c r="H41" s="323">
        <v>2</v>
      </c>
      <c r="I41" s="324" t="s">
        <v>32</v>
      </c>
      <c r="J41" s="203">
        <v>28</v>
      </c>
      <c r="K41" s="204">
        <v>0.5</v>
      </c>
      <c r="L41" s="647"/>
      <c r="M41" s="657" t="s">
        <v>1071</v>
      </c>
      <c r="N41" s="219"/>
      <c r="O41" s="205"/>
      <c r="P41" s="205"/>
      <c r="Q41" s="205"/>
      <c r="R41" s="205"/>
      <c r="S41" s="205"/>
      <c r="T41" s="146"/>
      <c r="U41" s="146"/>
      <c r="V41" s="146"/>
      <c r="W41" s="146"/>
      <c r="X41" s="146"/>
      <c r="Y41" s="146"/>
      <c r="Z41" s="146"/>
    </row>
    <row r="42" spans="1:26" ht="99.75" customHeight="1" thickBot="1" x14ac:dyDescent="0.25">
      <c r="A42" s="146"/>
      <c r="B42" s="283">
        <f t="shared" si="1"/>
        <v>29</v>
      </c>
      <c r="C42" s="320" t="s">
        <v>744</v>
      </c>
      <c r="D42" s="207" t="s">
        <v>717</v>
      </c>
      <c r="E42" s="321" t="s">
        <v>729</v>
      </c>
      <c r="F42" s="321" t="s">
        <v>745</v>
      </c>
      <c r="G42" s="322">
        <v>3</v>
      </c>
      <c r="H42" s="323">
        <v>2</v>
      </c>
      <c r="I42" s="324" t="s">
        <v>32</v>
      </c>
      <c r="J42" s="203">
        <v>28</v>
      </c>
      <c r="K42" s="204">
        <v>0.5</v>
      </c>
      <c r="L42" s="647"/>
      <c r="M42" s="658"/>
      <c r="N42" s="219"/>
      <c r="O42" s="205"/>
      <c r="P42" s="205"/>
      <c r="Q42" s="205"/>
      <c r="R42" s="205"/>
      <c r="S42" s="205"/>
      <c r="T42" s="146"/>
      <c r="U42" s="146"/>
      <c r="V42" s="146"/>
      <c r="W42" s="146"/>
      <c r="X42" s="146"/>
      <c r="Y42" s="146"/>
      <c r="Z42" s="146"/>
    </row>
    <row r="43" spans="1:26" ht="99.75" customHeight="1" thickBot="1" x14ac:dyDescent="0.25">
      <c r="A43" s="146"/>
      <c r="B43" s="283">
        <f t="shared" si="1"/>
        <v>30</v>
      </c>
      <c r="C43" s="320" t="s">
        <v>737</v>
      </c>
      <c r="D43" s="207" t="s">
        <v>717</v>
      </c>
      <c r="E43" s="321" t="s">
        <v>738</v>
      </c>
      <c r="F43" s="321" t="s">
        <v>739</v>
      </c>
      <c r="G43" s="322">
        <v>3</v>
      </c>
      <c r="H43" s="323">
        <v>3</v>
      </c>
      <c r="I43" s="326" t="s">
        <v>26</v>
      </c>
      <c r="J43" s="203">
        <v>37</v>
      </c>
      <c r="K43" s="206">
        <v>1</v>
      </c>
      <c r="L43" s="647"/>
      <c r="M43" s="291" t="s">
        <v>1065</v>
      </c>
      <c r="N43" s="219"/>
      <c r="O43" s="205"/>
      <c r="P43" s="205"/>
      <c r="Q43" s="205"/>
      <c r="R43" s="205"/>
      <c r="S43" s="205"/>
      <c r="T43" s="146"/>
      <c r="U43" s="146"/>
      <c r="V43" s="146"/>
      <c r="W43" s="146"/>
      <c r="X43" s="146"/>
      <c r="Y43" s="146"/>
      <c r="Z43" s="146"/>
    </row>
    <row r="44" spans="1:26" ht="99.75" customHeight="1" thickBot="1" x14ac:dyDescent="0.25">
      <c r="A44" s="146"/>
      <c r="B44" s="283">
        <f t="shared" si="1"/>
        <v>31</v>
      </c>
      <c r="C44" s="320" t="s">
        <v>740</v>
      </c>
      <c r="D44" s="207" t="s">
        <v>717</v>
      </c>
      <c r="E44" s="321" t="s">
        <v>738</v>
      </c>
      <c r="F44" s="321" t="s">
        <v>741</v>
      </c>
      <c r="G44" s="322">
        <v>3</v>
      </c>
      <c r="H44" s="323">
        <v>3</v>
      </c>
      <c r="I44" s="326" t="s">
        <v>26</v>
      </c>
      <c r="J44" s="203">
        <v>37</v>
      </c>
      <c r="K44" s="206">
        <v>1</v>
      </c>
      <c r="L44" s="647"/>
      <c r="M44" s="291" t="s">
        <v>1065</v>
      </c>
      <c r="N44" s="219"/>
      <c r="O44" s="205"/>
      <c r="P44" s="205"/>
      <c r="Q44" s="205"/>
      <c r="R44" s="205"/>
      <c r="S44" s="205"/>
      <c r="T44" s="146"/>
      <c r="U44" s="146"/>
      <c r="V44" s="146"/>
      <c r="W44" s="146"/>
      <c r="X44" s="146"/>
      <c r="Y44" s="146"/>
      <c r="Z44" s="146"/>
    </row>
    <row r="45" spans="1:26" ht="99.75" customHeight="1" thickBot="1" x14ac:dyDescent="0.25">
      <c r="A45" s="146"/>
      <c r="B45" s="283">
        <f t="shared" si="1"/>
        <v>32</v>
      </c>
      <c r="C45" s="320" t="s">
        <v>720</v>
      </c>
      <c r="D45" s="207" t="s">
        <v>717</v>
      </c>
      <c r="E45" s="321" t="s">
        <v>718</v>
      </c>
      <c r="F45" s="321" t="s">
        <v>721</v>
      </c>
      <c r="G45" s="322">
        <v>3</v>
      </c>
      <c r="H45" s="323">
        <v>3</v>
      </c>
      <c r="I45" s="326" t="s">
        <v>26</v>
      </c>
      <c r="J45" s="203">
        <v>37</v>
      </c>
      <c r="K45" s="206">
        <v>1</v>
      </c>
      <c r="L45" s="647"/>
      <c r="M45" s="291" t="s">
        <v>1065</v>
      </c>
      <c r="N45" s="219"/>
      <c r="O45" s="205"/>
      <c r="P45" s="205"/>
      <c r="Q45" s="205"/>
      <c r="R45" s="205"/>
      <c r="S45" s="205"/>
      <c r="T45" s="146"/>
      <c r="U45" s="146"/>
      <c r="V45" s="146"/>
      <c r="W45" s="146"/>
      <c r="X45" s="146"/>
      <c r="Y45" s="146"/>
      <c r="Z45" s="146"/>
    </row>
    <row r="46" spans="1:26" ht="99.75" customHeight="1" thickBot="1" x14ac:dyDescent="0.25">
      <c r="A46" s="146"/>
      <c r="B46" s="283">
        <f t="shared" si="1"/>
        <v>33</v>
      </c>
      <c r="C46" s="320" t="s">
        <v>726</v>
      </c>
      <c r="D46" s="207" t="s">
        <v>717</v>
      </c>
      <c r="E46" s="321" t="s">
        <v>718</v>
      </c>
      <c r="F46" s="321" t="s">
        <v>727</v>
      </c>
      <c r="G46" s="322">
        <v>3</v>
      </c>
      <c r="H46" s="323">
        <v>3</v>
      </c>
      <c r="I46" s="326" t="s">
        <v>26</v>
      </c>
      <c r="J46" s="203">
        <v>37</v>
      </c>
      <c r="K46" s="206">
        <v>1</v>
      </c>
      <c r="L46" s="647"/>
      <c r="M46" s="291" t="s">
        <v>1065</v>
      </c>
      <c r="N46" s="219"/>
      <c r="O46" s="205"/>
      <c r="P46" s="205"/>
      <c r="Q46" s="205"/>
      <c r="R46" s="205"/>
      <c r="S46" s="205"/>
      <c r="T46" s="146"/>
      <c r="U46" s="146"/>
      <c r="V46" s="146"/>
      <c r="W46" s="146"/>
      <c r="X46" s="146"/>
      <c r="Y46" s="146"/>
      <c r="Z46" s="146"/>
    </row>
    <row r="47" spans="1:26" ht="99.75" customHeight="1" thickBot="1" x14ac:dyDescent="0.25">
      <c r="A47" s="146"/>
      <c r="B47" s="283">
        <f t="shared" si="1"/>
        <v>34</v>
      </c>
      <c r="C47" s="320" t="s">
        <v>746</v>
      </c>
      <c r="D47" s="207" t="s">
        <v>717</v>
      </c>
      <c r="E47" s="321" t="s">
        <v>729</v>
      </c>
      <c r="F47" s="321" t="s">
        <v>747</v>
      </c>
      <c r="G47" s="322">
        <v>3</v>
      </c>
      <c r="H47" s="323">
        <v>3</v>
      </c>
      <c r="I47" s="326" t="s">
        <v>26</v>
      </c>
      <c r="J47" s="203">
        <v>39</v>
      </c>
      <c r="K47" s="206">
        <v>1</v>
      </c>
      <c r="L47" s="647"/>
      <c r="M47" s="291" t="s">
        <v>1065</v>
      </c>
      <c r="N47" s="219"/>
      <c r="O47" s="205"/>
      <c r="P47" s="205"/>
      <c r="Q47" s="205"/>
      <c r="R47" s="205"/>
      <c r="S47" s="205"/>
      <c r="T47" s="146"/>
      <c r="U47" s="146"/>
      <c r="V47" s="146"/>
      <c r="W47" s="146"/>
      <c r="X47" s="146"/>
      <c r="Y47" s="146"/>
      <c r="Z47" s="146"/>
    </row>
    <row r="48" spans="1:26" ht="99.75" customHeight="1" thickBot="1" x14ac:dyDescent="0.25">
      <c r="A48" s="146"/>
      <c r="B48" s="283">
        <f t="shared" si="1"/>
        <v>35</v>
      </c>
      <c r="C48" s="320" t="s">
        <v>728</v>
      </c>
      <c r="D48" s="207" t="s">
        <v>717</v>
      </c>
      <c r="E48" s="321" t="s">
        <v>729</v>
      </c>
      <c r="F48" s="321" t="s">
        <v>730</v>
      </c>
      <c r="G48" s="322">
        <v>3</v>
      </c>
      <c r="H48" s="323">
        <v>3</v>
      </c>
      <c r="I48" s="326" t="s">
        <v>26</v>
      </c>
      <c r="J48" s="203">
        <v>39</v>
      </c>
      <c r="K48" s="206">
        <v>1</v>
      </c>
      <c r="L48" s="647"/>
      <c r="M48" s="291" t="s">
        <v>1065</v>
      </c>
      <c r="N48" s="219"/>
      <c r="O48" s="205"/>
      <c r="P48" s="205"/>
      <c r="Q48" s="205"/>
      <c r="R48" s="205"/>
      <c r="S48" s="205"/>
      <c r="T48" s="146"/>
      <c r="U48" s="146"/>
      <c r="V48" s="146"/>
      <c r="W48" s="146"/>
      <c r="X48" s="146"/>
      <c r="Y48" s="146"/>
      <c r="Z48" s="146"/>
    </row>
    <row r="49" spans="1:26" ht="99.75" customHeight="1" thickBot="1" x14ac:dyDescent="0.25">
      <c r="A49" s="146"/>
      <c r="B49" s="283">
        <f t="shared" si="1"/>
        <v>36</v>
      </c>
      <c r="C49" s="320" t="s">
        <v>748</v>
      </c>
      <c r="D49" s="207" t="s">
        <v>717</v>
      </c>
      <c r="E49" s="321" t="s">
        <v>729</v>
      </c>
      <c r="F49" s="321" t="s">
        <v>747</v>
      </c>
      <c r="G49" s="322">
        <v>3</v>
      </c>
      <c r="H49" s="323">
        <v>3</v>
      </c>
      <c r="I49" s="326" t="s">
        <v>26</v>
      </c>
      <c r="J49" s="203">
        <v>39</v>
      </c>
      <c r="K49" s="206">
        <v>1</v>
      </c>
      <c r="L49" s="647"/>
      <c r="M49" s="291" t="s">
        <v>1065</v>
      </c>
      <c r="N49" s="219"/>
      <c r="O49" s="205"/>
      <c r="P49" s="205"/>
      <c r="Q49" s="205"/>
      <c r="R49" s="205"/>
      <c r="S49" s="205"/>
      <c r="T49" s="146"/>
      <c r="U49" s="146"/>
      <c r="V49" s="146"/>
      <c r="W49" s="146"/>
      <c r="X49" s="146"/>
      <c r="Y49" s="146"/>
      <c r="Z49" s="146"/>
    </row>
    <row r="50" spans="1:26" ht="99.75" customHeight="1" thickBot="1" x14ac:dyDescent="0.25">
      <c r="A50" s="146"/>
      <c r="B50" s="283">
        <f t="shared" si="1"/>
        <v>37</v>
      </c>
      <c r="C50" s="320" t="s">
        <v>731</v>
      </c>
      <c r="D50" s="207" t="s">
        <v>717</v>
      </c>
      <c r="E50" s="321" t="s">
        <v>732</v>
      </c>
      <c r="F50" s="321" t="s">
        <v>733</v>
      </c>
      <c r="G50" s="322">
        <v>3</v>
      </c>
      <c r="H50" s="323">
        <v>3</v>
      </c>
      <c r="I50" s="326" t="s">
        <v>26</v>
      </c>
      <c r="J50" s="203">
        <v>39</v>
      </c>
      <c r="K50" s="206">
        <v>1</v>
      </c>
      <c r="L50" s="647"/>
      <c r="M50" s="291" t="s">
        <v>1065</v>
      </c>
      <c r="N50" s="219"/>
      <c r="O50" s="205"/>
      <c r="P50" s="205"/>
      <c r="Q50" s="205"/>
      <c r="R50" s="205"/>
      <c r="S50" s="205"/>
      <c r="T50" s="146"/>
      <c r="U50" s="146"/>
      <c r="V50" s="146"/>
      <c r="W50" s="146"/>
      <c r="X50" s="146"/>
      <c r="Y50" s="146"/>
      <c r="Z50" s="146"/>
    </row>
    <row r="51" spans="1:26" ht="99.75" customHeight="1" thickBot="1" x14ac:dyDescent="0.25">
      <c r="A51" s="146"/>
      <c r="B51" s="283">
        <f t="shared" si="1"/>
        <v>38</v>
      </c>
      <c r="C51" s="320" t="s">
        <v>734</v>
      </c>
      <c r="D51" s="207" t="s">
        <v>717</v>
      </c>
      <c r="E51" s="321" t="s">
        <v>732</v>
      </c>
      <c r="F51" s="321" t="s">
        <v>992</v>
      </c>
      <c r="G51" s="322">
        <v>3</v>
      </c>
      <c r="H51" s="323">
        <v>3</v>
      </c>
      <c r="I51" s="326" t="s">
        <v>26</v>
      </c>
      <c r="J51" s="203">
        <v>39</v>
      </c>
      <c r="K51" s="206">
        <v>1</v>
      </c>
      <c r="L51" s="647"/>
      <c r="M51" s="291" t="s">
        <v>1065</v>
      </c>
      <c r="N51" s="219"/>
      <c r="O51" s="205"/>
      <c r="P51" s="205"/>
      <c r="Q51" s="205"/>
      <c r="R51" s="205"/>
      <c r="S51" s="205"/>
      <c r="T51" s="146"/>
      <c r="U51" s="146"/>
      <c r="V51" s="146"/>
      <c r="W51" s="146"/>
      <c r="X51" s="146"/>
      <c r="Y51" s="146"/>
      <c r="Z51" s="146"/>
    </row>
    <row r="52" spans="1:26" ht="99.75" customHeight="1" thickBot="1" x14ac:dyDescent="0.25">
      <c r="A52" s="146"/>
      <c r="B52" s="283">
        <f t="shared" si="1"/>
        <v>39</v>
      </c>
      <c r="C52" s="320" t="s">
        <v>749</v>
      </c>
      <c r="D52" s="207" t="s">
        <v>717</v>
      </c>
      <c r="E52" s="321" t="s">
        <v>732</v>
      </c>
      <c r="F52" s="321" t="s">
        <v>750</v>
      </c>
      <c r="G52" s="322">
        <v>3</v>
      </c>
      <c r="H52" s="323">
        <v>3</v>
      </c>
      <c r="I52" s="326" t="s">
        <v>26</v>
      </c>
      <c r="J52" s="203">
        <v>40</v>
      </c>
      <c r="K52" s="206">
        <v>1</v>
      </c>
      <c r="L52" s="647"/>
      <c r="M52" s="291" t="s">
        <v>1065</v>
      </c>
      <c r="N52" s="219"/>
      <c r="O52" s="205"/>
      <c r="P52" s="205"/>
      <c r="Q52" s="205"/>
      <c r="R52" s="205"/>
      <c r="S52" s="205"/>
      <c r="T52" s="146"/>
      <c r="U52" s="146"/>
      <c r="V52" s="146"/>
      <c r="W52" s="146"/>
      <c r="X52" s="146"/>
      <c r="Y52" s="146"/>
      <c r="Z52" s="146"/>
    </row>
    <row r="53" spans="1:26" ht="99.75" customHeight="1" thickBot="1" x14ac:dyDescent="0.25">
      <c r="A53" s="146"/>
      <c r="B53" s="283">
        <f t="shared" si="1"/>
        <v>40</v>
      </c>
      <c r="C53" s="320" t="s">
        <v>751</v>
      </c>
      <c r="D53" s="207" t="s">
        <v>717</v>
      </c>
      <c r="E53" s="321" t="s">
        <v>732</v>
      </c>
      <c r="F53" s="321" t="s">
        <v>993</v>
      </c>
      <c r="G53" s="322">
        <v>3</v>
      </c>
      <c r="H53" s="323">
        <v>3</v>
      </c>
      <c r="I53" s="326" t="s">
        <v>26</v>
      </c>
      <c r="J53" s="208">
        <v>41</v>
      </c>
      <c r="K53" s="206">
        <v>1</v>
      </c>
      <c r="L53" s="647"/>
      <c r="M53" s="291" t="s">
        <v>1065</v>
      </c>
      <c r="N53" s="219"/>
      <c r="O53" s="205"/>
      <c r="P53" s="205"/>
      <c r="Q53" s="205"/>
      <c r="R53" s="205"/>
      <c r="S53" s="205"/>
      <c r="T53" s="146"/>
      <c r="U53" s="146"/>
      <c r="V53" s="146"/>
      <c r="W53" s="146"/>
      <c r="X53" s="146"/>
      <c r="Y53" s="146"/>
      <c r="Z53" s="146"/>
    </row>
    <row r="54" spans="1:26" ht="99.75" customHeight="1" thickBot="1" x14ac:dyDescent="0.25">
      <c r="A54" s="146"/>
      <c r="B54" s="283">
        <f t="shared" si="1"/>
        <v>41</v>
      </c>
      <c r="C54" s="327" t="s">
        <v>735</v>
      </c>
      <c r="D54" s="300" t="s">
        <v>717</v>
      </c>
      <c r="E54" s="328" t="s">
        <v>732</v>
      </c>
      <c r="F54" s="328" t="s">
        <v>736</v>
      </c>
      <c r="G54" s="329">
        <v>3</v>
      </c>
      <c r="H54" s="330">
        <v>2</v>
      </c>
      <c r="I54" s="331" t="s">
        <v>26</v>
      </c>
      <c r="J54" s="293">
        <v>41</v>
      </c>
      <c r="K54" s="301">
        <v>1</v>
      </c>
      <c r="L54" s="648"/>
      <c r="M54" s="295" t="s">
        <v>1065</v>
      </c>
      <c r="N54" s="219"/>
      <c r="O54" s="205"/>
      <c r="P54" s="205"/>
      <c r="Q54" s="205"/>
      <c r="R54" s="205"/>
      <c r="S54" s="205"/>
      <c r="T54" s="146"/>
      <c r="U54" s="146"/>
      <c r="V54" s="146"/>
      <c r="W54" s="146"/>
      <c r="X54" s="146"/>
      <c r="Y54" s="146"/>
      <c r="Z54" s="146"/>
    </row>
    <row r="55" spans="1:26" ht="99.75" customHeight="1" thickBot="1" x14ac:dyDescent="0.25">
      <c r="A55" s="146"/>
      <c r="B55" s="283">
        <f t="shared" si="1"/>
        <v>42</v>
      </c>
      <c r="C55" s="334" t="s">
        <v>373</v>
      </c>
      <c r="D55" s="303" t="s">
        <v>752</v>
      </c>
      <c r="E55" s="335" t="s">
        <v>753</v>
      </c>
      <c r="F55" s="335" t="s">
        <v>760</v>
      </c>
      <c r="G55" s="336">
        <v>3</v>
      </c>
      <c r="H55" s="318">
        <v>2</v>
      </c>
      <c r="I55" s="319" t="s">
        <v>32</v>
      </c>
      <c r="J55" s="288">
        <v>44</v>
      </c>
      <c r="K55" s="289">
        <v>0.5</v>
      </c>
      <c r="L55" s="632">
        <f>+SUM(K55:K66)/12</f>
        <v>0.94166666666666676</v>
      </c>
      <c r="M55" s="296" t="s">
        <v>1113</v>
      </c>
      <c r="N55" s="205"/>
      <c r="O55" s="205"/>
      <c r="P55" s="205"/>
      <c r="Q55" s="205"/>
      <c r="R55" s="205"/>
      <c r="S55" s="205"/>
      <c r="T55" s="146"/>
      <c r="U55" s="146"/>
      <c r="V55" s="146"/>
      <c r="W55" s="146"/>
      <c r="X55" s="146"/>
      <c r="Y55" s="146"/>
      <c r="Z55" s="146"/>
    </row>
    <row r="56" spans="1:26" ht="99.75" customHeight="1" thickBot="1" x14ac:dyDescent="0.25">
      <c r="A56" s="146"/>
      <c r="B56" s="283">
        <f t="shared" si="1"/>
        <v>43</v>
      </c>
      <c r="C56" s="337" t="s">
        <v>388</v>
      </c>
      <c r="D56" s="302" t="s">
        <v>752</v>
      </c>
      <c r="E56" s="338" t="s">
        <v>754</v>
      </c>
      <c r="F56" s="338" t="s">
        <v>761</v>
      </c>
      <c r="G56" s="339">
        <v>3</v>
      </c>
      <c r="H56" s="340">
        <v>2</v>
      </c>
      <c r="I56" s="324" t="s">
        <v>32</v>
      </c>
      <c r="J56" s="203">
        <v>44</v>
      </c>
      <c r="K56" s="217">
        <v>0.8</v>
      </c>
      <c r="L56" s="633"/>
      <c r="M56" s="219" t="s">
        <v>1114</v>
      </c>
      <c r="N56" s="205"/>
      <c r="O56" s="205"/>
      <c r="P56" s="205"/>
      <c r="Q56" s="205"/>
      <c r="R56" s="205"/>
      <c r="S56" s="205"/>
      <c r="T56" s="146"/>
      <c r="U56" s="146"/>
      <c r="V56" s="146"/>
      <c r="W56" s="146"/>
      <c r="X56" s="146"/>
      <c r="Y56" s="146"/>
      <c r="Z56" s="146"/>
    </row>
    <row r="57" spans="1:26" ht="99.75" customHeight="1" thickBot="1" x14ac:dyDescent="0.25">
      <c r="A57" s="146"/>
      <c r="B57" s="283">
        <f t="shared" si="1"/>
        <v>44</v>
      </c>
      <c r="C57" s="320" t="s">
        <v>380</v>
      </c>
      <c r="D57" s="304" t="s">
        <v>752</v>
      </c>
      <c r="E57" s="321" t="s">
        <v>753</v>
      </c>
      <c r="F57" s="321" t="s">
        <v>994</v>
      </c>
      <c r="G57" s="322">
        <v>3</v>
      </c>
      <c r="H57" s="341">
        <v>3</v>
      </c>
      <c r="I57" s="326" t="s">
        <v>32</v>
      </c>
      <c r="J57" s="203">
        <v>2</v>
      </c>
      <c r="K57" s="218">
        <v>1</v>
      </c>
      <c r="L57" s="633"/>
      <c r="M57" s="219" t="s">
        <v>1065</v>
      </c>
      <c r="N57" s="205"/>
      <c r="O57" s="205"/>
      <c r="P57" s="205"/>
      <c r="Q57" s="205"/>
      <c r="R57" s="205"/>
      <c r="S57" s="205"/>
      <c r="T57" s="146"/>
      <c r="U57" s="146"/>
      <c r="V57" s="146"/>
      <c r="W57" s="146"/>
      <c r="X57" s="146"/>
      <c r="Y57" s="146"/>
      <c r="Z57" s="146"/>
    </row>
    <row r="58" spans="1:26" ht="99.75" customHeight="1" thickBot="1" x14ac:dyDescent="0.25">
      <c r="A58" s="146"/>
      <c r="B58" s="283">
        <f t="shared" si="1"/>
        <v>45</v>
      </c>
      <c r="C58" s="320" t="s">
        <v>388</v>
      </c>
      <c r="D58" s="304" t="s">
        <v>752</v>
      </c>
      <c r="E58" s="321" t="s">
        <v>754</v>
      </c>
      <c r="F58" s="321" t="s">
        <v>761</v>
      </c>
      <c r="G58" s="322">
        <v>3</v>
      </c>
      <c r="H58" s="323">
        <v>3</v>
      </c>
      <c r="I58" s="326" t="s">
        <v>26</v>
      </c>
      <c r="J58" s="203">
        <v>50</v>
      </c>
      <c r="K58" s="218">
        <v>1</v>
      </c>
      <c r="L58" s="633"/>
      <c r="M58" s="219" t="s">
        <v>1065</v>
      </c>
      <c r="N58" s="205"/>
      <c r="O58" s="205"/>
      <c r="P58" s="205"/>
      <c r="Q58" s="205"/>
      <c r="R58" s="205"/>
      <c r="S58" s="205"/>
      <c r="T58" s="146"/>
      <c r="U58" s="146"/>
      <c r="V58" s="146"/>
      <c r="W58" s="146"/>
      <c r="X58" s="146"/>
      <c r="Y58" s="146"/>
      <c r="Z58" s="146"/>
    </row>
    <row r="59" spans="1:26" ht="99.75" customHeight="1" thickBot="1" x14ac:dyDescent="0.25">
      <c r="A59" s="146"/>
      <c r="B59" s="283">
        <f t="shared" si="1"/>
        <v>46</v>
      </c>
      <c r="C59" s="320" t="s">
        <v>395</v>
      </c>
      <c r="D59" s="304" t="s">
        <v>752</v>
      </c>
      <c r="E59" s="321" t="s">
        <v>754</v>
      </c>
      <c r="F59" s="321" t="s">
        <v>755</v>
      </c>
      <c r="G59" s="322">
        <v>3</v>
      </c>
      <c r="H59" s="323">
        <v>3</v>
      </c>
      <c r="I59" s="326" t="s">
        <v>26</v>
      </c>
      <c r="J59" s="203">
        <v>50</v>
      </c>
      <c r="K59" s="218">
        <v>1</v>
      </c>
      <c r="L59" s="633"/>
      <c r="M59" s="219" t="s">
        <v>1065</v>
      </c>
      <c r="N59" s="205"/>
      <c r="O59" s="205"/>
      <c r="P59" s="205"/>
      <c r="Q59" s="205"/>
      <c r="R59" s="205"/>
      <c r="S59" s="205"/>
      <c r="T59" s="146"/>
      <c r="U59" s="146"/>
      <c r="V59" s="146"/>
      <c r="W59" s="146"/>
      <c r="X59" s="146"/>
      <c r="Y59" s="146"/>
      <c r="Z59" s="146"/>
    </row>
    <row r="60" spans="1:26" ht="99.75" customHeight="1" thickBot="1" x14ac:dyDescent="0.25">
      <c r="A60" s="146"/>
      <c r="B60" s="283">
        <f t="shared" si="1"/>
        <v>47</v>
      </c>
      <c r="C60" s="320" t="s">
        <v>402</v>
      </c>
      <c r="D60" s="304" t="s">
        <v>752</v>
      </c>
      <c r="E60" s="321" t="s">
        <v>756</v>
      </c>
      <c r="F60" s="321" t="s">
        <v>762</v>
      </c>
      <c r="G60" s="322">
        <v>3</v>
      </c>
      <c r="H60" s="323">
        <v>3</v>
      </c>
      <c r="I60" s="326" t="s">
        <v>32</v>
      </c>
      <c r="J60" s="203">
        <v>2</v>
      </c>
      <c r="K60" s="218">
        <v>1</v>
      </c>
      <c r="L60" s="633"/>
      <c r="M60" s="219" t="s">
        <v>1065</v>
      </c>
      <c r="N60" s="205"/>
      <c r="O60" s="205"/>
      <c r="P60" s="205"/>
      <c r="Q60" s="205"/>
      <c r="R60" s="205"/>
      <c r="S60" s="205"/>
      <c r="T60" s="146"/>
      <c r="U60" s="146"/>
      <c r="V60" s="146"/>
      <c r="W60" s="146"/>
      <c r="X60" s="146"/>
      <c r="Y60" s="146"/>
      <c r="Z60" s="146"/>
    </row>
    <row r="61" spans="1:26" ht="99.75" customHeight="1" thickBot="1" x14ac:dyDescent="0.25">
      <c r="A61" s="146"/>
      <c r="B61" s="283">
        <f t="shared" si="1"/>
        <v>48</v>
      </c>
      <c r="C61" s="320" t="s">
        <v>409</v>
      </c>
      <c r="D61" s="304" t="s">
        <v>752</v>
      </c>
      <c r="E61" s="321" t="s">
        <v>754</v>
      </c>
      <c r="F61" s="321" t="s">
        <v>763</v>
      </c>
      <c r="G61" s="322">
        <v>3</v>
      </c>
      <c r="H61" s="323">
        <v>3</v>
      </c>
      <c r="I61" s="326" t="s">
        <v>26</v>
      </c>
      <c r="J61" s="203">
        <v>51</v>
      </c>
      <c r="K61" s="218">
        <v>1</v>
      </c>
      <c r="L61" s="633"/>
      <c r="M61" s="219" t="s">
        <v>1065</v>
      </c>
      <c r="N61" s="205"/>
      <c r="O61" s="205"/>
      <c r="P61" s="205"/>
      <c r="Q61" s="205"/>
      <c r="R61" s="205"/>
      <c r="S61" s="205"/>
      <c r="T61" s="146"/>
      <c r="U61" s="146"/>
      <c r="V61" s="146"/>
      <c r="W61" s="146"/>
      <c r="X61" s="146"/>
      <c r="Y61" s="146"/>
      <c r="Z61" s="146"/>
    </row>
    <row r="62" spans="1:26" ht="99.75" customHeight="1" thickBot="1" x14ac:dyDescent="0.25">
      <c r="A62" s="146"/>
      <c r="B62" s="283">
        <f t="shared" si="1"/>
        <v>49</v>
      </c>
      <c r="C62" s="320" t="s">
        <v>418</v>
      </c>
      <c r="D62" s="304" t="s">
        <v>752</v>
      </c>
      <c r="E62" s="321" t="s">
        <v>754</v>
      </c>
      <c r="F62" s="321" t="s">
        <v>764</v>
      </c>
      <c r="G62" s="322">
        <v>3</v>
      </c>
      <c r="H62" s="323">
        <v>3</v>
      </c>
      <c r="I62" s="326" t="s">
        <v>26</v>
      </c>
      <c r="J62" s="203">
        <v>52</v>
      </c>
      <c r="K62" s="218">
        <v>1</v>
      </c>
      <c r="L62" s="633"/>
      <c r="M62" s="219" t="s">
        <v>1065</v>
      </c>
      <c r="N62" s="205"/>
      <c r="O62" s="205"/>
      <c r="P62" s="205"/>
      <c r="Q62" s="205"/>
      <c r="R62" s="205"/>
      <c r="S62" s="205"/>
      <c r="T62" s="146"/>
      <c r="U62" s="146"/>
      <c r="V62" s="146"/>
      <c r="W62" s="146"/>
      <c r="X62" s="146"/>
      <c r="Y62" s="146"/>
      <c r="Z62" s="146"/>
    </row>
    <row r="63" spans="1:26" ht="99.75" customHeight="1" thickBot="1" x14ac:dyDescent="0.25">
      <c r="A63" s="146"/>
      <c r="B63" s="283">
        <f t="shared" si="1"/>
        <v>50</v>
      </c>
      <c r="C63" s="320" t="s">
        <v>425</v>
      </c>
      <c r="D63" s="304" t="s">
        <v>752</v>
      </c>
      <c r="E63" s="321" t="s">
        <v>756</v>
      </c>
      <c r="F63" s="321" t="s">
        <v>757</v>
      </c>
      <c r="G63" s="322">
        <v>3</v>
      </c>
      <c r="H63" s="323">
        <v>3</v>
      </c>
      <c r="I63" s="326" t="s">
        <v>26</v>
      </c>
      <c r="J63" s="203">
        <v>52</v>
      </c>
      <c r="K63" s="218">
        <v>1</v>
      </c>
      <c r="L63" s="633"/>
      <c r="M63" s="219" t="s">
        <v>1065</v>
      </c>
      <c r="N63" s="205"/>
      <c r="O63" s="205"/>
      <c r="P63" s="205"/>
      <c r="Q63" s="205"/>
      <c r="R63" s="205"/>
      <c r="S63" s="205"/>
      <c r="T63" s="146"/>
      <c r="U63" s="146"/>
      <c r="V63" s="146"/>
      <c r="W63" s="146"/>
      <c r="X63" s="146"/>
      <c r="Y63" s="146"/>
      <c r="Z63" s="146"/>
    </row>
    <row r="64" spans="1:26" ht="99.75" customHeight="1" thickBot="1" x14ac:dyDescent="0.25">
      <c r="A64" s="146"/>
      <c r="B64" s="283">
        <f t="shared" si="1"/>
        <v>51</v>
      </c>
      <c r="C64" s="320" t="s">
        <v>432</v>
      </c>
      <c r="D64" s="304" t="s">
        <v>752</v>
      </c>
      <c r="E64" s="321" t="s">
        <v>756</v>
      </c>
      <c r="F64" s="321" t="s">
        <v>765</v>
      </c>
      <c r="G64" s="322">
        <v>3</v>
      </c>
      <c r="H64" s="323">
        <v>3</v>
      </c>
      <c r="I64" s="326" t="s">
        <v>26</v>
      </c>
      <c r="J64" s="208">
        <v>53</v>
      </c>
      <c r="K64" s="218">
        <v>1</v>
      </c>
      <c r="L64" s="633"/>
      <c r="M64" s="219" t="s">
        <v>1065</v>
      </c>
      <c r="N64" s="205"/>
      <c r="O64" s="205"/>
      <c r="P64" s="205"/>
      <c r="Q64" s="205"/>
      <c r="R64" s="205"/>
      <c r="S64" s="205"/>
      <c r="T64" s="146"/>
      <c r="U64" s="146"/>
      <c r="V64" s="146"/>
      <c r="W64" s="146"/>
      <c r="X64" s="146"/>
      <c r="Y64" s="146"/>
      <c r="Z64" s="146"/>
    </row>
    <row r="65" spans="1:26" ht="99.75" customHeight="1" thickBot="1" x14ac:dyDescent="0.25">
      <c r="A65" s="146"/>
      <c r="B65" s="283">
        <f t="shared" si="1"/>
        <v>52</v>
      </c>
      <c r="C65" s="320" t="s">
        <v>440</v>
      </c>
      <c r="D65" s="304" t="s">
        <v>752</v>
      </c>
      <c r="E65" s="321" t="s">
        <v>756</v>
      </c>
      <c r="F65" s="321" t="s">
        <v>758</v>
      </c>
      <c r="G65" s="322">
        <v>3</v>
      </c>
      <c r="H65" s="323">
        <v>3</v>
      </c>
      <c r="I65" s="326" t="s">
        <v>26</v>
      </c>
      <c r="J65" s="208">
        <v>53</v>
      </c>
      <c r="K65" s="218">
        <v>1</v>
      </c>
      <c r="L65" s="633"/>
      <c r="M65" s="219" t="s">
        <v>1065</v>
      </c>
      <c r="N65" s="205"/>
      <c r="O65" s="205"/>
      <c r="P65" s="205"/>
      <c r="Q65" s="205"/>
      <c r="R65" s="205"/>
      <c r="S65" s="205"/>
      <c r="T65" s="146"/>
      <c r="U65" s="146"/>
      <c r="V65" s="146"/>
      <c r="W65" s="146"/>
      <c r="X65" s="146"/>
      <c r="Y65" s="146"/>
      <c r="Z65" s="146"/>
    </row>
    <row r="66" spans="1:26" ht="99.75" customHeight="1" thickBot="1" x14ac:dyDescent="0.25">
      <c r="A66" s="146"/>
      <c r="B66" s="283">
        <f t="shared" si="1"/>
        <v>53</v>
      </c>
      <c r="C66" s="327" t="s">
        <v>447</v>
      </c>
      <c r="D66" s="305" t="s">
        <v>752</v>
      </c>
      <c r="E66" s="328" t="s">
        <v>756</v>
      </c>
      <c r="F66" s="328" t="s">
        <v>759</v>
      </c>
      <c r="G66" s="329">
        <v>3</v>
      </c>
      <c r="H66" s="330">
        <v>3</v>
      </c>
      <c r="I66" s="331" t="s">
        <v>26</v>
      </c>
      <c r="J66" s="293">
        <v>53</v>
      </c>
      <c r="K66" s="294">
        <v>1</v>
      </c>
      <c r="L66" s="634"/>
      <c r="M66" s="219" t="s">
        <v>1065</v>
      </c>
      <c r="N66" s="205"/>
      <c r="O66" s="205"/>
      <c r="P66" s="205"/>
      <c r="Q66" s="205"/>
      <c r="R66" s="205"/>
      <c r="S66" s="205"/>
      <c r="T66" s="146"/>
      <c r="U66" s="146"/>
      <c r="V66" s="146"/>
      <c r="W66" s="146"/>
      <c r="X66" s="146"/>
      <c r="Y66" s="146"/>
      <c r="Z66" s="146"/>
    </row>
    <row r="67" spans="1:26" ht="99.75" customHeight="1" thickBot="1" x14ac:dyDescent="0.25">
      <c r="A67" s="146"/>
      <c r="B67" s="283">
        <f t="shared" si="1"/>
        <v>54</v>
      </c>
      <c r="C67" s="342" t="s">
        <v>789</v>
      </c>
      <c r="D67" s="282" t="s">
        <v>1032</v>
      </c>
      <c r="E67" s="343" t="s">
        <v>772</v>
      </c>
      <c r="F67" s="343" t="s">
        <v>790</v>
      </c>
      <c r="G67" s="342">
        <v>3</v>
      </c>
      <c r="H67" s="344">
        <v>1</v>
      </c>
      <c r="I67" s="333" t="s">
        <v>647</v>
      </c>
      <c r="J67" s="314">
        <v>5</v>
      </c>
      <c r="K67" s="313">
        <v>0.25</v>
      </c>
      <c r="L67" s="659">
        <f>+SUM(K67:K80)/14</f>
        <v>0.87857142857142867</v>
      </c>
      <c r="M67" s="205" t="s">
        <v>1089</v>
      </c>
      <c r="N67" s="205"/>
      <c r="O67" s="205"/>
      <c r="P67" s="205"/>
      <c r="Q67" s="205"/>
      <c r="R67" s="205"/>
      <c r="S67" s="205"/>
      <c r="T67" s="146"/>
      <c r="U67" s="146"/>
      <c r="V67" s="146"/>
      <c r="W67" s="146"/>
      <c r="X67" s="146"/>
      <c r="Y67" s="146"/>
      <c r="Z67" s="146"/>
    </row>
    <row r="68" spans="1:26" ht="143.25" customHeight="1" thickBot="1" x14ac:dyDescent="0.25">
      <c r="A68" s="146"/>
      <c r="B68" s="283">
        <f t="shared" si="1"/>
        <v>55</v>
      </c>
      <c r="C68" s="322" t="s">
        <v>791</v>
      </c>
      <c r="D68" s="209" t="s">
        <v>1032</v>
      </c>
      <c r="E68" s="321" t="s">
        <v>772</v>
      </c>
      <c r="F68" s="321" t="s">
        <v>995</v>
      </c>
      <c r="G68" s="322">
        <v>3</v>
      </c>
      <c r="H68" s="323">
        <v>1</v>
      </c>
      <c r="I68" s="333" t="s">
        <v>647</v>
      </c>
      <c r="J68" s="314">
        <v>5</v>
      </c>
      <c r="K68" s="313">
        <v>0.25</v>
      </c>
      <c r="L68" s="659"/>
      <c r="M68" s="205" t="s">
        <v>1090</v>
      </c>
      <c r="N68" s="205"/>
      <c r="O68" s="205"/>
      <c r="P68" s="205"/>
      <c r="Q68" s="205"/>
      <c r="R68" s="205"/>
      <c r="S68" s="205"/>
      <c r="T68" s="146"/>
      <c r="U68" s="146"/>
      <c r="V68" s="146"/>
      <c r="W68" s="146"/>
      <c r="X68" s="146"/>
      <c r="Y68" s="146"/>
      <c r="Z68" s="146"/>
    </row>
    <row r="69" spans="1:26" ht="160.5" customHeight="1" thickBot="1" x14ac:dyDescent="0.25">
      <c r="A69" s="146"/>
      <c r="B69" s="283">
        <f t="shared" si="1"/>
        <v>56</v>
      </c>
      <c r="C69" s="322" t="s">
        <v>792</v>
      </c>
      <c r="D69" s="209" t="s">
        <v>1032</v>
      </c>
      <c r="E69" s="321" t="s">
        <v>772</v>
      </c>
      <c r="F69" s="321" t="s">
        <v>1115</v>
      </c>
      <c r="G69" s="322">
        <v>3</v>
      </c>
      <c r="H69" s="323">
        <v>2</v>
      </c>
      <c r="I69" s="324" t="s">
        <v>32</v>
      </c>
      <c r="J69" s="203">
        <v>44</v>
      </c>
      <c r="K69" s="217">
        <v>0.8</v>
      </c>
      <c r="L69" s="659"/>
      <c r="M69" s="205" t="s">
        <v>1091</v>
      </c>
      <c r="N69" s="205"/>
      <c r="O69" s="205"/>
      <c r="P69" s="205"/>
      <c r="Q69" s="205"/>
      <c r="R69" s="205"/>
      <c r="S69" s="205"/>
      <c r="T69" s="146"/>
      <c r="U69" s="146"/>
      <c r="V69" s="146"/>
      <c r="W69" s="146"/>
      <c r="X69" s="146"/>
      <c r="Y69" s="146"/>
      <c r="Z69" s="146"/>
    </row>
    <row r="70" spans="1:26" ht="141.75" customHeight="1" thickBot="1" x14ac:dyDescent="0.25">
      <c r="A70" s="146"/>
      <c r="B70" s="283">
        <f t="shared" si="1"/>
        <v>57</v>
      </c>
      <c r="C70" s="322" t="s">
        <v>776</v>
      </c>
      <c r="D70" s="209" t="s">
        <v>1032</v>
      </c>
      <c r="E70" s="321" t="s">
        <v>768</v>
      </c>
      <c r="F70" s="321" t="s">
        <v>777</v>
      </c>
      <c r="G70" s="322">
        <v>3</v>
      </c>
      <c r="H70" s="323">
        <v>3</v>
      </c>
      <c r="I70" s="326" t="s">
        <v>26</v>
      </c>
      <c r="J70" s="203">
        <v>62</v>
      </c>
      <c r="K70" s="206">
        <v>1</v>
      </c>
      <c r="L70" s="659"/>
      <c r="M70" s="219" t="s">
        <v>1065</v>
      </c>
      <c r="N70" s="205"/>
      <c r="O70" s="205"/>
      <c r="P70" s="205"/>
      <c r="Q70" s="205"/>
      <c r="R70" s="205"/>
      <c r="S70" s="205"/>
      <c r="T70" s="146"/>
      <c r="U70" s="146"/>
      <c r="V70" s="146"/>
      <c r="W70" s="146"/>
      <c r="X70" s="146"/>
      <c r="Y70" s="146"/>
      <c r="Z70" s="146"/>
    </row>
    <row r="71" spans="1:26" ht="99.75" customHeight="1" thickBot="1" x14ac:dyDescent="0.25">
      <c r="A71" s="146"/>
      <c r="B71" s="283">
        <f t="shared" si="1"/>
        <v>58</v>
      </c>
      <c r="C71" s="342" t="s">
        <v>766</v>
      </c>
      <c r="D71" s="209" t="s">
        <v>1032</v>
      </c>
      <c r="E71" s="343" t="s">
        <v>768</v>
      </c>
      <c r="F71" s="343" t="s">
        <v>769</v>
      </c>
      <c r="G71" s="342">
        <v>3</v>
      </c>
      <c r="H71" s="323">
        <v>3</v>
      </c>
      <c r="I71" s="326" t="s">
        <v>26</v>
      </c>
      <c r="J71" s="203">
        <v>62</v>
      </c>
      <c r="K71" s="206">
        <v>1</v>
      </c>
      <c r="L71" s="659"/>
      <c r="M71" s="219" t="s">
        <v>1065</v>
      </c>
      <c r="N71" s="205"/>
      <c r="O71" s="205"/>
      <c r="P71" s="205"/>
      <c r="Q71" s="205"/>
      <c r="R71" s="205"/>
      <c r="S71" s="205"/>
      <c r="T71" s="146"/>
      <c r="U71" s="146"/>
      <c r="V71" s="146"/>
      <c r="W71" s="146"/>
      <c r="X71" s="146"/>
      <c r="Y71" s="146"/>
      <c r="Z71" s="146"/>
    </row>
    <row r="72" spans="1:26" ht="99.75" customHeight="1" thickBot="1" x14ac:dyDescent="0.25">
      <c r="A72" s="146"/>
      <c r="B72" s="283">
        <f t="shared" si="1"/>
        <v>59</v>
      </c>
      <c r="C72" s="322" t="s">
        <v>778</v>
      </c>
      <c r="D72" s="209" t="s">
        <v>1032</v>
      </c>
      <c r="E72" s="321" t="s">
        <v>768</v>
      </c>
      <c r="F72" s="321" t="s">
        <v>779</v>
      </c>
      <c r="G72" s="322">
        <v>3</v>
      </c>
      <c r="H72" s="323">
        <v>3</v>
      </c>
      <c r="I72" s="326" t="s">
        <v>26</v>
      </c>
      <c r="J72" s="203">
        <v>62</v>
      </c>
      <c r="K72" s="206">
        <v>1</v>
      </c>
      <c r="L72" s="659"/>
      <c r="M72" s="219" t="s">
        <v>1065</v>
      </c>
      <c r="N72" s="205"/>
      <c r="O72" s="205"/>
      <c r="P72" s="205"/>
      <c r="Q72" s="205"/>
      <c r="R72" s="205"/>
      <c r="S72" s="205"/>
      <c r="T72" s="146"/>
      <c r="U72" s="146"/>
      <c r="V72" s="146"/>
      <c r="W72" s="146"/>
      <c r="X72" s="146"/>
      <c r="Y72" s="146"/>
      <c r="Z72" s="146"/>
    </row>
    <row r="73" spans="1:26" ht="99.75" customHeight="1" thickBot="1" x14ac:dyDescent="0.25">
      <c r="A73" s="146"/>
      <c r="B73" s="283">
        <f t="shared" si="1"/>
        <v>60</v>
      </c>
      <c r="C73" s="322" t="s">
        <v>770</v>
      </c>
      <c r="D73" s="209" t="s">
        <v>1032</v>
      </c>
      <c r="E73" s="321" t="s">
        <v>768</v>
      </c>
      <c r="F73" s="321" t="s">
        <v>769</v>
      </c>
      <c r="G73" s="322">
        <v>3</v>
      </c>
      <c r="H73" s="323">
        <v>3</v>
      </c>
      <c r="I73" s="326" t="s">
        <v>26</v>
      </c>
      <c r="J73" s="203">
        <v>62</v>
      </c>
      <c r="K73" s="206">
        <v>1</v>
      </c>
      <c r="L73" s="659"/>
      <c r="M73" s="219" t="s">
        <v>1065</v>
      </c>
      <c r="N73" s="205"/>
      <c r="O73" s="205"/>
      <c r="P73" s="205"/>
      <c r="Q73" s="205"/>
      <c r="R73" s="205"/>
      <c r="S73" s="205"/>
      <c r="T73" s="146"/>
      <c r="U73" s="146"/>
      <c r="V73" s="146"/>
      <c r="W73" s="146"/>
      <c r="X73" s="146"/>
      <c r="Y73" s="146"/>
      <c r="Z73" s="146"/>
    </row>
    <row r="74" spans="1:26" ht="99.75" customHeight="1" thickBot="1" x14ac:dyDescent="0.25">
      <c r="A74" s="146"/>
      <c r="B74" s="283">
        <f t="shared" si="1"/>
        <v>61</v>
      </c>
      <c r="C74" s="322" t="s">
        <v>780</v>
      </c>
      <c r="D74" s="210" t="s">
        <v>767</v>
      </c>
      <c r="E74" s="321" t="s">
        <v>781</v>
      </c>
      <c r="F74" s="321" t="s">
        <v>782</v>
      </c>
      <c r="G74" s="322">
        <v>3</v>
      </c>
      <c r="H74" s="323">
        <v>3</v>
      </c>
      <c r="I74" s="326" t="s">
        <v>26</v>
      </c>
      <c r="J74" s="203">
        <v>62</v>
      </c>
      <c r="K74" s="206">
        <v>1</v>
      </c>
      <c r="L74" s="659"/>
      <c r="M74" s="219" t="s">
        <v>1065</v>
      </c>
      <c r="N74" s="205"/>
      <c r="O74" s="205"/>
      <c r="P74" s="205"/>
      <c r="Q74" s="205"/>
      <c r="R74" s="205"/>
      <c r="S74" s="205"/>
      <c r="T74" s="146"/>
      <c r="U74" s="146"/>
      <c r="V74" s="146"/>
      <c r="W74" s="146"/>
      <c r="X74" s="146"/>
      <c r="Y74" s="146"/>
      <c r="Z74" s="146"/>
    </row>
    <row r="75" spans="1:26" ht="99.75" customHeight="1" thickBot="1" x14ac:dyDescent="0.25">
      <c r="A75" s="146"/>
      <c r="B75" s="283">
        <f t="shared" si="1"/>
        <v>62</v>
      </c>
      <c r="C75" s="322" t="s">
        <v>783</v>
      </c>
      <c r="D75" s="209" t="s">
        <v>1032</v>
      </c>
      <c r="E75" s="321" t="s">
        <v>781</v>
      </c>
      <c r="F75" s="321" t="s">
        <v>784</v>
      </c>
      <c r="G75" s="322">
        <v>3</v>
      </c>
      <c r="H75" s="323">
        <v>3</v>
      </c>
      <c r="I75" s="326" t="s">
        <v>26</v>
      </c>
      <c r="J75" s="203">
        <v>63</v>
      </c>
      <c r="K75" s="206">
        <v>1</v>
      </c>
      <c r="L75" s="659"/>
      <c r="M75" s="219" t="s">
        <v>1065</v>
      </c>
      <c r="N75" s="205"/>
      <c r="O75" s="205"/>
      <c r="P75" s="205"/>
      <c r="Q75" s="205"/>
      <c r="R75" s="205"/>
      <c r="S75" s="205"/>
      <c r="T75" s="146"/>
      <c r="U75" s="146"/>
      <c r="V75" s="146"/>
      <c r="W75" s="146"/>
      <c r="X75" s="146"/>
      <c r="Y75" s="146"/>
      <c r="Z75" s="146"/>
    </row>
    <row r="76" spans="1:26" ht="99.75" customHeight="1" thickBot="1" x14ac:dyDescent="0.25">
      <c r="A76" s="146"/>
      <c r="B76" s="283">
        <f t="shared" si="1"/>
        <v>63</v>
      </c>
      <c r="C76" s="322" t="s">
        <v>785</v>
      </c>
      <c r="D76" s="209" t="s">
        <v>1032</v>
      </c>
      <c r="E76" s="321" t="s">
        <v>781</v>
      </c>
      <c r="F76" s="321" t="s">
        <v>786</v>
      </c>
      <c r="G76" s="322">
        <v>3</v>
      </c>
      <c r="H76" s="323">
        <v>3</v>
      </c>
      <c r="I76" s="326" t="s">
        <v>26</v>
      </c>
      <c r="J76" s="203">
        <v>64</v>
      </c>
      <c r="K76" s="206">
        <v>1</v>
      </c>
      <c r="L76" s="659"/>
      <c r="M76" s="219" t="s">
        <v>1065</v>
      </c>
      <c r="N76" s="205"/>
      <c r="O76" s="205"/>
      <c r="P76" s="205"/>
      <c r="Q76" s="205"/>
      <c r="R76" s="205"/>
      <c r="S76" s="205"/>
      <c r="T76" s="146"/>
      <c r="U76" s="146"/>
      <c r="V76" s="146"/>
      <c r="W76" s="146"/>
      <c r="X76" s="146"/>
      <c r="Y76" s="146"/>
      <c r="Z76" s="146"/>
    </row>
    <row r="77" spans="1:26" ht="99.75" customHeight="1" thickBot="1" x14ac:dyDescent="0.25">
      <c r="A77" s="146"/>
      <c r="B77" s="283">
        <f t="shared" si="1"/>
        <v>64</v>
      </c>
      <c r="C77" s="322" t="s">
        <v>787</v>
      </c>
      <c r="D77" s="209" t="s">
        <v>1032</v>
      </c>
      <c r="E77" s="321" t="s">
        <v>781</v>
      </c>
      <c r="F77" s="321" t="s">
        <v>788</v>
      </c>
      <c r="G77" s="322">
        <v>3</v>
      </c>
      <c r="H77" s="323">
        <v>3</v>
      </c>
      <c r="I77" s="326" t="s">
        <v>26</v>
      </c>
      <c r="J77" s="203">
        <v>65</v>
      </c>
      <c r="K77" s="206">
        <v>1</v>
      </c>
      <c r="L77" s="659"/>
      <c r="M77" s="219" t="s">
        <v>1065</v>
      </c>
      <c r="N77" s="205"/>
      <c r="O77" s="205"/>
      <c r="P77" s="205"/>
      <c r="Q77" s="205"/>
      <c r="R77" s="205"/>
      <c r="S77" s="205"/>
      <c r="T77" s="146"/>
      <c r="U77" s="146"/>
      <c r="V77" s="146"/>
      <c r="W77" s="146"/>
      <c r="X77" s="146"/>
      <c r="Y77" s="146"/>
      <c r="Z77" s="146"/>
    </row>
    <row r="78" spans="1:26" ht="99.75" customHeight="1" thickBot="1" x14ac:dyDescent="0.25">
      <c r="A78" s="146"/>
      <c r="B78" s="283">
        <f t="shared" si="1"/>
        <v>65</v>
      </c>
      <c r="C78" s="322" t="s">
        <v>771</v>
      </c>
      <c r="D78" s="209" t="s">
        <v>1032</v>
      </c>
      <c r="E78" s="321" t="s">
        <v>772</v>
      </c>
      <c r="F78" s="321" t="s">
        <v>773</v>
      </c>
      <c r="G78" s="322">
        <v>3</v>
      </c>
      <c r="H78" s="323">
        <v>3</v>
      </c>
      <c r="I78" s="326" t="s">
        <v>26</v>
      </c>
      <c r="J78" s="203">
        <v>65</v>
      </c>
      <c r="K78" s="206">
        <v>1</v>
      </c>
      <c r="L78" s="659"/>
      <c r="M78" s="219" t="s">
        <v>1065</v>
      </c>
      <c r="N78" s="205"/>
      <c r="O78" s="205"/>
      <c r="P78" s="205"/>
      <c r="Q78" s="205"/>
      <c r="R78" s="205"/>
      <c r="S78" s="205"/>
      <c r="T78" s="146"/>
      <c r="U78" s="146"/>
      <c r="V78" s="146"/>
      <c r="W78" s="146"/>
      <c r="X78" s="146"/>
      <c r="Y78" s="146"/>
      <c r="Z78" s="146"/>
    </row>
    <row r="79" spans="1:26" ht="99.75" customHeight="1" thickBot="1" x14ac:dyDescent="0.25">
      <c r="A79" s="146"/>
      <c r="B79" s="283">
        <f t="shared" si="1"/>
        <v>66</v>
      </c>
      <c r="C79" s="322" t="s">
        <v>793</v>
      </c>
      <c r="D79" s="209" t="s">
        <v>1032</v>
      </c>
      <c r="E79" s="321" t="s">
        <v>772</v>
      </c>
      <c r="F79" s="321" t="s">
        <v>995</v>
      </c>
      <c r="G79" s="322">
        <v>3</v>
      </c>
      <c r="H79" s="323">
        <v>3</v>
      </c>
      <c r="I79" s="326" t="s">
        <v>26</v>
      </c>
      <c r="J79" s="203">
        <v>67</v>
      </c>
      <c r="K79" s="206">
        <v>1</v>
      </c>
      <c r="L79" s="659"/>
      <c r="M79" s="219" t="s">
        <v>1065</v>
      </c>
      <c r="N79" s="205"/>
      <c r="O79" s="205"/>
      <c r="P79" s="205"/>
      <c r="Q79" s="205"/>
      <c r="R79" s="205"/>
      <c r="S79" s="205"/>
      <c r="T79" s="146"/>
      <c r="U79" s="146"/>
      <c r="V79" s="146"/>
      <c r="W79" s="146"/>
      <c r="X79" s="146"/>
      <c r="Y79" s="146"/>
      <c r="Z79" s="146"/>
    </row>
    <row r="80" spans="1:26" ht="99.75" customHeight="1" thickBot="1" x14ac:dyDescent="0.25">
      <c r="A80" s="146"/>
      <c r="B80" s="283">
        <f t="shared" si="1"/>
        <v>67</v>
      </c>
      <c r="C80" s="345" t="s">
        <v>774</v>
      </c>
      <c r="D80" s="282" t="s">
        <v>1032</v>
      </c>
      <c r="E80" s="346" t="s">
        <v>772</v>
      </c>
      <c r="F80" s="346" t="s">
        <v>775</v>
      </c>
      <c r="G80" s="345">
        <v>3</v>
      </c>
      <c r="H80" s="347">
        <v>3</v>
      </c>
      <c r="I80" s="348" t="s">
        <v>26</v>
      </c>
      <c r="J80" s="306">
        <v>67</v>
      </c>
      <c r="K80" s="307">
        <v>1</v>
      </c>
      <c r="L80" s="659"/>
      <c r="M80" s="219" t="s">
        <v>1065</v>
      </c>
      <c r="N80" s="205"/>
      <c r="O80" s="205"/>
      <c r="P80" s="205"/>
      <c r="Q80" s="205"/>
      <c r="R80" s="205"/>
      <c r="S80" s="205"/>
      <c r="T80" s="146"/>
      <c r="U80" s="146"/>
      <c r="V80" s="146"/>
      <c r="W80" s="146"/>
      <c r="X80" s="146"/>
      <c r="Y80" s="146"/>
      <c r="Z80" s="146"/>
    </row>
    <row r="81" spans="1:26" ht="99.75" customHeight="1" thickBot="1" x14ac:dyDescent="0.25">
      <c r="A81" s="146"/>
      <c r="B81" s="283">
        <f t="shared" ref="B81:B94" si="2">+B80+1</f>
        <v>68</v>
      </c>
      <c r="C81" s="315" t="s">
        <v>815</v>
      </c>
      <c r="D81" s="308" t="s">
        <v>795</v>
      </c>
      <c r="E81" s="316" t="s">
        <v>996</v>
      </c>
      <c r="F81" s="316" t="s">
        <v>997</v>
      </c>
      <c r="G81" s="317">
        <v>3</v>
      </c>
      <c r="H81" s="318">
        <v>2</v>
      </c>
      <c r="I81" s="319" t="s">
        <v>32</v>
      </c>
      <c r="J81" s="288">
        <v>69</v>
      </c>
      <c r="K81" s="289">
        <v>0.8</v>
      </c>
      <c r="L81" s="632">
        <f>+SUM(K81:K94)/14</f>
        <v>0.81428571428571428</v>
      </c>
      <c r="M81" s="219" t="s">
        <v>1096</v>
      </c>
      <c r="N81" s="205"/>
      <c r="O81" s="205"/>
      <c r="P81" s="205"/>
      <c r="Q81" s="205"/>
      <c r="R81" s="205"/>
      <c r="S81" s="205"/>
      <c r="T81" s="146"/>
      <c r="U81" s="146"/>
      <c r="V81" s="146"/>
      <c r="W81" s="146"/>
      <c r="X81" s="146"/>
      <c r="Y81" s="146"/>
      <c r="Z81" s="146"/>
    </row>
    <row r="82" spans="1:26" ht="99.75" customHeight="1" thickBot="1" x14ac:dyDescent="0.25">
      <c r="A82" s="146"/>
      <c r="B82" s="283">
        <f t="shared" si="2"/>
        <v>69</v>
      </c>
      <c r="C82" s="322" t="s">
        <v>798</v>
      </c>
      <c r="D82" s="211" t="s">
        <v>795</v>
      </c>
      <c r="E82" s="321" t="s">
        <v>996</v>
      </c>
      <c r="F82" s="321" t="s">
        <v>799</v>
      </c>
      <c r="G82" s="322">
        <v>3</v>
      </c>
      <c r="H82" s="323">
        <v>2</v>
      </c>
      <c r="I82" s="324" t="s">
        <v>32</v>
      </c>
      <c r="J82" s="203">
        <v>44</v>
      </c>
      <c r="K82" s="217">
        <v>0.8</v>
      </c>
      <c r="L82" s="633"/>
      <c r="M82" s="219" t="s">
        <v>1119</v>
      </c>
      <c r="N82" s="205"/>
      <c r="O82" s="205"/>
      <c r="P82" s="205"/>
      <c r="Q82" s="205"/>
      <c r="R82" s="205"/>
      <c r="S82" s="205"/>
      <c r="T82" s="146"/>
      <c r="U82" s="146"/>
      <c r="V82" s="146"/>
      <c r="W82" s="146"/>
      <c r="X82" s="146"/>
      <c r="Y82" s="146"/>
      <c r="Z82" s="146"/>
    </row>
    <row r="83" spans="1:26" ht="99.75" customHeight="1" thickBot="1" x14ac:dyDescent="0.25">
      <c r="A83" s="146"/>
      <c r="B83" s="283">
        <f t="shared" si="2"/>
        <v>70</v>
      </c>
      <c r="C83" s="320" t="s">
        <v>805</v>
      </c>
      <c r="D83" s="211" t="s">
        <v>795</v>
      </c>
      <c r="E83" s="321" t="s">
        <v>803</v>
      </c>
      <c r="F83" s="321" t="s">
        <v>806</v>
      </c>
      <c r="G83" s="322">
        <v>3</v>
      </c>
      <c r="H83" s="323">
        <v>2</v>
      </c>
      <c r="I83" s="324" t="s">
        <v>32</v>
      </c>
      <c r="J83" s="203">
        <v>73</v>
      </c>
      <c r="K83" s="217">
        <v>0.5</v>
      </c>
      <c r="L83" s="633"/>
      <c r="M83" s="219" t="s">
        <v>1097</v>
      </c>
      <c r="N83" s="205"/>
      <c r="O83" s="205"/>
      <c r="P83" s="205"/>
      <c r="Q83" s="205"/>
      <c r="R83" s="205"/>
      <c r="S83" s="205"/>
      <c r="T83" s="146"/>
      <c r="U83" s="146"/>
      <c r="V83" s="146"/>
      <c r="W83" s="146"/>
      <c r="X83" s="146"/>
      <c r="Y83" s="146"/>
      <c r="Z83" s="146"/>
    </row>
    <row r="84" spans="1:26" ht="99.75" customHeight="1" thickBot="1" x14ac:dyDescent="0.25">
      <c r="A84" s="146"/>
      <c r="B84" s="283">
        <f t="shared" si="2"/>
        <v>71</v>
      </c>
      <c r="C84" s="320" t="s">
        <v>807</v>
      </c>
      <c r="D84" s="211" t="s">
        <v>795</v>
      </c>
      <c r="E84" s="321" t="s">
        <v>803</v>
      </c>
      <c r="F84" s="321" t="s">
        <v>808</v>
      </c>
      <c r="G84" s="322">
        <v>3</v>
      </c>
      <c r="H84" s="323">
        <v>2</v>
      </c>
      <c r="I84" s="324" t="s">
        <v>32</v>
      </c>
      <c r="J84" s="203">
        <v>74</v>
      </c>
      <c r="K84" s="217">
        <v>0.5</v>
      </c>
      <c r="L84" s="633"/>
      <c r="M84" s="219" t="s">
        <v>1098</v>
      </c>
      <c r="N84" s="205"/>
      <c r="O84" s="205"/>
      <c r="P84" s="205"/>
      <c r="Q84" s="205"/>
      <c r="R84" s="205"/>
      <c r="S84" s="205"/>
      <c r="T84" s="146"/>
      <c r="U84" s="146"/>
      <c r="V84" s="146"/>
      <c r="W84" s="146"/>
      <c r="X84" s="146"/>
      <c r="Y84" s="146"/>
      <c r="Z84" s="146"/>
    </row>
    <row r="85" spans="1:26" ht="99.75" customHeight="1" thickBot="1" x14ac:dyDescent="0.25">
      <c r="A85" s="146"/>
      <c r="B85" s="283">
        <f t="shared" si="2"/>
        <v>72</v>
      </c>
      <c r="C85" s="320" t="s">
        <v>809</v>
      </c>
      <c r="D85" s="211" t="s">
        <v>795</v>
      </c>
      <c r="E85" s="321" t="s">
        <v>803</v>
      </c>
      <c r="F85" s="321" t="s">
        <v>810</v>
      </c>
      <c r="G85" s="322">
        <v>3</v>
      </c>
      <c r="H85" s="323">
        <v>2</v>
      </c>
      <c r="I85" s="324" t="s">
        <v>32</v>
      </c>
      <c r="J85" s="203">
        <v>75</v>
      </c>
      <c r="K85" s="217">
        <v>0.5</v>
      </c>
      <c r="L85" s="633"/>
      <c r="M85" s="219" t="s">
        <v>1116</v>
      </c>
      <c r="N85" s="205"/>
      <c r="O85" s="205"/>
      <c r="P85" s="205"/>
      <c r="Q85" s="205"/>
      <c r="R85" s="205"/>
      <c r="S85" s="205"/>
      <c r="T85" s="146"/>
      <c r="U85" s="146"/>
      <c r="V85" s="146"/>
      <c r="W85" s="146"/>
      <c r="X85" s="146"/>
      <c r="Y85" s="146"/>
      <c r="Z85" s="146"/>
    </row>
    <row r="86" spans="1:26" ht="99.75" customHeight="1" thickBot="1" x14ac:dyDescent="0.25">
      <c r="A86" s="146"/>
      <c r="B86" s="283">
        <f t="shared" si="2"/>
        <v>73</v>
      </c>
      <c r="C86" s="320" t="s">
        <v>813</v>
      </c>
      <c r="D86" s="211" t="s">
        <v>795</v>
      </c>
      <c r="E86" s="321" t="s">
        <v>803</v>
      </c>
      <c r="F86" s="321" t="s">
        <v>814</v>
      </c>
      <c r="G86" s="322">
        <v>3</v>
      </c>
      <c r="H86" s="323">
        <v>2</v>
      </c>
      <c r="I86" s="324" t="s">
        <v>32</v>
      </c>
      <c r="J86" s="203">
        <v>77</v>
      </c>
      <c r="K86" s="217">
        <v>0.5</v>
      </c>
      <c r="L86" s="633"/>
      <c r="M86" s="219" t="s">
        <v>1118</v>
      </c>
      <c r="N86" s="205"/>
      <c r="O86" s="205"/>
      <c r="P86" s="205"/>
      <c r="Q86" s="205"/>
      <c r="R86" s="205"/>
      <c r="S86" s="205"/>
      <c r="T86" s="146"/>
      <c r="U86" s="146"/>
      <c r="V86" s="146"/>
      <c r="W86" s="146"/>
      <c r="X86" s="146"/>
      <c r="Y86" s="146"/>
      <c r="Z86" s="146"/>
    </row>
    <row r="87" spans="1:26" ht="159" customHeight="1" thickBot="1" x14ac:dyDescent="0.25">
      <c r="A87" s="146"/>
      <c r="B87" s="283">
        <f t="shared" si="2"/>
        <v>74</v>
      </c>
      <c r="C87" s="320" t="s">
        <v>811</v>
      </c>
      <c r="D87" s="211" t="s">
        <v>795</v>
      </c>
      <c r="E87" s="321" t="s">
        <v>803</v>
      </c>
      <c r="F87" s="321" t="s">
        <v>812</v>
      </c>
      <c r="G87" s="322">
        <v>3</v>
      </c>
      <c r="H87" s="323">
        <v>2</v>
      </c>
      <c r="I87" s="324" t="s">
        <v>32</v>
      </c>
      <c r="J87" s="203">
        <v>76</v>
      </c>
      <c r="K87" s="217">
        <v>0.8</v>
      </c>
      <c r="L87" s="633"/>
      <c r="M87" s="219" t="s">
        <v>1117</v>
      </c>
      <c r="N87" s="205"/>
      <c r="O87" s="205"/>
      <c r="P87" s="205"/>
      <c r="Q87" s="205"/>
      <c r="R87" s="205"/>
      <c r="S87" s="205"/>
      <c r="T87" s="146"/>
      <c r="U87" s="146"/>
      <c r="V87" s="146"/>
      <c r="W87" s="146"/>
      <c r="X87" s="146"/>
      <c r="Y87" s="146"/>
      <c r="Z87" s="146"/>
    </row>
    <row r="88" spans="1:26" ht="210" customHeight="1" thickBot="1" x14ac:dyDescent="0.25">
      <c r="A88" s="146"/>
      <c r="B88" s="283">
        <f t="shared" si="2"/>
        <v>75</v>
      </c>
      <c r="C88" s="320" t="s">
        <v>816</v>
      </c>
      <c r="D88" s="211" t="s">
        <v>795</v>
      </c>
      <c r="E88" s="321" t="s">
        <v>996</v>
      </c>
      <c r="F88" s="321" t="s">
        <v>997</v>
      </c>
      <c r="G88" s="322">
        <v>3</v>
      </c>
      <c r="H88" s="323">
        <v>3</v>
      </c>
      <c r="I88" s="326" t="s">
        <v>32</v>
      </c>
      <c r="J88" s="203">
        <v>2</v>
      </c>
      <c r="K88" s="218">
        <v>1</v>
      </c>
      <c r="L88" s="633"/>
      <c r="M88" s="219" t="s">
        <v>1065</v>
      </c>
      <c r="N88" s="205"/>
      <c r="O88" s="205"/>
      <c r="P88" s="205"/>
      <c r="Q88" s="205"/>
      <c r="R88" s="205"/>
      <c r="S88" s="205"/>
      <c r="T88" s="146"/>
      <c r="U88" s="146"/>
      <c r="V88" s="146"/>
      <c r="W88" s="146"/>
      <c r="X88" s="146"/>
      <c r="Y88" s="146"/>
      <c r="Z88" s="146"/>
    </row>
    <row r="89" spans="1:26" ht="99.75" customHeight="1" thickBot="1" x14ac:dyDescent="0.25">
      <c r="A89" s="146"/>
      <c r="B89" s="283">
        <f t="shared" si="2"/>
        <v>76</v>
      </c>
      <c r="C89" s="320" t="s">
        <v>794</v>
      </c>
      <c r="D89" s="211" t="s">
        <v>795</v>
      </c>
      <c r="E89" s="321" t="s">
        <v>996</v>
      </c>
      <c r="F89" s="321" t="s">
        <v>797</v>
      </c>
      <c r="G89" s="322">
        <v>3</v>
      </c>
      <c r="H89" s="323">
        <v>3</v>
      </c>
      <c r="I89" s="326" t="s">
        <v>32</v>
      </c>
      <c r="J89" s="203">
        <v>2</v>
      </c>
      <c r="K89" s="218">
        <v>1</v>
      </c>
      <c r="L89" s="633"/>
      <c r="M89" s="219" t="s">
        <v>1065</v>
      </c>
      <c r="N89" s="205"/>
      <c r="O89" s="205"/>
      <c r="P89" s="205"/>
      <c r="Q89" s="205"/>
      <c r="R89" s="205"/>
      <c r="S89" s="205"/>
      <c r="T89" s="146"/>
      <c r="U89" s="146"/>
      <c r="V89" s="146"/>
      <c r="W89" s="146"/>
      <c r="X89" s="146"/>
      <c r="Y89" s="146"/>
      <c r="Z89" s="146"/>
    </row>
    <row r="90" spans="1:26" ht="99.75" customHeight="1" thickBot="1" x14ac:dyDescent="0.25">
      <c r="A90" s="146"/>
      <c r="B90" s="283">
        <f t="shared" si="2"/>
        <v>77</v>
      </c>
      <c r="C90" s="320" t="s">
        <v>800</v>
      </c>
      <c r="D90" s="211" t="s">
        <v>795</v>
      </c>
      <c r="E90" s="321" t="s">
        <v>996</v>
      </c>
      <c r="F90" s="321" t="s">
        <v>801</v>
      </c>
      <c r="G90" s="322">
        <v>3</v>
      </c>
      <c r="H90" s="323">
        <v>3</v>
      </c>
      <c r="I90" s="326" t="s">
        <v>32</v>
      </c>
      <c r="J90" s="203">
        <v>2</v>
      </c>
      <c r="K90" s="218">
        <v>1</v>
      </c>
      <c r="L90" s="633"/>
      <c r="M90" s="219" t="s">
        <v>1065</v>
      </c>
      <c r="N90" s="205"/>
      <c r="O90" s="205"/>
      <c r="P90" s="205"/>
      <c r="Q90" s="205"/>
      <c r="R90" s="205"/>
      <c r="S90" s="205"/>
      <c r="T90" s="146"/>
      <c r="U90" s="146"/>
      <c r="V90" s="146"/>
      <c r="W90" s="146"/>
      <c r="X90" s="146"/>
      <c r="Y90" s="146"/>
      <c r="Z90" s="146"/>
    </row>
    <row r="91" spans="1:26" ht="99.75" customHeight="1" thickBot="1" x14ac:dyDescent="0.25">
      <c r="A91" s="146"/>
      <c r="B91" s="283">
        <f t="shared" si="2"/>
        <v>78</v>
      </c>
      <c r="C91" s="320" t="s">
        <v>802</v>
      </c>
      <c r="D91" s="211" t="s">
        <v>795</v>
      </c>
      <c r="E91" s="321" t="s">
        <v>803</v>
      </c>
      <c r="F91" s="321" t="s">
        <v>804</v>
      </c>
      <c r="G91" s="322">
        <v>3</v>
      </c>
      <c r="H91" s="323">
        <v>3</v>
      </c>
      <c r="I91" s="326" t="s">
        <v>32</v>
      </c>
      <c r="J91" s="203">
        <v>2</v>
      </c>
      <c r="K91" s="218">
        <v>1</v>
      </c>
      <c r="L91" s="633"/>
      <c r="M91" s="219" t="s">
        <v>1065</v>
      </c>
      <c r="N91" s="205"/>
      <c r="O91" s="205"/>
      <c r="P91" s="205"/>
      <c r="Q91" s="205"/>
      <c r="R91" s="205"/>
      <c r="S91" s="205"/>
      <c r="T91" s="146"/>
      <c r="U91" s="146"/>
      <c r="V91" s="146"/>
      <c r="W91" s="146"/>
      <c r="X91" s="146"/>
      <c r="Y91" s="146"/>
      <c r="Z91" s="146"/>
    </row>
    <row r="92" spans="1:26" ht="99.75" customHeight="1" thickBot="1" x14ac:dyDescent="0.25">
      <c r="A92" s="146"/>
      <c r="B92" s="283">
        <f t="shared" si="2"/>
        <v>79</v>
      </c>
      <c r="C92" s="320" t="s">
        <v>817</v>
      </c>
      <c r="D92" s="211" t="s">
        <v>795</v>
      </c>
      <c r="E92" s="321" t="s">
        <v>803</v>
      </c>
      <c r="F92" s="321" t="s">
        <v>818</v>
      </c>
      <c r="G92" s="322">
        <v>3</v>
      </c>
      <c r="H92" s="323">
        <v>3</v>
      </c>
      <c r="I92" s="326" t="s">
        <v>32</v>
      </c>
      <c r="J92" s="203">
        <v>2</v>
      </c>
      <c r="K92" s="218">
        <v>1</v>
      </c>
      <c r="L92" s="633"/>
      <c r="M92" s="219" t="s">
        <v>1065</v>
      </c>
      <c r="N92" s="205"/>
      <c r="O92" s="205"/>
      <c r="P92" s="205"/>
      <c r="Q92" s="205"/>
      <c r="R92" s="205"/>
      <c r="S92" s="205"/>
      <c r="T92" s="146"/>
      <c r="U92" s="146"/>
      <c r="V92" s="146"/>
      <c r="W92" s="146"/>
      <c r="X92" s="146"/>
      <c r="Y92" s="146"/>
      <c r="Z92" s="146"/>
    </row>
    <row r="93" spans="1:26" ht="99.75" customHeight="1" thickBot="1" x14ac:dyDescent="0.25">
      <c r="A93" s="146"/>
      <c r="B93" s="283">
        <f t="shared" si="2"/>
        <v>80</v>
      </c>
      <c r="C93" s="320" t="s">
        <v>819</v>
      </c>
      <c r="D93" s="211" t="s">
        <v>795</v>
      </c>
      <c r="E93" s="321" t="s">
        <v>803</v>
      </c>
      <c r="F93" s="321" t="s">
        <v>820</v>
      </c>
      <c r="G93" s="322">
        <v>3</v>
      </c>
      <c r="H93" s="323">
        <v>3</v>
      </c>
      <c r="I93" s="349" t="s">
        <v>26</v>
      </c>
      <c r="J93" s="203">
        <v>81</v>
      </c>
      <c r="K93" s="218">
        <v>1</v>
      </c>
      <c r="L93" s="633"/>
      <c r="M93" s="219" t="s">
        <v>1065</v>
      </c>
      <c r="N93" s="205"/>
      <c r="O93" s="205"/>
      <c r="P93" s="205"/>
      <c r="Q93" s="205"/>
      <c r="R93" s="205"/>
      <c r="S93" s="205"/>
      <c r="T93" s="146"/>
      <c r="U93" s="146"/>
      <c r="V93" s="146"/>
      <c r="W93" s="146"/>
      <c r="X93" s="146"/>
      <c r="Y93" s="146"/>
      <c r="Z93" s="146"/>
    </row>
    <row r="94" spans="1:26" ht="129.75" customHeight="1" thickBot="1" x14ac:dyDescent="0.25">
      <c r="A94" s="146"/>
      <c r="B94" s="283">
        <f t="shared" si="2"/>
        <v>81</v>
      </c>
      <c r="C94" s="327" t="s">
        <v>821</v>
      </c>
      <c r="D94" s="309" t="s">
        <v>795</v>
      </c>
      <c r="E94" s="328" t="s">
        <v>803</v>
      </c>
      <c r="F94" s="328" t="s">
        <v>820</v>
      </c>
      <c r="G94" s="329">
        <v>3</v>
      </c>
      <c r="H94" s="330">
        <v>3</v>
      </c>
      <c r="I94" s="331" t="s">
        <v>26</v>
      </c>
      <c r="J94" s="293">
        <v>81</v>
      </c>
      <c r="K94" s="294">
        <v>1</v>
      </c>
      <c r="L94" s="634"/>
      <c r="M94" s="219" t="s">
        <v>1065</v>
      </c>
      <c r="N94" s="205"/>
      <c r="O94" s="205"/>
      <c r="P94" s="205"/>
      <c r="Q94" s="205"/>
      <c r="R94" s="205"/>
      <c r="S94" s="205"/>
      <c r="T94" s="146"/>
      <c r="U94" s="146"/>
      <c r="V94" s="146"/>
      <c r="W94" s="146"/>
      <c r="X94" s="146"/>
      <c r="Y94" s="146"/>
      <c r="Z94" s="146"/>
    </row>
    <row r="95" spans="1:26" ht="12.75" customHeight="1" x14ac:dyDescent="0.2">
      <c r="A95" s="146"/>
      <c r="B95" s="191"/>
      <c r="C95" s="192"/>
      <c r="D95" s="215"/>
      <c r="E95" s="146"/>
      <c r="F95" s="227"/>
      <c r="G95" s="146"/>
      <c r="H95" s="146"/>
      <c r="I95" s="146"/>
      <c r="J95" s="146"/>
      <c r="K95" s="146"/>
      <c r="L95" s="146"/>
      <c r="M95" s="146"/>
      <c r="N95" s="146"/>
      <c r="O95" s="146"/>
      <c r="P95" s="146"/>
      <c r="Q95" s="146"/>
      <c r="R95" s="146"/>
      <c r="S95" s="146"/>
      <c r="T95" s="146"/>
      <c r="U95" s="146"/>
      <c r="V95" s="146"/>
      <c r="W95" s="146"/>
      <c r="X95" s="146"/>
      <c r="Y95" s="146"/>
      <c r="Z95" s="146"/>
    </row>
    <row r="96" spans="1:26" ht="12.75" customHeight="1" x14ac:dyDescent="0.2">
      <c r="A96" s="146"/>
      <c r="B96" s="191"/>
      <c r="C96" s="192"/>
      <c r="D96" s="215"/>
      <c r="E96" s="146"/>
      <c r="F96" s="227"/>
      <c r="G96" s="146"/>
      <c r="H96" s="146"/>
      <c r="I96" s="146"/>
      <c r="J96" s="146"/>
      <c r="K96" s="146"/>
      <c r="L96" s="146"/>
      <c r="M96" s="146"/>
      <c r="N96" s="146"/>
      <c r="O96" s="146"/>
      <c r="P96" s="146"/>
      <c r="Q96" s="146"/>
      <c r="R96" s="146"/>
      <c r="S96" s="146"/>
      <c r="T96" s="146"/>
      <c r="U96" s="146"/>
      <c r="V96" s="146"/>
      <c r="W96" s="146"/>
      <c r="X96" s="146"/>
      <c r="Y96" s="146"/>
      <c r="Z96" s="146"/>
    </row>
    <row r="97" spans="1:26" ht="12.75" customHeight="1" x14ac:dyDescent="0.2">
      <c r="A97" s="146"/>
      <c r="B97" s="191"/>
      <c r="C97" s="192"/>
      <c r="D97" s="215"/>
      <c r="E97" s="146"/>
      <c r="F97" s="227"/>
      <c r="G97" s="146"/>
      <c r="H97" s="146"/>
      <c r="I97" s="146"/>
      <c r="J97" s="146"/>
      <c r="K97" s="146"/>
      <c r="L97" s="146"/>
      <c r="M97" s="146"/>
      <c r="N97" s="146"/>
      <c r="O97" s="146"/>
      <c r="P97" s="146"/>
      <c r="Q97" s="146"/>
      <c r="R97" s="146"/>
      <c r="S97" s="146"/>
      <c r="T97" s="146"/>
      <c r="U97" s="146"/>
      <c r="V97" s="146"/>
      <c r="W97" s="146"/>
      <c r="X97" s="146"/>
      <c r="Y97" s="146"/>
      <c r="Z97" s="146"/>
    </row>
    <row r="98" spans="1:26" ht="12.75" customHeight="1" x14ac:dyDescent="0.2">
      <c r="A98" s="146"/>
      <c r="B98" s="191"/>
      <c r="C98" s="192"/>
      <c r="D98" s="215"/>
      <c r="E98" s="146"/>
      <c r="F98" s="227"/>
      <c r="G98" s="146"/>
      <c r="H98" s="146"/>
      <c r="I98" s="146"/>
      <c r="J98" s="146"/>
      <c r="K98" s="146"/>
      <c r="L98" s="146"/>
      <c r="M98" s="146"/>
      <c r="N98" s="146"/>
      <c r="O98" s="146"/>
      <c r="P98" s="146"/>
      <c r="Q98" s="146"/>
      <c r="R98" s="146"/>
      <c r="S98" s="146"/>
      <c r="T98" s="146"/>
      <c r="U98" s="146"/>
      <c r="V98" s="146"/>
      <c r="W98" s="146"/>
      <c r="X98" s="146"/>
      <c r="Y98" s="146"/>
      <c r="Z98" s="146"/>
    </row>
    <row r="99" spans="1:26" ht="12.75" customHeight="1" x14ac:dyDescent="0.2">
      <c r="A99" s="146"/>
      <c r="B99" s="191"/>
      <c r="C99" s="192"/>
      <c r="D99" s="215"/>
      <c r="E99" s="146"/>
      <c r="F99" s="227"/>
      <c r="G99" s="146"/>
      <c r="H99" s="146"/>
      <c r="I99" s="146"/>
      <c r="J99" s="146"/>
      <c r="K99" s="146"/>
      <c r="L99" s="146"/>
      <c r="M99" s="146"/>
      <c r="N99" s="146"/>
      <c r="O99" s="146"/>
      <c r="P99" s="146"/>
      <c r="Q99" s="146"/>
      <c r="R99" s="146"/>
      <c r="S99" s="146"/>
      <c r="T99" s="146"/>
      <c r="U99" s="146"/>
      <c r="V99" s="146"/>
      <c r="W99" s="146"/>
      <c r="X99" s="146"/>
      <c r="Y99" s="146"/>
      <c r="Z99" s="146"/>
    </row>
    <row r="100" spans="1:26" ht="12.75" customHeight="1" x14ac:dyDescent="0.2">
      <c r="A100" s="146"/>
      <c r="B100" s="191"/>
      <c r="C100" s="192"/>
      <c r="D100" s="215"/>
      <c r="E100" s="146"/>
      <c r="F100" s="227"/>
      <c r="G100" s="146"/>
      <c r="H100" s="146"/>
      <c r="I100" s="146"/>
      <c r="J100" s="146"/>
      <c r="K100" s="146"/>
      <c r="L100" s="146"/>
      <c r="M100" s="146"/>
      <c r="N100" s="146"/>
      <c r="O100" s="146"/>
      <c r="P100" s="146"/>
      <c r="Q100" s="146"/>
      <c r="R100" s="146"/>
      <c r="S100" s="146"/>
      <c r="T100" s="146"/>
      <c r="U100" s="146"/>
      <c r="V100" s="146"/>
      <c r="W100" s="146"/>
      <c r="X100" s="146"/>
      <c r="Y100" s="146"/>
      <c r="Z100" s="146"/>
    </row>
    <row r="101" spans="1:26" ht="12.75" customHeight="1" x14ac:dyDescent="0.2">
      <c r="A101" s="146"/>
      <c r="B101" s="191"/>
      <c r="C101" s="192"/>
      <c r="D101" s="215"/>
      <c r="E101" s="146"/>
      <c r="F101" s="227"/>
      <c r="G101" s="146"/>
      <c r="H101" s="146"/>
      <c r="I101" s="146"/>
      <c r="J101" s="146"/>
      <c r="K101" s="146"/>
      <c r="L101" s="146"/>
      <c r="M101" s="146"/>
      <c r="N101" s="146"/>
      <c r="O101" s="146"/>
      <c r="P101" s="146"/>
      <c r="Q101" s="146"/>
      <c r="R101" s="146"/>
      <c r="S101" s="146"/>
      <c r="T101" s="146"/>
      <c r="U101" s="146"/>
      <c r="V101" s="146"/>
      <c r="W101" s="146"/>
      <c r="X101" s="146"/>
      <c r="Y101" s="146"/>
      <c r="Z101" s="146"/>
    </row>
    <row r="102" spans="1:26" ht="12.75" customHeight="1" x14ac:dyDescent="0.2">
      <c r="A102" s="146"/>
      <c r="B102" s="191"/>
      <c r="C102" s="192"/>
      <c r="D102" s="215"/>
      <c r="E102" s="146"/>
      <c r="F102" s="227"/>
      <c r="G102" s="146"/>
      <c r="H102" s="146"/>
      <c r="I102" s="146"/>
      <c r="J102" s="146"/>
      <c r="K102" s="146"/>
      <c r="L102" s="146"/>
      <c r="M102" s="146"/>
      <c r="N102" s="146"/>
      <c r="O102" s="146"/>
      <c r="P102" s="146"/>
      <c r="Q102" s="146"/>
      <c r="R102" s="146"/>
      <c r="S102" s="146"/>
      <c r="T102" s="146"/>
      <c r="U102" s="146"/>
      <c r="V102" s="146"/>
      <c r="W102" s="146"/>
      <c r="X102" s="146"/>
      <c r="Y102" s="146"/>
      <c r="Z102" s="146"/>
    </row>
    <row r="103" spans="1:26" ht="12.75" customHeight="1" x14ac:dyDescent="0.2">
      <c r="A103" s="146"/>
      <c r="B103" s="191"/>
      <c r="C103" s="192"/>
      <c r="D103" s="215"/>
      <c r="E103" s="146"/>
      <c r="F103" s="227"/>
      <c r="G103" s="146"/>
      <c r="H103" s="146"/>
      <c r="I103" s="146"/>
      <c r="J103" s="146"/>
      <c r="K103" s="146"/>
      <c r="L103" s="146"/>
      <c r="M103" s="146"/>
      <c r="N103" s="146"/>
      <c r="O103" s="146"/>
      <c r="P103" s="146"/>
      <c r="Q103" s="146"/>
      <c r="R103" s="146"/>
      <c r="S103" s="146"/>
      <c r="T103" s="146"/>
      <c r="U103" s="146"/>
      <c r="V103" s="146"/>
      <c r="W103" s="146"/>
      <c r="X103" s="146"/>
      <c r="Y103" s="146"/>
      <c r="Z103" s="146"/>
    </row>
    <row r="104" spans="1:26" ht="12.75" customHeight="1" x14ac:dyDescent="0.2">
      <c r="A104" s="146"/>
      <c r="B104" s="191"/>
      <c r="C104" s="192"/>
      <c r="D104" s="215"/>
      <c r="E104" s="146"/>
      <c r="F104" s="227"/>
      <c r="G104" s="146"/>
      <c r="H104" s="146"/>
      <c r="I104" s="146"/>
      <c r="J104" s="146"/>
      <c r="K104" s="146"/>
      <c r="L104" s="146"/>
      <c r="M104" s="146"/>
      <c r="N104" s="146"/>
      <c r="O104" s="146"/>
      <c r="P104" s="146"/>
      <c r="Q104" s="146"/>
      <c r="R104" s="146"/>
      <c r="S104" s="146"/>
      <c r="T104" s="146"/>
      <c r="U104" s="146"/>
      <c r="V104" s="146"/>
      <c r="W104" s="146"/>
      <c r="X104" s="146"/>
      <c r="Y104" s="146"/>
      <c r="Z104" s="146"/>
    </row>
    <row r="105" spans="1:26" ht="12.75" customHeight="1" x14ac:dyDescent="0.2">
      <c r="A105" s="146"/>
      <c r="B105" s="191"/>
      <c r="C105" s="192"/>
      <c r="D105" s="215"/>
      <c r="E105" s="146"/>
      <c r="F105" s="227"/>
      <c r="G105" s="146"/>
      <c r="H105" s="146"/>
      <c r="I105" s="146"/>
      <c r="J105" s="146"/>
      <c r="K105" s="146"/>
      <c r="L105" s="146"/>
      <c r="M105" s="146"/>
      <c r="N105" s="146"/>
      <c r="O105" s="146"/>
      <c r="P105" s="146"/>
      <c r="Q105" s="146"/>
      <c r="R105" s="146"/>
      <c r="S105" s="146"/>
      <c r="T105" s="146"/>
      <c r="U105" s="146"/>
      <c r="V105" s="146"/>
      <c r="W105" s="146"/>
      <c r="X105" s="146"/>
      <c r="Y105" s="146"/>
      <c r="Z105" s="146"/>
    </row>
    <row r="106" spans="1:26" ht="12.75" customHeight="1" x14ac:dyDescent="0.2">
      <c r="A106" s="146"/>
      <c r="B106" s="191"/>
      <c r="C106" s="192"/>
      <c r="D106" s="215"/>
      <c r="E106" s="146"/>
      <c r="F106" s="227"/>
      <c r="G106" s="146"/>
      <c r="H106" s="146"/>
      <c r="I106" s="146"/>
      <c r="J106" s="146"/>
      <c r="K106" s="146"/>
      <c r="L106" s="146"/>
      <c r="M106" s="146"/>
      <c r="N106" s="146"/>
      <c r="O106" s="146"/>
      <c r="P106" s="146"/>
      <c r="Q106" s="146"/>
      <c r="R106" s="146"/>
      <c r="S106" s="146"/>
      <c r="T106" s="146"/>
      <c r="U106" s="146"/>
      <c r="V106" s="146"/>
      <c r="W106" s="146"/>
      <c r="X106" s="146"/>
      <c r="Y106" s="146"/>
      <c r="Z106" s="146"/>
    </row>
    <row r="107" spans="1:26" ht="12.75" customHeight="1" x14ac:dyDescent="0.2">
      <c r="A107" s="146"/>
      <c r="B107" s="191"/>
      <c r="C107" s="192"/>
      <c r="D107" s="215"/>
      <c r="E107" s="146"/>
      <c r="F107" s="227"/>
      <c r="G107" s="146"/>
      <c r="H107" s="146"/>
      <c r="I107" s="146"/>
      <c r="J107" s="146"/>
      <c r="K107" s="146"/>
      <c r="L107" s="146"/>
      <c r="M107" s="146"/>
      <c r="N107" s="146"/>
      <c r="O107" s="146"/>
      <c r="P107" s="146"/>
      <c r="Q107" s="146"/>
      <c r="R107" s="146"/>
      <c r="S107" s="146"/>
      <c r="T107" s="146"/>
      <c r="U107" s="146"/>
      <c r="V107" s="146"/>
      <c r="W107" s="146"/>
      <c r="X107" s="146"/>
      <c r="Y107" s="146"/>
      <c r="Z107" s="146"/>
    </row>
    <row r="108" spans="1:26" ht="12.75" customHeight="1" x14ac:dyDescent="0.2">
      <c r="A108" s="146"/>
      <c r="B108" s="191"/>
      <c r="C108" s="192"/>
      <c r="D108" s="215"/>
      <c r="E108" s="146"/>
      <c r="F108" s="227"/>
      <c r="G108" s="146"/>
      <c r="H108" s="146"/>
      <c r="I108" s="146"/>
      <c r="J108" s="146"/>
      <c r="K108" s="146"/>
      <c r="L108" s="146"/>
      <c r="M108" s="146"/>
      <c r="N108" s="146"/>
      <c r="O108" s="146"/>
      <c r="P108" s="146"/>
      <c r="Q108" s="146"/>
      <c r="R108" s="146"/>
      <c r="S108" s="146"/>
      <c r="T108" s="146"/>
      <c r="U108" s="146"/>
      <c r="V108" s="146"/>
      <c r="W108" s="146"/>
      <c r="X108" s="146"/>
      <c r="Y108" s="146"/>
      <c r="Z108" s="146"/>
    </row>
    <row r="109" spans="1:26" ht="12.75" customHeight="1" x14ac:dyDescent="0.2">
      <c r="A109" s="146"/>
      <c r="B109" s="191"/>
      <c r="C109" s="192"/>
      <c r="D109" s="215"/>
      <c r="E109" s="146"/>
      <c r="F109" s="227"/>
      <c r="G109" s="146"/>
      <c r="H109" s="146"/>
      <c r="I109" s="146"/>
      <c r="J109" s="146"/>
      <c r="K109" s="146"/>
      <c r="L109" s="146"/>
      <c r="M109" s="146"/>
      <c r="N109" s="146"/>
      <c r="O109" s="146"/>
      <c r="P109" s="146"/>
      <c r="Q109" s="146"/>
      <c r="R109" s="146"/>
      <c r="S109" s="146"/>
      <c r="T109" s="146"/>
      <c r="U109" s="146"/>
      <c r="V109" s="146"/>
      <c r="W109" s="146"/>
      <c r="X109" s="146"/>
      <c r="Y109" s="146"/>
      <c r="Z109" s="146"/>
    </row>
    <row r="110" spans="1:26" ht="12.75" customHeight="1" x14ac:dyDescent="0.2">
      <c r="A110" s="146"/>
      <c r="B110" s="191"/>
      <c r="C110" s="192"/>
      <c r="D110" s="215"/>
      <c r="E110" s="146"/>
      <c r="F110" s="227"/>
      <c r="G110" s="146"/>
      <c r="H110" s="146"/>
      <c r="I110" s="146"/>
      <c r="J110" s="146"/>
      <c r="K110" s="146"/>
      <c r="L110" s="146"/>
      <c r="M110" s="146"/>
      <c r="N110" s="146"/>
      <c r="O110" s="146"/>
      <c r="P110" s="146"/>
      <c r="Q110" s="146"/>
      <c r="R110" s="146"/>
      <c r="S110" s="146"/>
      <c r="T110" s="146"/>
      <c r="U110" s="146"/>
      <c r="V110" s="146"/>
      <c r="W110" s="146"/>
      <c r="X110" s="146"/>
      <c r="Y110" s="146"/>
      <c r="Z110" s="146"/>
    </row>
    <row r="111" spans="1:26" ht="12.75" customHeight="1" x14ac:dyDescent="0.2">
      <c r="A111" s="146"/>
      <c r="B111" s="191"/>
      <c r="C111" s="192"/>
      <c r="D111" s="215"/>
      <c r="E111" s="146"/>
      <c r="F111" s="227"/>
      <c r="G111" s="146"/>
      <c r="H111" s="146"/>
      <c r="I111" s="146"/>
      <c r="J111" s="146"/>
      <c r="K111" s="146"/>
      <c r="L111" s="146"/>
      <c r="M111" s="146"/>
      <c r="N111" s="146"/>
      <c r="O111" s="146"/>
      <c r="P111" s="146"/>
      <c r="Q111" s="146"/>
      <c r="R111" s="146"/>
      <c r="S111" s="146"/>
      <c r="T111" s="146"/>
      <c r="U111" s="146"/>
      <c r="V111" s="146"/>
      <c r="W111" s="146"/>
      <c r="X111" s="146"/>
      <c r="Y111" s="146"/>
      <c r="Z111" s="146"/>
    </row>
    <row r="112" spans="1:26" ht="12.75" customHeight="1" x14ac:dyDescent="0.2">
      <c r="A112" s="146"/>
      <c r="B112" s="191"/>
      <c r="C112" s="192"/>
      <c r="D112" s="215"/>
      <c r="E112" s="146"/>
      <c r="F112" s="227"/>
      <c r="G112" s="146"/>
      <c r="H112" s="146"/>
      <c r="I112" s="146"/>
      <c r="J112" s="146"/>
      <c r="K112" s="146"/>
      <c r="L112" s="146"/>
      <c r="M112" s="146"/>
      <c r="N112" s="146"/>
      <c r="O112" s="146"/>
      <c r="P112" s="146"/>
      <c r="Q112" s="146"/>
      <c r="R112" s="146"/>
      <c r="S112" s="146"/>
      <c r="T112" s="146"/>
      <c r="U112" s="146"/>
      <c r="V112" s="146"/>
      <c r="W112" s="146"/>
      <c r="X112" s="146"/>
      <c r="Y112" s="146"/>
      <c r="Z112" s="146"/>
    </row>
    <row r="113" spans="1:26" ht="12.75" customHeight="1" x14ac:dyDescent="0.2">
      <c r="A113" s="146"/>
      <c r="B113" s="191"/>
      <c r="C113" s="192"/>
      <c r="D113" s="215"/>
      <c r="E113" s="146"/>
      <c r="F113" s="227"/>
      <c r="G113" s="146"/>
      <c r="H113" s="146"/>
      <c r="I113" s="146"/>
      <c r="J113" s="146"/>
      <c r="K113" s="146"/>
      <c r="L113" s="146"/>
      <c r="M113" s="146"/>
      <c r="N113" s="146"/>
      <c r="O113" s="146"/>
      <c r="P113" s="146"/>
      <c r="Q113" s="146"/>
      <c r="R113" s="146"/>
      <c r="S113" s="146"/>
      <c r="T113" s="146"/>
      <c r="U113" s="146"/>
      <c r="V113" s="146"/>
      <c r="W113" s="146"/>
      <c r="X113" s="146"/>
      <c r="Y113" s="146"/>
      <c r="Z113" s="146"/>
    </row>
    <row r="114" spans="1:26" ht="12.75" customHeight="1" x14ac:dyDescent="0.2">
      <c r="A114" s="146"/>
      <c r="B114" s="191"/>
      <c r="C114" s="192"/>
      <c r="D114" s="215"/>
      <c r="E114" s="146"/>
      <c r="F114" s="227"/>
      <c r="G114" s="146"/>
      <c r="H114" s="146"/>
      <c r="I114" s="146"/>
      <c r="J114" s="146"/>
      <c r="K114" s="146"/>
      <c r="L114" s="146"/>
      <c r="M114" s="146"/>
      <c r="N114" s="146"/>
      <c r="O114" s="146"/>
      <c r="P114" s="146"/>
      <c r="Q114" s="146"/>
      <c r="R114" s="146"/>
      <c r="S114" s="146"/>
      <c r="T114" s="146"/>
      <c r="U114" s="146"/>
      <c r="V114" s="146"/>
      <c r="W114" s="146"/>
      <c r="X114" s="146"/>
      <c r="Y114" s="146"/>
      <c r="Z114" s="146"/>
    </row>
    <row r="115" spans="1:26" ht="12.75" customHeight="1" x14ac:dyDescent="0.2">
      <c r="A115" s="146"/>
      <c r="B115" s="191"/>
      <c r="C115" s="192"/>
      <c r="D115" s="215"/>
      <c r="E115" s="146"/>
      <c r="F115" s="227"/>
      <c r="G115" s="146"/>
      <c r="H115" s="146"/>
      <c r="I115" s="146"/>
      <c r="J115" s="146"/>
      <c r="K115" s="146"/>
      <c r="L115" s="146"/>
      <c r="M115" s="146"/>
      <c r="N115" s="146"/>
      <c r="O115" s="146"/>
      <c r="P115" s="146"/>
      <c r="Q115" s="146"/>
      <c r="R115" s="146"/>
      <c r="S115" s="146"/>
      <c r="T115" s="146"/>
      <c r="U115" s="146"/>
      <c r="V115" s="146"/>
      <c r="W115" s="146"/>
      <c r="X115" s="146"/>
      <c r="Y115" s="146"/>
      <c r="Z115" s="146"/>
    </row>
    <row r="116" spans="1:26" ht="12.75" customHeight="1" x14ac:dyDescent="0.2">
      <c r="A116" s="146"/>
      <c r="B116" s="191"/>
      <c r="C116" s="192"/>
      <c r="D116" s="215"/>
      <c r="E116" s="146"/>
      <c r="F116" s="227"/>
      <c r="G116" s="146"/>
      <c r="H116" s="146"/>
      <c r="I116" s="146"/>
      <c r="J116" s="146"/>
      <c r="K116" s="146"/>
      <c r="L116" s="146"/>
      <c r="M116" s="146"/>
      <c r="N116" s="146"/>
      <c r="O116" s="146"/>
      <c r="P116" s="146"/>
      <c r="Q116" s="146"/>
      <c r="R116" s="146"/>
      <c r="S116" s="146"/>
      <c r="T116" s="146"/>
      <c r="U116" s="146"/>
      <c r="V116" s="146"/>
      <c r="W116" s="146"/>
      <c r="X116" s="146"/>
      <c r="Y116" s="146"/>
      <c r="Z116" s="146"/>
    </row>
    <row r="117" spans="1:26" ht="12.75" customHeight="1" x14ac:dyDescent="0.2">
      <c r="A117" s="146"/>
      <c r="B117" s="191"/>
      <c r="C117" s="192"/>
      <c r="D117" s="215"/>
      <c r="E117" s="146"/>
      <c r="F117" s="227"/>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ht="12.75" customHeight="1" x14ac:dyDescent="0.2">
      <c r="A118" s="146"/>
      <c r="B118" s="191"/>
      <c r="C118" s="192"/>
      <c r="D118" s="215"/>
      <c r="E118" s="146"/>
      <c r="F118" s="227"/>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ht="12.75" customHeight="1" x14ac:dyDescent="0.2">
      <c r="A119" s="146"/>
      <c r="B119" s="191"/>
      <c r="C119" s="192"/>
      <c r="D119" s="215"/>
      <c r="E119" s="146"/>
      <c r="F119" s="227"/>
      <c r="G119" s="146"/>
      <c r="H119" s="146"/>
      <c r="I119" s="146"/>
      <c r="J119" s="146"/>
      <c r="K119" s="146"/>
      <c r="L119" s="146"/>
      <c r="M119" s="146"/>
      <c r="N119" s="146"/>
      <c r="O119" s="146"/>
      <c r="P119" s="146"/>
      <c r="Q119" s="146"/>
      <c r="R119" s="146"/>
      <c r="S119" s="146"/>
      <c r="T119" s="146"/>
      <c r="U119" s="146"/>
      <c r="V119" s="146"/>
      <c r="W119" s="146"/>
      <c r="X119" s="146"/>
      <c r="Y119" s="146"/>
      <c r="Z119" s="146"/>
    </row>
    <row r="120" spans="1:26" ht="12.75" customHeight="1" x14ac:dyDescent="0.2">
      <c r="A120" s="146"/>
      <c r="B120" s="191"/>
      <c r="C120" s="192"/>
      <c r="D120" s="215"/>
      <c r="E120" s="146"/>
      <c r="F120" s="227"/>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ht="12.75" customHeight="1" x14ac:dyDescent="0.2">
      <c r="A121" s="146"/>
      <c r="B121" s="191"/>
      <c r="C121" s="192"/>
      <c r="D121" s="215"/>
      <c r="E121" s="146"/>
      <c r="F121" s="227"/>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ht="12.75" customHeight="1" x14ac:dyDescent="0.2">
      <c r="A122" s="146"/>
      <c r="B122" s="191"/>
      <c r="C122" s="192"/>
      <c r="D122" s="215"/>
      <c r="E122" s="146"/>
      <c r="F122" s="227"/>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ht="12.75" customHeight="1" x14ac:dyDescent="0.2">
      <c r="A123" s="146"/>
      <c r="B123" s="191"/>
      <c r="C123" s="192"/>
      <c r="D123" s="215"/>
      <c r="E123" s="146"/>
      <c r="F123" s="227"/>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ht="12.75" customHeight="1" x14ac:dyDescent="0.2">
      <c r="A124" s="146"/>
      <c r="B124" s="191"/>
      <c r="C124" s="192"/>
      <c r="D124" s="215"/>
      <c r="E124" s="146"/>
      <c r="F124" s="227"/>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ht="12.75" customHeight="1" x14ac:dyDescent="0.2">
      <c r="A125" s="146"/>
      <c r="B125" s="191"/>
      <c r="C125" s="192"/>
      <c r="D125" s="215"/>
      <c r="E125" s="146"/>
      <c r="F125" s="227"/>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ht="12.75" customHeight="1" x14ac:dyDescent="0.2">
      <c r="A126" s="146"/>
      <c r="B126" s="191"/>
      <c r="C126" s="192"/>
      <c r="D126" s="215"/>
      <c r="E126" s="146"/>
      <c r="F126" s="227"/>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ht="12.75" customHeight="1" x14ac:dyDescent="0.2">
      <c r="A127" s="146"/>
      <c r="B127" s="191"/>
      <c r="C127" s="192"/>
      <c r="D127" s="215"/>
      <c r="E127" s="146"/>
      <c r="F127" s="227"/>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ht="12.75" customHeight="1" x14ac:dyDescent="0.2">
      <c r="A128" s="146"/>
      <c r="B128" s="191"/>
      <c r="C128" s="192"/>
      <c r="D128" s="215"/>
      <c r="E128" s="146"/>
      <c r="F128" s="227"/>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ht="12.75" customHeight="1" x14ac:dyDescent="0.2">
      <c r="A129" s="146"/>
      <c r="B129" s="191"/>
      <c r="C129" s="192"/>
      <c r="D129" s="215"/>
      <c r="E129" s="146"/>
      <c r="F129" s="227"/>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ht="12.75" customHeight="1" x14ac:dyDescent="0.2">
      <c r="A130" s="146"/>
      <c r="B130" s="191"/>
      <c r="C130" s="192"/>
      <c r="D130" s="215"/>
      <c r="E130" s="146"/>
      <c r="F130" s="227"/>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ht="12.75" customHeight="1" x14ac:dyDescent="0.2">
      <c r="A131" s="146"/>
      <c r="B131" s="191"/>
      <c r="C131" s="192"/>
      <c r="D131" s="215"/>
      <c r="E131" s="146"/>
      <c r="F131" s="227"/>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ht="12.75" customHeight="1" x14ac:dyDescent="0.2">
      <c r="A132" s="146"/>
      <c r="B132" s="191"/>
      <c r="C132" s="192"/>
      <c r="D132" s="215"/>
      <c r="E132" s="146"/>
      <c r="F132" s="227"/>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ht="12.75" customHeight="1" x14ac:dyDescent="0.2">
      <c r="A133" s="146"/>
      <c r="B133" s="191"/>
      <c r="C133" s="192"/>
      <c r="D133" s="215"/>
      <c r="E133" s="146"/>
      <c r="F133" s="227"/>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ht="12.75" customHeight="1" x14ac:dyDescent="0.2">
      <c r="A134" s="146"/>
      <c r="B134" s="191"/>
      <c r="C134" s="192"/>
      <c r="D134" s="215"/>
      <c r="E134" s="146"/>
      <c r="F134" s="227"/>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ht="12.75" customHeight="1" x14ac:dyDescent="0.2">
      <c r="A135" s="146"/>
      <c r="B135" s="191"/>
      <c r="C135" s="192"/>
      <c r="D135" s="215"/>
      <c r="E135" s="146"/>
      <c r="F135" s="227"/>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ht="12.75" customHeight="1" x14ac:dyDescent="0.2">
      <c r="A136" s="146"/>
      <c r="B136" s="191"/>
      <c r="C136" s="192"/>
      <c r="D136" s="215"/>
      <c r="E136" s="146"/>
      <c r="F136" s="227"/>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ht="12.75" customHeight="1" x14ac:dyDescent="0.2">
      <c r="A137" s="146"/>
      <c r="B137" s="191"/>
      <c r="C137" s="192"/>
      <c r="D137" s="215"/>
      <c r="E137" s="146"/>
      <c r="F137" s="227"/>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ht="12.75" customHeight="1" x14ac:dyDescent="0.2">
      <c r="A138" s="146"/>
      <c r="B138" s="191"/>
      <c r="C138" s="192"/>
      <c r="D138" s="215"/>
      <c r="E138" s="146"/>
      <c r="F138" s="227"/>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ht="12.75" customHeight="1" x14ac:dyDescent="0.2">
      <c r="A139" s="146"/>
      <c r="B139" s="191"/>
      <c r="C139" s="192"/>
      <c r="D139" s="215"/>
      <c r="E139" s="146"/>
      <c r="F139" s="227"/>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ht="12.75" customHeight="1" x14ac:dyDescent="0.2">
      <c r="A140" s="146"/>
      <c r="B140" s="191"/>
      <c r="C140" s="192"/>
      <c r="D140" s="215"/>
      <c r="E140" s="146"/>
      <c r="F140" s="227"/>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ht="12.75" customHeight="1" x14ac:dyDescent="0.2">
      <c r="A141" s="146"/>
      <c r="B141" s="191"/>
      <c r="C141" s="192"/>
      <c r="D141" s="215"/>
      <c r="E141" s="146"/>
      <c r="F141" s="227"/>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ht="12.75" customHeight="1" x14ac:dyDescent="0.2">
      <c r="A142" s="146"/>
      <c r="B142" s="191"/>
      <c r="C142" s="192"/>
      <c r="D142" s="215"/>
      <c r="E142" s="146"/>
      <c r="F142" s="227"/>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ht="12.75" customHeight="1" x14ac:dyDescent="0.2">
      <c r="A143" s="146"/>
      <c r="B143" s="191"/>
      <c r="C143" s="192"/>
      <c r="D143" s="215"/>
      <c r="E143" s="146"/>
      <c r="F143" s="227"/>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ht="12.75" customHeight="1" x14ac:dyDescent="0.2">
      <c r="A144" s="146"/>
      <c r="B144" s="191"/>
      <c r="C144" s="192"/>
      <c r="D144" s="215"/>
      <c r="E144" s="146"/>
      <c r="F144" s="227"/>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6" ht="12.75" customHeight="1" x14ac:dyDescent="0.2">
      <c r="A145" s="146"/>
      <c r="B145" s="191"/>
      <c r="C145" s="192"/>
      <c r="D145" s="215"/>
      <c r="E145" s="146"/>
      <c r="F145" s="227"/>
      <c r="G145" s="146"/>
      <c r="H145" s="146"/>
      <c r="I145" s="146"/>
      <c r="J145" s="146"/>
      <c r="K145" s="146"/>
      <c r="L145" s="146"/>
      <c r="M145" s="146"/>
      <c r="N145" s="146"/>
      <c r="O145" s="146"/>
      <c r="P145" s="146"/>
      <c r="Q145" s="146"/>
      <c r="R145" s="146"/>
      <c r="S145" s="146"/>
      <c r="T145" s="146"/>
      <c r="U145" s="146"/>
      <c r="V145" s="146"/>
      <c r="W145" s="146"/>
      <c r="X145" s="146"/>
      <c r="Y145" s="146"/>
      <c r="Z145" s="146"/>
    </row>
    <row r="146" spans="1:26" ht="12.75" customHeight="1" x14ac:dyDescent="0.2">
      <c r="A146" s="146"/>
      <c r="B146" s="191"/>
      <c r="C146" s="192"/>
      <c r="D146" s="215"/>
      <c r="E146" s="146"/>
      <c r="F146" s="227"/>
      <c r="G146" s="146"/>
      <c r="H146" s="146"/>
      <c r="I146" s="146"/>
      <c r="J146" s="146"/>
      <c r="K146" s="146"/>
      <c r="L146" s="146"/>
      <c r="M146" s="146"/>
      <c r="N146" s="146"/>
      <c r="O146" s="146"/>
      <c r="P146" s="146"/>
      <c r="Q146" s="146"/>
      <c r="R146" s="146"/>
      <c r="S146" s="146"/>
      <c r="T146" s="146"/>
      <c r="U146" s="146"/>
      <c r="V146" s="146"/>
      <c r="W146" s="146"/>
      <c r="X146" s="146"/>
      <c r="Y146" s="146"/>
      <c r="Z146" s="146"/>
    </row>
    <row r="147" spans="1:26" ht="12.75" customHeight="1" x14ac:dyDescent="0.2">
      <c r="A147" s="146"/>
      <c r="B147" s="191"/>
      <c r="C147" s="192"/>
      <c r="D147" s="215"/>
      <c r="E147" s="146"/>
      <c r="F147" s="227"/>
      <c r="G147" s="146"/>
      <c r="H147" s="146"/>
      <c r="I147" s="146"/>
      <c r="J147" s="146"/>
      <c r="K147" s="146"/>
      <c r="L147" s="146"/>
      <c r="M147" s="146"/>
      <c r="N147" s="146"/>
      <c r="O147" s="146"/>
      <c r="P147" s="146"/>
      <c r="Q147" s="146"/>
      <c r="R147" s="146"/>
      <c r="S147" s="146"/>
      <c r="T147" s="146"/>
      <c r="U147" s="146"/>
      <c r="V147" s="146"/>
      <c r="W147" s="146"/>
      <c r="X147" s="146"/>
      <c r="Y147" s="146"/>
      <c r="Z147" s="146"/>
    </row>
    <row r="148" spans="1:26" ht="12.75" customHeight="1" x14ac:dyDescent="0.2">
      <c r="A148" s="146"/>
      <c r="B148" s="191"/>
      <c r="C148" s="192"/>
      <c r="D148" s="215"/>
      <c r="E148" s="146"/>
      <c r="F148" s="227"/>
      <c r="G148" s="146"/>
      <c r="H148" s="146"/>
      <c r="I148" s="146"/>
      <c r="J148" s="146"/>
      <c r="K148" s="146"/>
      <c r="L148" s="146"/>
      <c r="M148" s="146"/>
      <c r="N148" s="146"/>
      <c r="O148" s="146"/>
      <c r="P148" s="146"/>
      <c r="Q148" s="146"/>
      <c r="R148" s="146"/>
      <c r="S148" s="146"/>
      <c r="T148" s="146"/>
      <c r="U148" s="146"/>
      <c r="V148" s="146"/>
      <c r="W148" s="146"/>
      <c r="X148" s="146"/>
      <c r="Y148" s="146"/>
      <c r="Z148" s="146"/>
    </row>
    <row r="149" spans="1:26" ht="12.75" customHeight="1" x14ac:dyDescent="0.2">
      <c r="A149" s="146"/>
      <c r="B149" s="191"/>
      <c r="C149" s="192"/>
      <c r="D149" s="215"/>
      <c r="E149" s="146"/>
      <c r="F149" s="227"/>
      <c r="G149" s="146"/>
      <c r="H149" s="146"/>
      <c r="I149" s="146"/>
      <c r="J149" s="146"/>
      <c r="K149" s="146"/>
      <c r="L149" s="146"/>
      <c r="M149" s="146"/>
      <c r="N149" s="146"/>
      <c r="O149" s="146"/>
      <c r="P149" s="146"/>
      <c r="Q149" s="146"/>
      <c r="R149" s="146"/>
      <c r="S149" s="146"/>
      <c r="T149" s="146"/>
      <c r="U149" s="146"/>
      <c r="V149" s="146"/>
      <c r="W149" s="146"/>
      <c r="X149" s="146"/>
      <c r="Y149" s="146"/>
      <c r="Z149" s="146"/>
    </row>
    <row r="150" spans="1:26" ht="12.75" customHeight="1" x14ac:dyDescent="0.2">
      <c r="A150" s="146"/>
      <c r="B150" s="191"/>
      <c r="C150" s="192"/>
      <c r="D150" s="215"/>
      <c r="E150" s="146"/>
      <c r="F150" s="227"/>
      <c r="G150" s="146"/>
      <c r="H150" s="146"/>
      <c r="I150" s="146"/>
      <c r="J150" s="146"/>
      <c r="K150" s="146"/>
      <c r="L150" s="146"/>
      <c r="M150" s="146"/>
      <c r="N150" s="146"/>
      <c r="O150" s="146"/>
      <c r="P150" s="146"/>
      <c r="Q150" s="146"/>
      <c r="R150" s="146"/>
      <c r="S150" s="146"/>
      <c r="T150" s="146"/>
      <c r="U150" s="146"/>
      <c r="V150" s="146"/>
      <c r="W150" s="146"/>
      <c r="X150" s="146"/>
      <c r="Y150" s="146"/>
      <c r="Z150" s="146"/>
    </row>
    <row r="151" spans="1:26" ht="12.75" customHeight="1" x14ac:dyDescent="0.2">
      <c r="A151" s="146"/>
      <c r="B151" s="191"/>
      <c r="C151" s="192"/>
      <c r="D151" s="215"/>
      <c r="E151" s="146"/>
      <c r="F151" s="227"/>
      <c r="G151" s="146"/>
      <c r="H151" s="146"/>
      <c r="I151" s="146"/>
      <c r="J151" s="146"/>
      <c r="K151" s="146"/>
      <c r="L151" s="146"/>
      <c r="M151" s="146"/>
      <c r="N151" s="146"/>
      <c r="O151" s="146"/>
      <c r="P151" s="146"/>
      <c r="Q151" s="146"/>
      <c r="R151" s="146"/>
      <c r="S151" s="146"/>
      <c r="T151" s="146"/>
      <c r="U151" s="146"/>
      <c r="V151" s="146"/>
      <c r="W151" s="146"/>
      <c r="X151" s="146"/>
      <c r="Y151" s="146"/>
      <c r="Z151" s="146"/>
    </row>
    <row r="152" spans="1:26" ht="12.75" customHeight="1" x14ac:dyDescent="0.2">
      <c r="A152" s="146"/>
      <c r="B152" s="191"/>
      <c r="C152" s="192"/>
      <c r="D152" s="215"/>
      <c r="E152" s="146"/>
      <c r="F152" s="227"/>
      <c r="G152" s="146"/>
      <c r="H152" s="146"/>
      <c r="I152" s="146"/>
      <c r="J152" s="146"/>
      <c r="K152" s="146"/>
      <c r="L152" s="146"/>
      <c r="M152" s="146"/>
      <c r="N152" s="146"/>
      <c r="O152" s="146"/>
      <c r="P152" s="146"/>
      <c r="Q152" s="146"/>
      <c r="R152" s="146"/>
      <c r="S152" s="146"/>
      <c r="T152" s="146"/>
      <c r="U152" s="146"/>
      <c r="V152" s="146"/>
      <c r="W152" s="146"/>
      <c r="X152" s="146"/>
      <c r="Y152" s="146"/>
      <c r="Z152" s="146"/>
    </row>
    <row r="153" spans="1:26" ht="12.75" customHeight="1" x14ac:dyDescent="0.2">
      <c r="A153" s="146"/>
      <c r="B153" s="191"/>
      <c r="C153" s="192"/>
      <c r="D153" s="215"/>
      <c r="E153" s="146"/>
      <c r="F153" s="227"/>
      <c r="G153" s="146"/>
      <c r="H153" s="146"/>
      <c r="I153" s="146"/>
      <c r="J153" s="146"/>
      <c r="K153" s="146"/>
      <c r="L153" s="146"/>
      <c r="M153" s="146"/>
      <c r="N153" s="146"/>
      <c r="O153" s="146"/>
      <c r="P153" s="146"/>
      <c r="Q153" s="146"/>
      <c r="R153" s="146"/>
      <c r="S153" s="146"/>
      <c r="T153" s="146"/>
      <c r="U153" s="146"/>
      <c r="V153" s="146"/>
      <c r="W153" s="146"/>
      <c r="X153" s="146"/>
      <c r="Y153" s="146"/>
      <c r="Z153" s="146"/>
    </row>
    <row r="154" spans="1:26" ht="12.75" customHeight="1" x14ac:dyDescent="0.2">
      <c r="A154" s="146"/>
      <c r="B154" s="191"/>
      <c r="C154" s="192"/>
      <c r="D154" s="215"/>
      <c r="E154" s="146"/>
      <c r="F154" s="227"/>
      <c r="G154" s="146"/>
      <c r="H154" s="146"/>
      <c r="I154" s="146"/>
      <c r="J154" s="146"/>
      <c r="K154" s="146"/>
      <c r="L154" s="146"/>
      <c r="M154" s="146"/>
      <c r="N154" s="146"/>
      <c r="O154" s="146"/>
      <c r="P154" s="146"/>
      <c r="Q154" s="146"/>
      <c r="R154" s="146"/>
      <c r="S154" s="146"/>
      <c r="T154" s="146"/>
      <c r="U154" s="146"/>
      <c r="V154" s="146"/>
      <c r="W154" s="146"/>
      <c r="X154" s="146"/>
      <c r="Y154" s="146"/>
      <c r="Z154" s="146"/>
    </row>
    <row r="155" spans="1:26" ht="12.75" customHeight="1" x14ac:dyDescent="0.2">
      <c r="A155" s="146"/>
      <c r="B155" s="191"/>
      <c r="C155" s="192"/>
      <c r="D155" s="215"/>
      <c r="E155" s="146"/>
      <c r="F155" s="227"/>
      <c r="G155" s="146"/>
      <c r="H155" s="146"/>
      <c r="I155" s="146"/>
      <c r="J155" s="146"/>
      <c r="K155" s="146"/>
      <c r="L155" s="146"/>
      <c r="M155" s="146"/>
      <c r="N155" s="146"/>
      <c r="O155" s="146"/>
      <c r="P155" s="146"/>
      <c r="Q155" s="146"/>
      <c r="R155" s="146"/>
      <c r="S155" s="146"/>
      <c r="T155" s="146"/>
      <c r="U155" s="146"/>
      <c r="V155" s="146"/>
      <c r="W155" s="146"/>
      <c r="X155" s="146"/>
      <c r="Y155" s="146"/>
      <c r="Z155" s="146"/>
    </row>
    <row r="156" spans="1:26" ht="12.75" customHeight="1" x14ac:dyDescent="0.2">
      <c r="A156" s="146"/>
      <c r="B156" s="191"/>
      <c r="C156" s="192"/>
      <c r="D156" s="215"/>
      <c r="E156" s="146"/>
      <c r="F156" s="227"/>
      <c r="G156" s="146"/>
      <c r="H156" s="146"/>
      <c r="I156" s="146"/>
      <c r="J156" s="146"/>
      <c r="K156" s="146"/>
      <c r="L156" s="146"/>
      <c r="M156" s="146"/>
      <c r="N156" s="146"/>
      <c r="O156" s="146"/>
      <c r="P156" s="146"/>
      <c r="Q156" s="146"/>
      <c r="R156" s="146"/>
      <c r="S156" s="146"/>
      <c r="T156" s="146"/>
      <c r="U156" s="146"/>
      <c r="V156" s="146"/>
      <c r="W156" s="146"/>
      <c r="X156" s="146"/>
      <c r="Y156" s="146"/>
      <c r="Z156" s="146"/>
    </row>
    <row r="157" spans="1:26" ht="12.75" customHeight="1" x14ac:dyDescent="0.2">
      <c r="A157" s="146"/>
      <c r="B157" s="191"/>
      <c r="C157" s="192"/>
      <c r="D157" s="215"/>
      <c r="E157" s="146"/>
      <c r="F157" s="227"/>
      <c r="G157" s="146"/>
      <c r="H157" s="146"/>
      <c r="I157" s="146"/>
      <c r="J157" s="146"/>
      <c r="K157" s="146"/>
      <c r="L157" s="146"/>
      <c r="M157" s="146"/>
      <c r="N157" s="146"/>
      <c r="O157" s="146"/>
      <c r="P157" s="146"/>
      <c r="Q157" s="146"/>
      <c r="R157" s="146"/>
      <c r="S157" s="146"/>
      <c r="T157" s="146"/>
      <c r="U157" s="146"/>
      <c r="V157" s="146"/>
      <c r="W157" s="146"/>
      <c r="X157" s="146"/>
      <c r="Y157" s="146"/>
      <c r="Z157" s="146"/>
    </row>
    <row r="158" spans="1:26" ht="12.75" customHeight="1" x14ac:dyDescent="0.2">
      <c r="A158" s="146"/>
      <c r="B158" s="191"/>
      <c r="C158" s="192"/>
      <c r="D158" s="215"/>
      <c r="E158" s="146"/>
      <c r="F158" s="227"/>
      <c r="G158" s="146"/>
      <c r="H158" s="146"/>
      <c r="I158" s="146"/>
      <c r="J158" s="146"/>
      <c r="K158" s="146"/>
      <c r="L158" s="146"/>
      <c r="M158" s="146"/>
      <c r="N158" s="146"/>
      <c r="O158" s="146"/>
      <c r="P158" s="146"/>
      <c r="Q158" s="146"/>
      <c r="R158" s="146"/>
      <c r="S158" s="146"/>
      <c r="T158" s="146"/>
      <c r="U158" s="146"/>
      <c r="V158" s="146"/>
      <c r="W158" s="146"/>
      <c r="X158" s="146"/>
      <c r="Y158" s="146"/>
      <c r="Z158" s="146"/>
    </row>
    <row r="159" spans="1:26" ht="12.75" customHeight="1" x14ac:dyDescent="0.2">
      <c r="A159" s="146"/>
      <c r="B159" s="191"/>
      <c r="C159" s="192"/>
      <c r="D159" s="215"/>
      <c r="E159" s="146"/>
      <c r="F159" s="227"/>
      <c r="G159" s="146"/>
      <c r="H159" s="146"/>
      <c r="I159" s="146"/>
      <c r="J159" s="193"/>
      <c r="K159" s="146"/>
      <c r="L159" s="146"/>
      <c r="M159" s="146"/>
      <c r="N159" s="146"/>
      <c r="O159" s="146"/>
      <c r="P159" s="146"/>
      <c r="Q159" s="146"/>
      <c r="R159" s="146"/>
      <c r="S159" s="146"/>
      <c r="T159" s="146"/>
      <c r="U159" s="146"/>
      <c r="V159" s="146"/>
      <c r="W159" s="146"/>
      <c r="X159" s="146"/>
      <c r="Y159" s="146"/>
      <c r="Z159" s="146"/>
    </row>
    <row r="160" spans="1:26"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sheetData>
  <autoFilter ref="C13:F13" xr:uid="{00000000-0009-0000-0000-000007000000}"/>
  <mergeCells count="32">
    <mergeCell ref="L81:L94"/>
    <mergeCell ref="M41:M42"/>
    <mergeCell ref="L67:L80"/>
    <mergeCell ref="B4:L4"/>
    <mergeCell ref="B6:C6"/>
    <mergeCell ref="B7:C7"/>
    <mergeCell ref="I6:J6"/>
    <mergeCell ref="I7:J7"/>
    <mergeCell ref="D6:H6"/>
    <mergeCell ref="D7:H7"/>
    <mergeCell ref="B8:C8"/>
    <mergeCell ref="B9:C9"/>
    <mergeCell ref="B10:C10"/>
    <mergeCell ref="I8:J8"/>
    <mergeCell ref="I9:J9"/>
    <mergeCell ref="I10:J10"/>
    <mergeCell ref="D8:H8"/>
    <mergeCell ref="D9:H9"/>
    <mergeCell ref="M12:M13"/>
    <mergeCell ref="N12:S12"/>
    <mergeCell ref="B11:I11"/>
    <mergeCell ref="D10:H10"/>
    <mergeCell ref="L55:L66"/>
    <mergeCell ref="B12:B13"/>
    <mergeCell ref="C12:F12"/>
    <mergeCell ref="G12:G13"/>
    <mergeCell ref="H12:H13"/>
    <mergeCell ref="I12:I13"/>
    <mergeCell ref="L14:L37"/>
    <mergeCell ref="K12:K13"/>
    <mergeCell ref="L12:L13"/>
    <mergeCell ref="L38:L54"/>
  </mergeCells>
  <conditionalFormatting sqref="K38">
    <cfRule type="cellIs" dxfId="68" priority="56" operator="equal">
      <formula>$I$7</formula>
    </cfRule>
    <cfRule type="cellIs" dxfId="67" priority="57" operator="equal">
      <formula>$I$8</formula>
    </cfRule>
    <cfRule type="cellIs" dxfId="66" priority="58" operator="equal">
      <formula>$I$9</formula>
    </cfRule>
    <cfRule type="cellIs" dxfId="65" priority="59" operator="between">
      <formula>0</formula>
      <formula>$I$10</formula>
    </cfRule>
  </conditionalFormatting>
  <conditionalFormatting sqref="K39">
    <cfRule type="cellIs" dxfId="64" priority="42" operator="equal">
      <formula>$I$7</formula>
    </cfRule>
    <cfRule type="cellIs" dxfId="63" priority="43" operator="equal">
      <formula>$I$8</formula>
    </cfRule>
    <cfRule type="cellIs" dxfId="62" priority="44" operator="equal">
      <formula>$I$9</formula>
    </cfRule>
    <cfRule type="cellIs" dxfId="61" priority="45" operator="between">
      <formula>0</formula>
      <formula>$I$10</formula>
    </cfRule>
  </conditionalFormatting>
  <conditionalFormatting sqref="K67">
    <cfRule type="cellIs" dxfId="60" priority="24" operator="equal">
      <formula>$I$7</formula>
    </cfRule>
    <cfRule type="cellIs" dxfId="59" priority="25" operator="equal">
      <formula>$I$8</formula>
    </cfRule>
    <cfRule type="cellIs" dxfId="58" priority="26" operator="equal">
      <formula>$I$9</formula>
    </cfRule>
    <cfRule type="cellIs" dxfId="57" priority="27" operator="between">
      <formula>0</formula>
      <formula>$I$10</formula>
    </cfRule>
  </conditionalFormatting>
  <conditionalFormatting sqref="K68">
    <cfRule type="cellIs" dxfId="56" priority="15" operator="equal">
      <formula>$I$7</formula>
    </cfRule>
    <cfRule type="cellIs" dxfId="55" priority="16" operator="equal">
      <formula>$I$8</formula>
    </cfRule>
    <cfRule type="cellIs" dxfId="54" priority="17" operator="equal">
      <formula>$I$9</formula>
    </cfRule>
    <cfRule type="cellIs" dxfId="53" priority="18" operator="between">
      <formula>0</formula>
      <formula>$I$10</formula>
    </cfRule>
  </conditionalFormatting>
  <pageMargins left="0.7" right="0.7" top="0.75" bottom="0.75" header="0" footer="0"/>
  <pageSetup paperSize="9" scale="40" orientation="landscape" r:id="rId1"/>
  <extLst>
    <ext xmlns:x14="http://schemas.microsoft.com/office/spreadsheetml/2009/9/main" uri="{78C0D931-6437-407d-A8EE-F0AAD7539E65}">
      <x14:conditionalFormattings>
        <x14:conditionalFormatting xmlns:xm="http://schemas.microsoft.com/office/excel/2006/main">
          <x14:cfRule type="containsText" priority="37" operator="containsText" id="{75130629-2E9B-4C22-9513-0F1869F85104}">
            <xm:f>NOT(ISERROR(SEARCH($H$8,I39)))</xm:f>
            <xm:f>$H$8</xm:f>
            <x14:dxf>
              <fill>
                <patternFill>
                  <bgColor rgb="FF92D050"/>
                </patternFill>
              </fill>
            </x14:dxf>
          </x14:cfRule>
          <x14:cfRule type="containsText" priority="38" operator="containsText" id="{583A9D32-F86E-499D-8F11-85EE8C899730}">
            <xm:f>NOT(ISERROR(SEARCH($F$7,I39)))</xm:f>
            <xm:f>$F$7</xm:f>
            <x14:dxf>
              <fill>
                <patternFill>
                  <bgColor rgb="FF00B050"/>
                </patternFill>
              </fill>
            </x14:dxf>
          </x14:cfRule>
          <x14:cfRule type="containsText" priority="39" operator="containsText" id="{BC1F9FE0-3194-4915-9BB4-EA57E289FD5E}">
            <xm:f>NOT(ISERROR(SEARCH($F$8,I39)))</xm:f>
            <xm:f>$F$8</xm:f>
            <x14:dxf>
              <fill>
                <patternFill>
                  <bgColor rgb="FF00B0F0"/>
                </patternFill>
              </fill>
            </x14:dxf>
          </x14:cfRule>
          <x14:cfRule type="containsText" priority="40" operator="containsText" id="{A5BC6F0B-36D8-4F52-A45A-C88E9F5C9320}">
            <xm:f>NOT(ISERROR(SEARCH($F$9,I39)))</xm:f>
            <xm:f>$F$9</xm:f>
            <x14:dxf>
              <fill>
                <patternFill>
                  <bgColor rgb="FFFFFF00"/>
                </patternFill>
              </fill>
            </x14:dxf>
          </x14:cfRule>
          <x14:cfRule type="containsText" priority="41" operator="containsText" id="{B7005F49-C5C1-448C-B620-290280E361AC}">
            <xm:f>NOT(ISERROR(SEARCH($F$10,I39)))</xm:f>
            <xm:f>$F$10</xm:f>
            <x14:dxf>
              <fill>
                <patternFill>
                  <bgColor rgb="FFFF0000"/>
                </patternFill>
              </fill>
            </x14:dxf>
          </x14:cfRule>
          <xm:sqref>I39</xm:sqref>
        </x14:conditionalFormatting>
        <x14:conditionalFormatting xmlns:xm="http://schemas.microsoft.com/office/excel/2006/main">
          <x14:cfRule type="containsText" priority="46" operator="containsText" id="{B69674E3-0DD5-4C41-8446-4103D597B72F}">
            <xm:f>NOT(ISERROR(SEARCH($H$8,I38)))</xm:f>
            <xm:f>$H$8</xm:f>
            <x14:dxf>
              <fill>
                <patternFill>
                  <bgColor rgb="FF92D050"/>
                </patternFill>
              </fill>
            </x14:dxf>
          </x14:cfRule>
          <x14:cfRule type="containsText" priority="47" operator="containsText" id="{D9D768A6-5836-461A-9D73-AD416F45B193}">
            <xm:f>NOT(ISERROR(SEARCH($F$7,I38)))</xm:f>
            <xm:f>$F$7</xm:f>
            <x14:dxf>
              <fill>
                <patternFill>
                  <bgColor rgb="FF00B050"/>
                </patternFill>
              </fill>
            </x14:dxf>
          </x14:cfRule>
          <x14:cfRule type="containsText" priority="48" operator="containsText" id="{E4EB6E55-6A40-4E17-9003-F2DB4C2A5014}">
            <xm:f>NOT(ISERROR(SEARCH($F$8,I38)))</xm:f>
            <xm:f>$F$8</xm:f>
            <x14:dxf>
              <fill>
                <patternFill>
                  <bgColor rgb="FF00B0F0"/>
                </patternFill>
              </fill>
            </x14:dxf>
          </x14:cfRule>
          <x14:cfRule type="containsText" priority="49" operator="containsText" id="{A3039754-635F-4172-A98D-9A21BF5B2BE2}">
            <xm:f>NOT(ISERROR(SEARCH($F$9,I38)))</xm:f>
            <xm:f>$F$9</xm:f>
            <x14:dxf>
              <fill>
                <patternFill>
                  <bgColor rgb="FFFFFF00"/>
                </patternFill>
              </fill>
            </x14:dxf>
          </x14:cfRule>
          <x14:cfRule type="containsText" priority="50" operator="containsText" id="{F22CFDCC-E239-43B0-98E6-83876169AE58}">
            <xm:f>NOT(ISERROR(SEARCH($F$10,I38)))</xm:f>
            <xm:f>$F$10</xm:f>
            <x14:dxf>
              <fill>
                <patternFill>
                  <bgColor rgb="FFFF0000"/>
                </patternFill>
              </fill>
            </x14:dxf>
          </x14:cfRule>
          <xm:sqref>I38</xm:sqref>
        </x14:conditionalFormatting>
        <x14:conditionalFormatting xmlns:xm="http://schemas.microsoft.com/office/excel/2006/main">
          <x14:cfRule type="containsText" priority="19" operator="containsText" id="{64739F6B-B51A-40AB-937D-C0791BFB6511}">
            <xm:f>NOT(ISERROR(SEARCH($H$8,I67)))</xm:f>
            <xm:f>$H$8</xm:f>
            <x14:dxf>
              <fill>
                <patternFill>
                  <bgColor rgb="FF92D050"/>
                </patternFill>
              </fill>
            </x14:dxf>
          </x14:cfRule>
          <x14:cfRule type="containsText" priority="20" operator="containsText" id="{48F264A6-E960-474A-BB48-D188CA95B078}">
            <xm:f>NOT(ISERROR(SEARCH($F$7,I67)))</xm:f>
            <xm:f>$F$7</xm:f>
            <x14:dxf>
              <fill>
                <patternFill>
                  <bgColor rgb="FF00B050"/>
                </patternFill>
              </fill>
            </x14:dxf>
          </x14:cfRule>
          <x14:cfRule type="containsText" priority="21" operator="containsText" id="{5F6788F7-9ED4-4EC6-926A-4A0A19ADE4A4}">
            <xm:f>NOT(ISERROR(SEARCH($F$8,I67)))</xm:f>
            <xm:f>$F$8</xm:f>
            <x14:dxf>
              <fill>
                <patternFill>
                  <bgColor rgb="FF00B0F0"/>
                </patternFill>
              </fill>
            </x14:dxf>
          </x14:cfRule>
          <x14:cfRule type="containsText" priority="22" operator="containsText" id="{E51ACB02-436D-4F62-8185-BC774E1A81D5}">
            <xm:f>NOT(ISERROR(SEARCH($F$9,I67)))</xm:f>
            <xm:f>$F$9</xm:f>
            <x14:dxf>
              <fill>
                <patternFill>
                  <bgColor rgb="FFFFFF00"/>
                </patternFill>
              </fill>
            </x14:dxf>
          </x14:cfRule>
          <x14:cfRule type="containsText" priority="23" operator="containsText" id="{6355478C-1428-46E8-913D-0CCB276297F0}">
            <xm:f>NOT(ISERROR(SEARCH($F$10,I67)))</xm:f>
            <xm:f>$F$10</xm:f>
            <x14:dxf>
              <fill>
                <patternFill>
                  <bgColor rgb="FFFF0000"/>
                </patternFill>
              </fill>
            </x14:dxf>
          </x14:cfRule>
          <xm:sqref>I67</xm:sqref>
        </x14:conditionalFormatting>
        <x14:conditionalFormatting xmlns:xm="http://schemas.microsoft.com/office/excel/2006/main">
          <x14:cfRule type="containsText" priority="10" operator="containsText" id="{61B58295-0BC7-41A0-AA1A-F094C66131C2}">
            <xm:f>NOT(ISERROR(SEARCH($H$8,I68)))</xm:f>
            <xm:f>$H$8</xm:f>
            <x14:dxf>
              <fill>
                <patternFill>
                  <bgColor rgb="FF92D050"/>
                </patternFill>
              </fill>
            </x14:dxf>
          </x14:cfRule>
          <x14:cfRule type="containsText" priority="11" operator="containsText" id="{B6505AB8-F7F9-4341-BFE0-05567EC72CE2}">
            <xm:f>NOT(ISERROR(SEARCH($F$7,I68)))</xm:f>
            <xm:f>$F$7</xm:f>
            <x14:dxf>
              <fill>
                <patternFill>
                  <bgColor rgb="FF00B050"/>
                </patternFill>
              </fill>
            </x14:dxf>
          </x14:cfRule>
          <x14:cfRule type="containsText" priority="12" operator="containsText" id="{A53BCFD0-BE9D-4370-ACCE-809537E966D4}">
            <xm:f>NOT(ISERROR(SEARCH($F$8,I68)))</xm:f>
            <xm:f>$F$8</xm:f>
            <x14:dxf>
              <fill>
                <patternFill>
                  <bgColor rgb="FF00B0F0"/>
                </patternFill>
              </fill>
            </x14:dxf>
          </x14:cfRule>
          <x14:cfRule type="containsText" priority="13" operator="containsText" id="{2ABE57B9-FD6B-4156-95DB-974D9F4E5322}">
            <xm:f>NOT(ISERROR(SEARCH($F$9,I68)))</xm:f>
            <xm:f>$F$9</xm:f>
            <x14:dxf>
              <fill>
                <patternFill>
                  <bgColor rgb="FFFFFF00"/>
                </patternFill>
              </fill>
            </x14:dxf>
          </x14:cfRule>
          <x14:cfRule type="containsText" priority="14" operator="containsText" id="{0B00B7F6-EA5E-493D-8660-C0BFF11E37A6}">
            <xm:f>NOT(ISERROR(SEARCH($F$10,I68)))</xm:f>
            <xm:f>$F$10</xm:f>
            <x14:dxf>
              <fill>
                <patternFill>
                  <bgColor rgb="FFFF0000"/>
                </patternFill>
              </fill>
            </x14:dxf>
          </x14:cfRule>
          <xm:sqref>I68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A28" zoomScale="70" zoomScaleNormal="70" workbookViewId="0">
      <selection activeCell="G25" sqref="G25:G33"/>
    </sheetView>
  </sheetViews>
  <sheetFormatPr baseColWidth="10" defaultColWidth="12.5703125" defaultRowHeight="15" customHeight="1" x14ac:dyDescent="0.2"/>
  <cols>
    <col min="1" max="1" width="3.140625" customWidth="1"/>
    <col min="2" max="2" width="3.42578125" customWidth="1"/>
    <col min="3" max="3" width="35.7109375" customWidth="1"/>
    <col min="4" max="4" width="2.5703125" customWidth="1"/>
    <col min="5" max="5" width="36" customWidth="1"/>
    <col min="6" max="6" width="10.85546875" customWidth="1"/>
    <col min="7" max="7" width="20.140625" customWidth="1"/>
    <col min="8" max="8" width="4.85546875" customWidth="1"/>
    <col min="9" max="9" width="88" customWidth="1"/>
    <col min="10" max="10" width="4.7109375" customWidth="1"/>
    <col min="11" max="11" width="27.28515625" customWidth="1"/>
    <col min="12" max="12" width="4.7109375" customWidth="1"/>
    <col min="13" max="13" width="78.7109375" customWidth="1"/>
    <col min="14" max="14" width="5.85546875" customWidth="1"/>
    <col min="15" max="15" width="24.85546875" customWidth="1"/>
    <col min="16" max="16" width="7" customWidth="1"/>
    <col min="17" max="26" width="11.42578125" customWidth="1"/>
  </cols>
  <sheetData>
    <row r="1" spans="1:26" ht="12.7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row>
    <row r="2" spans="1:26" ht="12.75" customHeight="1" x14ac:dyDescent="0.2">
      <c r="A2" s="39"/>
      <c r="B2" s="42"/>
      <c r="C2" s="43"/>
      <c r="D2" s="43"/>
      <c r="E2" s="43"/>
      <c r="F2" s="43"/>
      <c r="G2" s="43"/>
      <c r="H2" s="43"/>
      <c r="I2" s="43"/>
      <c r="J2" s="43"/>
      <c r="K2" s="43"/>
      <c r="L2" s="43"/>
      <c r="M2" s="43"/>
      <c r="N2" s="43"/>
      <c r="O2" s="43"/>
      <c r="P2" s="44"/>
      <c r="Q2" s="39"/>
      <c r="R2" s="39"/>
      <c r="S2" s="39"/>
      <c r="T2" s="39"/>
      <c r="U2" s="39"/>
      <c r="V2" s="39"/>
      <c r="W2" s="39"/>
      <c r="X2" s="39"/>
      <c r="Y2" s="39"/>
      <c r="Z2" s="39"/>
    </row>
    <row r="3" spans="1:26" ht="40.5" customHeight="1" x14ac:dyDescent="0.3">
      <c r="A3" s="39"/>
      <c r="B3" s="45"/>
      <c r="C3" s="39"/>
      <c r="D3" s="39"/>
      <c r="E3" s="681" t="s">
        <v>822</v>
      </c>
      <c r="F3" s="683" t="s">
        <v>823</v>
      </c>
      <c r="G3" s="388"/>
      <c r="H3" s="388"/>
      <c r="I3" s="388"/>
      <c r="J3" s="388"/>
      <c r="K3" s="388"/>
      <c r="L3" s="388"/>
      <c r="M3" s="684"/>
      <c r="N3" s="40"/>
      <c r="O3" s="40"/>
      <c r="P3" s="46"/>
      <c r="Q3" s="39"/>
      <c r="R3" s="39"/>
      <c r="S3" s="39"/>
      <c r="T3" s="39"/>
      <c r="U3" s="39"/>
      <c r="V3" s="39"/>
      <c r="W3" s="39"/>
      <c r="X3" s="39"/>
      <c r="Y3" s="39"/>
      <c r="Z3" s="39"/>
    </row>
    <row r="4" spans="1:26" ht="12.75" customHeight="1" x14ac:dyDescent="0.3">
      <c r="A4" s="39"/>
      <c r="B4" s="45"/>
      <c r="C4" s="39"/>
      <c r="D4" s="39"/>
      <c r="E4" s="682"/>
      <c r="F4" s="685"/>
      <c r="G4" s="396"/>
      <c r="H4" s="396"/>
      <c r="I4" s="396"/>
      <c r="J4" s="396"/>
      <c r="K4" s="396"/>
      <c r="L4" s="396"/>
      <c r="M4" s="686"/>
      <c r="N4" s="40"/>
      <c r="O4" s="40"/>
      <c r="P4" s="46"/>
      <c r="Q4" s="39"/>
      <c r="R4" s="39"/>
      <c r="S4" s="39"/>
      <c r="T4" s="39"/>
      <c r="U4" s="39"/>
      <c r="V4" s="39"/>
      <c r="W4" s="39"/>
      <c r="X4" s="39"/>
      <c r="Y4" s="39"/>
      <c r="Z4" s="39"/>
    </row>
    <row r="5" spans="1:26" ht="26.25" customHeight="1" x14ac:dyDescent="0.3">
      <c r="A5" s="39"/>
      <c r="B5" s="45"/>
      <c r="C5" s="39"/>
      <c r="D5" s="39"/>
      <c r="E5" s="47" t="s">
        <v>824</v>
      </c>
      <c r="F5" s="687" t="s">
        <v>1107</v>
      </c>
      <c r="G5" s="688"/>
      <c r="H5" s="688"/>
      <c r="I5" s="688"/>
      <c r="J5" s="688"/>
      <c r="K5" s="688"/>
      <c r="L5" s="688"/>
      <c r="M5" s="354"/>
      <c r="N5" s="48"/>
      <c r="O5" s="48"/>
      <c r="P5" s="46"/>
      <c r="Q5" s="39"/>
      <c r="R5" s="39"/>
      <c r="S5" s="39"/>
      <c r="T5" s="39"/>
      <c r="U5" s="39"/>
      <c r="V5" s="39"/>
      <c r="W5" s="39"/>
      <c r="X5" s="39"/>
      <c r="Y5" s="39"/>
      <c r="Z5" s="39"/>
    </row>
    <row r="6" spans="1:26" ht="12.75" customHeight="1" x14ac:dyDescent="0.3">
      <c r="A6" s="39"/>
      <c r="B6" s="45"/>
      <c r="C6" s="39"/>
      <c r="D6" s="39"/>
      <c r="E6" s="49"/>
      <c r="F6" s="48"/>
      <c r="G6" s="48"/>
      <c r="H6" s="48"/>
      <c r="I6" s="48"/>
      <c r="J6" s="48"/>
      <c r="K6" s="48"/>
      <c r="L6" s="48"/>
      <c r="M6" s="39"/>
      <c r="N6" s="39"/>
      <c r="O6" s="39"/>
      <c r="P6" s="46"/>
      <c r="Q6" s="39"/>
      <c r="R6" s="39"/>
      <c r="S6" s="39"/>
      <c r="T6" s="39"/>
      <c r="U6" s="39"/>
      <c r="V6" s="39"/>
      <c r="W6" s="39"/>
      <c r="X6" s="39"/>
      <c r="Y6" s="39"/>
      <c r="Z6" s="39"/>
    </row>
    <row r="7" spans="1:26" ht="24" customHeight="1" x14ac:dyDescent="0.2">
      <c r="A7" s="39"/>
      <c r="B7" s="45"/>
      <c r="C7" s="39"/>
      <c r="D7" s="39"/>
      <c r="E7" s="39"/>
      <c r="F7" s="39"/>
      <c r="G7" s="39"/>
      <c r="H7" s="39"/>
      <c r="I7" s="689" t="s">
        <v>825</v>
      </c>
      <c r="J7" s="690"/>
      <c r="K7" s="691"/>
      <c r="L7" s="39"/>
      <c r="M7" s="74">
        <f>+(G25+G27+G29+G31+G33)/5</f>
        <v>0.86599999999999999</v>
      </c>
      <c r="N7" s="50"/>
      <c r="O7" s="50"/>
      <c r="P7" s="46"/>
      <c r="Q7" s="39"/>
      <c r="R7" s="39"/>
      <c r="S7" s="39"/>
      <c r="T7" s="39"/>
      <c r="U7" s="39"/>
      <c r="V7" s="39"/>
      <c r="W7" s="39"/>
      <c r="X7" s="39"/>
      <c r="Y7" s="39"/>
      <c r="Z7" s="39"/>
    </row>
    <row r="8" spans="1:26" ht="12.75" customHeight="1" x14ac:dyDescent="0.25">
      <c r="A8" s="39"/>
      <c r="B8" s="45"/>
      <c r="C8" s="39"/>
      <c r="D8" s="39"/>
      <c r="E8" s="39"/>
      <c r="F8" s="39"/>
      <c r="G8" s="39"/>
      <c r="H8" s="39"/>
      <c r="I8" s="39"/>
      <c r="J8" s="39"/>
      <c r="K8" s="39"/>
      <c r="L8" s="39"/>
      <c r="M8" s="51"/>
      <c r="N8" s="51"/>
      <c r="O8" s="51"/>
      <c r="P8" s="46"/>
      <c r="Q8" s="39"/>
      <c r="R8" s="39"/>
      <c r="S8" s="39"/>
      <c r="T8" s="39"/>
      <c r="U8" s="39"/>
      <c r="V8" s="39"/>
      <c r="W8" s="39"/>
      <c r="X8" s="39"/>
      <c r="Y8" s="39"/>
      <c r="Z8" s="39"/>
    </row>
    <row r="9" spans="1:26" ht="12.75" customHeight="1" x14ac:dyDescent="0.2">
      <c r="A9" s="39"/>
      <c r="B9" s="45"/>
      <c r="C9" s="39"/>
      <c r="D9" s="39"/>
      <c r="E9" s="39"/>
      <c r="F9" s="39"/>
      <c r="G9" s="39"/>
      <c r="H9" s="39"/>
      <c r="I9" s="39"/>
      <c r="J9" s="39"/>
      <c r="K9" s="39"/>
      <c r="L9" s="39"/>
      <c r="M9" s="39"/>
      <c r="N9" s="39"/>
      <c r="O9" s="39"/>
      <c r="P9" s="46"/>
      <c r="Q9" s="39"/>
      <c r="R9" s="39"/>
      <c r="S9" s="39"/>
      <c r="T9" s="39"/>
      <c r="U9" s="39"/>
      <c r="V9" s="39"/>
      <c r="W9" s="39"/>
      <c r="X9" s="39"/>
      <c r="Y9" s="39"/>
      <c r="Z9" s="39"/>
    </row>
    <row r="10" spans="1:26" ht="12.75" customHeight="1" x14ac:dyDescent="0.2">
      <c r="A10" s="39"/>
      <c r="B10" s="45"/>
      <c r="C10" s="39"/>
      <c r="D10" s="39"/>
      <c r="E10" s="39"/>
      <c r="F10" s="39"/>
      <c r="G10" s="39"/>
      <c r="H10" s="39"/>
      <c r="I10" s="39"/>
      <c r="J10" s="39"/>
      <c r="K10" s="39"/>
      <c r="L10" s="39"/>
      <c r="M10" s="39"/>
      <c r="N10" s="39"/>
      <c r="O10" s="39"/>
      <c r="P10" s="46"/>
      <c r="Q10" s="39"/>
      <c r="R10" s="39"/>
      <c r="S10" s="39"/>
      <c r="T10" s="39"/>
      <c r="U10" s="39"/>
      <c r="V10" s="39"/>
      <c r="W10" s="39"/>
      <c r="X10" s="39"/>
      <c r="Y10" s="39"/>
      <c r="Z10" s="39"/>
    </row>
    <row r="11" spans="1:26" ht="12.75" customHeight="1" x14ac:dyDescent="0.2">
      <c r="A11" s="39"/>
      <c r="B11" s="45"/>
      <c r="C11" s="39"/>
      <c r="D11" s="39"/>
      <c r="E11" s="39"/>
      <c r="F11" s="39"/>
      <c r="G11" s="39"/>
      <c r="H11" s="39"/>
      <c r="I11" s="39"/>
      <c r="J11" s="39"/>
      <c r="K11" s="39"/>
      <c r="L11" s="39"/>
      <c r="M11" s="39"/>
      <c r="N11" s="39"/>
      <c r="O11" s="39"/>
      <c r="P11" s="46"/>
      <c r="Q11" s="39"/>
      <c r="R11" s="39"/>
      <c r="S11" s="39"/>
      <c r="T11" s="39"/>
      <c r="U11" s="39"/>
      <c r="V11" s="39"/>
      <c r="W11" s="39"/>
      <c r="X11" s="39"/>
      <c r="Y11" s="39"/>
      <c r="Z11" s="39"/>
    </row>
    <row r="12" spans="1:26" ht="12.75" customHeight="1" x14ac:dyDescent="0.2">
      <c r="A12" s="39"/>
      <c r="B12" s="45"/>
      <c r="C12" s="39"/>
      <c r="D12" s="39"/>
      <c r="E12" s="39"/>
      <c r="F12" s="39"/>
      <c r="G12" s="39"/>
      <c r="H12" s="39"/>
      <c r="I12" s="39"/>
      <c r="J12" s="39"/>
      <c r="K12" s="39"/>
      <c r="L12" s="39"/>
      <c r="M12" s="39"/>
      <c r="N12" s="39"/>
      <c r="O12" s="39"/>
      <c r="P12" s="46"/>
      <c r="Q12" s="39"/>
      <c r="R12" s="39"/>
      <c r="S12" s="39"/>
      <c r="T12" s="39"/>
      <c r="U12" s="39"/>
      <c r="V12" s="39"/>
      <c r="W12" s="39"/>
      <c r="X12" s="39"/>
      <c r="Y12" s="39"/>
      <c r="Z12" s="39"/>
    </row>
    <row r="13" spans="1:26" ht="12.75" customHeight="1" x14ac:dyDescent="0.2">
      <c r="A13" s="39"/>
      <c r="B13" s="45"/>
      <c r="C13" s="39"/>
      <c r="D13" s="39"/>
      <c r="E13" s="39"/>
      <c r="F13" s="39"/>
      <c r="G13" s="39"/>
      <c r="H13" s="39"/>
      <c r="I13" s="39"/>
      <c r="J13" s="39"/>
      <c r="K13" s="39"/>
      <c r="L13" s="39"/>
      <c r="M13" s="39"/>
      <c r="N13" s="39"/>
      <c r="O13" s="39"/>
      <c r="P13" s="46"/>
      <c r="Q13" s="39"/>
      <c r="R13" s="39"/>
      <c r="S13" s="39"/>
      <c r="T13" s="39"/>
      <c r="U13" s="39"/>
      <c r="V13" s="39"/>
      <c r="W13" s="39"/>
      <c r="X13" s="39"/>
      <c r="Y13" s="39"/>
      <c r="Z13" s="39"/>
    </row>
    <row r="14" spans="1:26" ht="12.75" customHeight="1" x14ac:dyDescent="0.2">
      <c r="A14" s="39"/>
      <c r="B14" s="45"/>
      <c r="C14" s="39"/>
      <c r="D14" s="39"/>
      <c r="E14" s="39"/>
      <c r="F14" s="39"/>
      <c r="G14" s="39"/>
      <c r="H14" s="39"/>
      <c r="I14" s="39"/>
      <c r="J14" s="39"/>
      <c r="K14" s="39"/>
      <c r="L14" s="39"/>
      <c r="M14" s="39"/>
      <c r="N14" s="39"/>
      <c r="O14" s="39"/>
      <c r="P14" s="46"/>
      <c r="Q14" s="39"/>
      <c r="R14" s="39"/>
      <c r="S14" s="39"/>
      <c r="T14" s="39"/>
      <c r="U14" s="39"/>
      <c r="V14" s="39"/>
      <c r="W14" s="39"/>
      <c r="X14" s="39"/>
      <c r="Y14" s="39"/>
      <c r="Z14" s="39"/>
    </row>
    <row r="15" spans="1:26" ht="12.75" customHeight="1" x14ac:dyDescent="0.2">
      <c r="A15" s="39"/>
      <c r="B15" s="45"/>
      <c r="C15" s="39"/>
      <c r="D15" s="39"/>
      <c r="E15" s="39"/>
      <c r="F15" s="39"/>
      <c r="G15" s="39"/>
      <c r="H15" s="39"/>
      <c r="I15" s="39"/>
      <c r="J15" s="39"/>
      <c r="K15" s="39"/>
      <c r="L15" s="39"/>
      <c r="M15" s="39"/>
      <c r="N15" s="39"/>
      <c r="O15" s="39"/>
      <c r="P15" s="46"/>
      <c r="Q15" s="39"/>
      <c r="R15" s="39"/>
      <c r="S15" s="39"/>
      <c r="T15" s="39"/>
      <c r="U15" s="39"/>
      <c r="V15" s="39"/>
      <c r="W15" s="39"/>
      <c r="X15" s="39"/>
      <c r="Y15" s="39"/>
      <c r="Z15" s="39"/>
    </row>
    <row r="16" spans="1:26" ht="12.75" customHeight="1" x14ac:dyDescent="0.2">
      <c r="A16" s="39"/>
      <c r="B16" s="45"/>
      <c r="C16" s="39"/>
      <c r="D16" s="39"/>
      <c r="E16" s="39"/>
      <c r="F16" s="39"/>
      <c r="G16" s="39"/>
      <c r="H16" s="39"/>
      <c r="I16" s="39"/>
      <c r="J16" s="39"/>
      <c r="K16" s="39"/>
      <c r="L16" s="39"/>
      <c r="M16" s="39"/>
      <c r="N16" s="39"/>
      <c r="O16" s="39"/>
      <c r="P16" s="46"/>
      <c r="Q16" s="39"/>
      <c r="R16" s="39"/>
      <c r="S16" s="39"/>
      <c r="T16" s="39"/>
      <c r="U16" s="39"/>
      <c r="V16" s="39"/>
      <c r="W16" s="39"/>
      <c r="X16" s="39"/>
      <c r="Y16" s="39"/>
      <c r="Z16" s="39"/>
    </row>
    <row r="17" spans="1:26" ht="27.75" customHeight="1" x14ac:dyDescent="0.2">
      <c r="A17" s="39"/>
      <c r="B17" s="45"/>
      <c r="C17" s="692" t="s">
        <v>826</v>
      </c>
      <c r="D17" s="679"/>
      <c r="E17" s="679"/>
      <c r="F17" s="679"/>
      <c r="G17" s="679"/>
      <c r="H17" s="679"/>
      <c r="I17" s="679"/>
      <c r="J17" s="679"/>
      <c r="K17" s="679"/>
      <c r="L17" s="679"/>
      <c r="M17" s="680"/>
      <c r="N17" s="52"/>
      <c r="O17" s="52"/>
      <c r="P17" s="46"/>
      <c r="Q17" s="39"/>
      <c r="R17" s="39"/>
      <c r="S17" s="39"/>
      <c r="T17" s="39"/>
      <c r="U17" s="39"/>
      <c r="V17" s="39"/>
      <c r="W17" s="39"/>
      <c r="X17" s="39"/>
      <c r="Y17" s="39"/>
      <c r="Z17" s="39"/>
    </row>
    <row r="18" spans="1:26" ht="15.75" customHeight="1" x14ac:dyDescent="0.2">
      <c r="A18" s="39"/>
      <c r="B18" s="45"/>
      <c r="C18" s="53"/>
      <c r="D18" s="53"/>
      <c r="E18" s="53"/>
      <c r="F18" s="53"/>
      <c r="G18" s="53"/>
      <c r="H18" s="53"/>
      <c r="I18" s="53"/>
      <c r="J18" s="53"/>
      <c r="K18" s="53"/>
      <c r="L18" s="53"/>
      <c r="M18" s="53"/>
      <c r="N18" s="54"/>
      <c r="O18" s="54"/>
      <c r="P18" s="46"/>
      <c r="Q18" s="39"/>
      <c r="R18" s="39"/>
      <c r="S18" s="39"/>
      <c r="T18" s="39"/>
      <c r="U18" s="39"/>
      <c r="V18" s="39"/>
      <c r="W18" s="39"/>
      <c r="X18" s="39"/>
      <c r="Y18" s="39"/>
      <c r="Z18" s="39"/>
    </row>
    <row r="19" spans="1:26" ht="60" customHeight="1" x14ac:dyDescent="0.2">
      <c r="A19" s="39"/>
      <c r="B19" s="45"/>
      <c r="C19" s="693" t="s">
        <v>827</v>
      </c>
      <c r="D19" s="694"/>
      <c r="E19" s="55" t="s">
        <v>828</v>
      </c>
      <c r="F19" s="670" t="s">
        <v>829</v>
      </c>
      <c r="G19" s="671"/>
      <c r="H19" s="671"/>
      <c r="I19" s="671"/>
      <c r="J19" s="671"/>
      <c r="K19" s="671"/>
      <c r="L19" s="671"/>
      <c r="M19" s="672"/>
      <c r="N19" s="56"/>
      <c r="O19" s="56"/>
      <c r="P19" s="46"/>
      <c r="Q19" s="39"/>
      <c r="R19" s="39"/>
      <c r="S19" s="39"/>
      <c r="T19" s="39"/>
      <c r="U19" s="39"/>
      <c r="V19" s="39"/>
      <c r="W19" s="39"/>
      <c r="X19" s="39"/>
      <c r="Y19" s="39"/>
      <c r="Z19" s="39"/>
    </row>
    <row r="20" spans="1:26" ht="60.75" customHeight="1" x14ac:dyDescent="0.2">
      <c r="A20" s="39"/>
      <c r="B20" s="45"/>
      <c r="C20" s="693" t="s">
        <v>830</v>
      </c>
      <c r="D20" s="694"/>
      <c r="E20" s="55" t="s">
        <v>828</v>
      </c>
      <c r="F20" s="673" t="s">
        <v>831</v>
      </c>
      <c r="G20" s="674"/>
      <c r="H20" s="674"/>
      <c r="I20" s="674"/>
      <c r="J20" s="674"/>
      <c r="K20" s="674"/>
      <c r="L20" s="674"/>
      <c r="M20" s="675"/>
      <c r="N20" s="56"/>
      <c r="O20" s="56"/>
      <c r="P20" s="46"/>
      <c r="Q20" s="39"/>
      <c r="R20" s="39"/>
      <c r="S20" s="39"/>
      <c r="T20" s="39"/>
      <c r="U20" s="39"/>
      <c r="V20" s="39"/>
      <c r="W20" s="39"/>
      <c r="X20" s="39"/>
      <c r="Y20" s="39"/>
      <c r="Z20" s="39"/>
    </row>
    <row r="21" spans="1:26" ht="76.5" customHeight="1" x14ac:dyDescent="0.2">
      <c r="A21" s="39"/>
      <c r="B21" s="45"/>
      <c r="C21" s="676" t="s">
        <v>832</v>
      </c>
      <c r="D21" s="677"/>
      <c r="E21" s="57" t="s">
        <v>828</v>
      </c>
      <c r="F21" s="678" t="s">
        <v>833</v>
      </c>
      <c r="G21" s="679"/>
      <c r="H21" s="679"/>
      <c r="I21" s="679"/>
      <c r="J21" s="679"/>
      <c r="K21" s="679"/>
      <c r="L21" s="679"/>
      <c r="M21" s="680"/>
      <c r="N21" s="56"/>
      <c r="O21" s="56"/>
      <c r="P21" s="46"/>
      <c r="Q21" s="39"/>
      <c r="R21" s="39"/>
      <c r="S21" s="39"/>
      <c r="T21" s="39"/>
      <c r="U21" s="39"/>
      <c r="V21" s="39"/>
      <c r="W21" s="39"/>
      <c r="X21" s="39"/>
      <c r="Y21" s="39"/>
      <c r="Z21" s="39"/>
    </row>
    <row r="22" spans="1:26" ht="12.75" customHeight="1" x14ac:dyDescent="0.2">
      <c r="A22" s="39"/>
      <c r="B22" s="45"/>
      <c r="C22" s="39"/>
      <c r="D22" s="39"/>
      <c r="E22" s="39"/>
      <c r="F22" s="39"/>
      <c r="G22" s="58"/>
      <c r="H22" s="39"/>
      <c r="I22" s="39"/>
      <c r="J22" s="39"/>
      <c r="K22" s="39"/>
      <c r="L22" s="39"/>
      <c r="M22" s="39"/>
      <c r="N22" s="39"/>
      <c r="O22" s="39"/>
      <c r="P22" s="46"/>
      <c r="Q22" s="39"/>
      <c r="R22" s="39"/>
      <c r="S22" s="39"/>
      <c r="T22" s="39"/>
      <c r="U22" s="39"/>
      <c r="V22" s="39"/>
      <c r="W22" s="39"/>
      <c r="X22" s="39"/>
      <c r="Y22" s="39"/>
      <c r="Z22" s="39"/>
    </row>
    <row r="23" spans="1:26" ht="63" x14ac:dyDescent="0.2">
      <c r="A23" s="39"/>
      <c r="B23" s="45"/>
      <c r="C23" s="59" t="s">
        <v>50</v>
      </c>
      <c r="D23" s="60"/>
      <c r="E23" s="61" t="s">
        <v>834</v>
      </c>
      <c r="F23" s="60"/>
      <c r="G23" s="61" t="s">
        <v>835</v>
      </c>
      <c r="H23" s="60"/>
      <c r="I23" s="62" t="s">
        <v>836</v>
      </c>
      <c r="J23" s="63"/>
      <c r="K23" s="64" t="s">
        <v>837</v>
      </c>
      <c r="L23" s="63"/>
      <c r="M23" s="65" t="s">
        <v>838</v>
      </c>
      <c r="N23" s="63"/>
      <c r="O23" s="66" t="s">
        <v>839</v>
      </c>
      <c r="P23" s="46"/>
      <c r="Q23" s="67"/>
      <c r="R23" s="39"/>
      <c r="S23" s="39"/>
      <c r="T23" s="39"/>
      <c r="U23" s="39"/>
      <c r="V23" s="39"/>
      <c r="W23" s="39"/>
      <c r="X23" s="39"/>
      <c r="Y23" s="39"/>
      <c r="Z23" s="39"/>
    </row>
    <row r="24" spans="1:26" ht="23.25" x14ac:dyDescent="0.35">
      <c r="A24" s="39"/>
      <c r="B24" s="45"/>
      <c r="C24" s="68"/>
      <c r="D24" s="38"/>
      <c r="E24" s="38"/>
      <c r="F24" s="38"/>
      <c r="G24" s="38"/>
      <c r="H24" s="38"/>
      <c r="I24" s="69"/>
      <c r="J24" s="38"/>
      <c r="K24" s="69"/>
      <c r="L24" s="38"/>
      <c r="M24" s="38"/>
      <c r="N24" s="38"/>
      <c r="O24" s="38"/>
      <c r="P24" s="46"/>
      <c r="Q24" s="39"/>
      <c r="R24" s="39"/>
      <c r="S24" s="39"/>
      <c r="T24" s="39"/>
      <c r="U24" s="39"/>
      <c r="V24" s="39"/>
      <c r="W24" s="39"/>
      <c r="X24" s="39"/>
      <c r="Y24" s="39"/>
      <c r="Z24" s="39"/>
    </row>
    <row r="25" spans="1:26" ht="342" x14ac:dyDescent="0.2">
      <c r="A25" s="39"/>
      <c r="B25" s="45"/>
      <c r="C25" s="70" t="s">
        <v>879</v>
      </c>
      <c r="D25" s="71"/>
      <c r="E25" s="72" t="s">
        <v>828</v>
      </c>
      <c r="F25" s="73"/>
      <c r="G25" s="74">
        <v>0.88</v>
      </c>
      <c r="H25" s="73"/>
      <c r="I25" s="75" t="s">
        <v>1121</v>
      </c>
      <c r="J25" s="76"/>
      <c r="K25" s="269">
        <v>0.65</v>
      </c>
      <c r="L25" s="270"/>
      <c r="M25" s="271" t="s">
        <v>1100</v>
      </c>
      <c r="N25" s="77"/>
      <c r="O25" s="78">
        <f>G25-K25</f>
        <v>0.22999999999999998</v>
      </c>
      <c r="P25" s="79"/>
      <c r="Q25" s="80"/>
      <c r="R25" s="80"/>
      <c r="S25" s="80"/>
      <c r="T25" s="80"/>
      <c r="U25" s="80"/>
      <c r="V25" s="80"/>
      <c r="W25" s="39"/>
      <c r="X25" s="39"/>
      <c r="Y25" s="39"/>
      <c r="Z25" s="39"/>
    </row>
    <row r="26" spans="1:26" ht="23.25" x14ac:dyDescent="0.35">
      <c r="A26" s="39"/>
      <c r="B26" s="45"/>
      <c r="C26" s="68"/>
      <c r="D26" s="38"/>
      <c r="E26" s="81"/>
      <c r="F26" s="38"/>
      <c r="G26" s="82"/>
      <c r="H26" s="38"/>
      <c r="I26" s="83"/>
      <c r="J26" s="38"/>
      <c r="K26" s="69"/>
      <c r="L26" s="38"/>
      <c r="M26" s="84"/>
      <c r="N26" s="84"/>
      <c r="O26" s="85"/>
      <c r="P26" s="46"/>
      <c r="Q26" s="39"/>
      <c r="R26" s="39"/>
      <c r="S26" s="39"/>
      <c r="T26" s="39"/>
      <c r="U26" s="39"/>
      <c r="V26" s="39"/>
      <c r="W26" s="39"/>
      <c r="X26" s="39"/>
      <c r="Y26" s="39"/>
      <c r="Z26" s="39"/>
    </row>
    <row r="27" spans="1:26" ht="270" x14ac:dyDescent="0.2">
      <c r="A27" s="39"/>
      <c r="B27" s="45"/>
      <c r="C27" s="86" t="s">
        <v>880</v>
      </c>
      <c r="D27" s="71"/>
      <c r="E27" s="72" t="s">
        <v>828</v>
      </c>
      <c r="F27" s="38"/>
      <c r="G27" s="74">
        <v>0.82</v>
      </c>
      <c r="H27" s="38"/>
      <c r="I27" s="75" t="s">
        <v>1120</v>
      </c>
      <c r="J27" s="38"/>
      <c r="K27" s="74">
        <v>0.82</v>
      </c>
      <c r="L27" s="38"/>
      <c r="M27" s="75" t="s">
        <v>1099</v>
      </c>
      <c r="N27" s="77"/>
      <c r="O27" s="78">
        <f>G27-K27</f>
        <v>0</v>
      </c>
      <c r="P27" s="46"/>
      <c r="Q27" s="39"/>
      <c r="R27" s="39"/>
      <c r="S27" s="39"/>
      <c r="T27" s="39"/>
      <c r="U27" s="39"/>
      <c r="V27" s="39"/>
      <c r="W27" s="39"/>
      <c r="X27" s="39"/>
      <c r="Y27" s="39"/>
      <c r="Z27" s="39"/>
    </row>
    <row r="28" spans="1:26" ht="23.25" x14ac:dyDescent="0.35">
      <c r="A28" s="39"/>
      <c r="B28" s="45"/>
      <c r="C28" s="68"/>
      <c r="D28" s="38"/>
      <c r="E28" s="81"/>
      <c r="F28" s="38"/>
      <c r="G28" s="82"/>
      <c r="H28" s="38"/>
      <c r="I28" s="83"/>
      <c r="J28" s="38"/>
      <c r="K28" s="69"/>
      <c r="L28" s="38"/>
      <c r="M28" s="84"/>
      <c r="N28" s="84"/>
      <c r="O28" s="85"/>
      <c r="P28" s="46"/>
      <c r="Q28" s="39"/>
      <c r="R28" s="39"/>
      <c r="S28" s="39"/>
      <c r="T28" s="39"/>
      <c r="U28" s="39"/>
      <c r="V28" s="39"/>
      <c r="W28" s="39"/>
      <c r="X28" s="39"/>
      <c r="Y28" s="39"/>
      <c r="Z28" s="39"/>
    </row>
    <row r="29" spans="1:26" ht="409.5" customHeight="1" x14ac:dyDescent="0.2">
      <c r="A29" s="39"/>
      <c r="B29" s="45"/>
      <c r="C29" s="87" t="s">
        <v>881</v>
      </c>
      <c r="D29" s="71"/>
      <c r="E29" s="72" t="s">
        <v>828</v>
      </c>
      <c r="F29" s="38"/>
      <c r="G29" s="74">
        <v>0.94</v>
      </c>
      <c r="H29" s="88"/>
      <c r="I29" s="271" t="s">
        <v>1105</v>
      </c>
      <c r="J29" s="38"/>
      <c r="K29" s="269">
        <v>0.71</v>
      </c>
      <c r="L29" s="274"/>
      <c r="M29" s="271" t="s">
        <v>1103</v>
      </c>
      <c r="N29" s="77"/>
      <c r="O29" s="78">
        <f>G29-K29</f>
        <v>0.22999999999999998</v>
      </c>
      <c r="P29" s="46"/>
      <c r="Q29" s="39"/>
      <c r="R29" s="39"/>
      <c r="S29" s="39"/>
      <c r="T29" s="39"/>
      <c r="U29" s="39"/>
      <c r="V29" s="39"/>
      <c r="W29" s="39"/>
      <c r="X29" s="39"/>
      <c r="Y29" s="39"/>
      <c r="Z29" s="39"/>
    </row>
    <row r="30" spans="1:26" ht="23.25" x14ac:dyDescent="0.35">
      <c r="A30" s="39"/>
      <c r="B30" s="45"/>
      <c r="C30" s="68"/>
      <c r="D30" s="38"/>
      <c r="E30" s="81"/>
      <c r="F30" s="38"/>
      <c r="G30" s="82"/>
      <c r="H30" s="38"/>
      <c r="I30" s="83"/>
      <c r="J30" s="38"/>
      <c r="K30" s="69"/>
      <c r="L30" s="38"/>
      <c r="M30" s="84"/>
      <c r="N30" s="84"/>
      <c r="O30" s="85"/>
      <c r="P30" s="46"/>
      <c r="Q30" s="39"/>
      <c r="R30" s="39"/>
      <c r="S30" s="39"/>
      <c r="T30" s="39"/>
      <c r="U30" s="39"/>
      <c r="V30" s="39"/>
      <c r="W30" s="39"/>
      <c r="X30" s="39"/>
      <c r="Y30" s="39"/>
      <c r="Z30" s="39"/>
    </row>
    <row r="31" spans="1:26" ht="279" x14ac:dyDescent="0.2">
      <c r="A31" s="39"/>
      <c r="B31" s="45"/>
      <c r="C31" s="89" t="s">
        <v>882</v>
      </c>
      <c r="D31" s="71"/>
      <c r="E31" s="72" t="s">
        <v>828</v>
      </c>
      <c r="F31" s="38"/>
      <c r="G31" s="74">
        <v>0.88</v>
      </c>
      <c r="H31" s="88"/>
      <c r="I31" s="75" t="s">
        <v>884</v>
      </c>
      <c r="J31" s="38"/>
      <c r="K31" s="269">
        <v>0.79</v>
      </c>
      <c r="L31" s="272"/>
      <c r="M31" s="271" t="s">
        <v>1101</v>
      </c>
      <c r="N31" s="77"/>
      <c r="O31" s="78">
        <f>G31-K31</f>
        <v>8.9999999999999969E-2</v>
      </c>
      <c r="P31" s="46"/>
      <c r="Q31" s="39"/>
      <c r="R31" s="39"/>
      <c r="S31" s="39"/>
      <c r="T31" s="39"/>
      <c r="U31" s="39"/>
      <c r="V31" s="39"/>
      <c r="W31" s="39"/>
      <c r="X31" s="39"/>
      <c r="Y31" s="39"/>
      <c r="Z31" s="39"/>
    </row>
    <row r="32" spans="1:26" ht="23.25" x14ac:dyDescent="0.35">
      <c r="A32" s="39"/>
      <c r="B32" s="45"/>
      <c r="C32" s="68"/>
      <c r="D32" s="38"/>
      <c r="E32" s="81"/>
      <c r="F32" s="38"/>
      <c r="G32" s="82"/>
      <c r="H32" s="38"/>
      <c r="I32" s="83"/>
      <c r="J32" s="38"/>
      <c r="K32" s="69"/>
      <c r="L32" s="38"/>
      <c r="M32" s="84"/>
      <c r="N32" s="84"/>
      <c r="O32" s="85"/>
      <c r="P32" s="46"/>
      <c r="Q32" s="39"/>
      <c r="R32" s="39"/>
      <c r="S32" s="39"/>
      <c r="T32" s="39"/>
      <c r="U32" s="39"/>
      <c r="V32" s="39"/>
      <c r="W32" s="39"/>
      <c r="X32" s="39"/>
      <c r="Y32" s="39"/>
      <c r="Z32" s="39"/>
    </row>
    <row r="33" spans="1:26" ht="324" x14ac:dyDescent="0.2">
      <c r="A33" s="39"/>
      <c r="B33" s="45"/>
      <c r="C33" s="90" t="s">
        <v>883</v>
      </c>
      <c r="D33" s="71"/>
      <c r="E33" s="72" t="s">
        <v>828</v>
      </c>
      <c r="F33" s="38"/>
      <c r="G33" s="74">
        <v>0.81</v>
      </c>
      <c r="H33" s="88"/>
      <c r="I33" s="75" t="s">
        <v>1104</v>
      </c>
      <c r="J33" s="38"/>
      <c r="K33" s="269">
        <v>0.79</v>
      </c>
      <c r="L33" s="272"/>
      <c r="M33" s="273" t="s">
        <v>1102</v>
      </c>
      <c r="N33" s="77"/>
      <c r="O33" s="78">
        <f>G33-K33</f>
        <v>2.0000000000000018E-2</v>
      </c>
      <c r="P33" s="46"/>
      <c r="Q33" s="39"/>
      <c r="R33" s="39"/>
      <c r="S33" s="39"/>
      <c r="T33" s="39"/>
      <c r="U33" s="39"/>
      <c r="V33" s="39"/>
      <c r="W33" s="39"/>
      <c r="X33" s="39"/>
      <c r="Y33" s="39"/>
      <c r="Z33" s="39"/>
    </row>
    <row r="34" spans="1:26" ht="15.75" x14ac:dyDescent="0.2">
      <c r="A34" s="39"/>
      <c r="B34" s="45"/>
      <c r="C34" s="91"/>
      <c r="D34" s="91"/>
      <c r="E34" s="54"/>
      <c r="F34" s="39"/>
      <c r="G34" s="39"/>
      <c r="H34" s="39"/>
      <c r="I34" s="39"/>
      <c r="J34" s="39"/>
      <c r="K34" s="39"/>
      <c r="L34" s="39"/>
      <c r="M34" s="92"/>
      <c r="N34" s="92"/>
      <c r="O34" s="92"/>
      <c r="P34" s="46"/>
      <c r="Q34" s="39"/>
      <c r="R34" s="39"/>
      <c r="S34" s="39"/>
      <c r="T34" s="39"/>
      <c r="U34" s="39"/>
      <c r="V34" s="39"/>
      <c r="W34" s="39"/>
      <c r="X34" s="39"/>
      <c r="Y34" s="39"/>
      <c r="Z34" s="39"/>
    </row>
    <row r="35" spans="1:26" ht="12.75" customHeight="1" x14ac:dyDescent="0.2">
      <c r="A35" s="39"/>
      <c r="B35" s="45"/>
      <c r="C35" s="93"/>
      <c r="D35" s="91"/>
      <c r="E35" s="54"/>
      <c r="F35" s="39"/>
      <c r="G35" s="39"/>
      <c r="H35" s="39"/>
      <c r="I35" s="39"/>
      <c r="J35" s="39"/>
      <c r="K35" s="39"/>
      <c r="L35" s="39"/>
      <c r="M35" s="92"/>
      <c r="N35" s="92"/>
      <c r="O35" s="92"/>
      <c r="P35" s="46"/>
      <c r="Q35" s="39"/>
      <c r="R35" s="39"/>
      <c r="S35" s="39"/>
      <c r="T35" s="39"/>
      <c r="U35" s="39"/>
      <c r="V35" s="39"/>
      <c r="W35" s="39"/>
      <c r="X35" s="39"/>
      <c r="Y35" s="39"/>
      <c r="Z35" s="39"/>
    </row>
    <row r="36" spans="1:26" ht="12.75" customHeight="1" x14ac:dyDescent="0.2">
      <c r="A36" s="39"/>
      <c r="B36" s="45"/>
      <c r="C36" s="94"/>
      <c r="D36" s="39"/>
      <c r="E36" s="39"/>
      <c r="F36" s="39"/>
      <c r="G36" s="39"/>
      <c r="H36" s="39"/>
      <c r="I36" s="39"/>
      <c r="J36" s="39"/>
      <c r="K36" s="39"/>
      <c r="L36" s="39"/>
      <c r="M36" s="39"/>
      <c r="N36" s="39"/>
      <c r="O36" s="39"/>
      <c r="P36" s="46"/>
      <c r="Q36" s="39"/>
      <c r="R36" s="39"/>
      <c r="S36" s="39"/>
      <c r="T36" s="39"/>
      <c r="U36" s="39"/>
      <c r="V36" s="39"/>
      <c r="W36" s="39"/>
      <c r="X36" s="39"/>
      <c r="Y36" s="39"/>
      <c r="Z36" s="39"/>
    </row>
    <row r="37" spans="1:26" ht="12.75" customHeight="1" x14ac:dyDescent="0.2">
      <c r="A37" s="39"/>
      <c r="B37" s="95"/>
      <c r="C37" s="96"/>
      <c r="D37" s="96"/>
      <c r="E37" s="96"/>
      <c r="F37" s="96"/>
      <c r="G37" s="96"/>
      <c r="H37" s="96"/>
      <c r="I37" s="96"/>
      <c r="J37" s="96"/>
      <c r="K37" s="96"/>
      <c r="L37" s="96"/>
      <c r="M37" s="96"/>
      <c r="N37" s="96"/>
      <c r="O37" s="96"/>
      <c r="P37" s="97"/>
      <c r="Q37" s="39"/>
      <c r="R37" s="39"/>
      <c r="S37" s="39"/>
      <c r="T37" s="39"/>
      <c r="U37" s="39"/>
      <c r="V37" s="39"/>
      <c r="W37" s="39"/>
      <c r="X37" s="39"/>
      <c r="Y37" s="39"/>
      <c r="Z37" s="39"/>
    </row>
    <row r="38" spans="1:26" ht="12.75" customHeight="1" x14ac:dyDescent="0.2">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2.75" customHeight="1"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2.75"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2.75" customHeight="1"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2.75" customHeight="1"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2.75" customHeigh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2.75" customHeight="1"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2.75" customHeight="1"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2.75" customHeight="1"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2.75" customHeight="1"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2.75" customHeight="1" x14ac:dyDescent="0.2">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2.75" customHeight="1"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2.75" customHeight="1"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2.75" customHeight="1" x14ac:dyDescent="0.2">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2.75" customHeight="1"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2.75" customHeight="1" x14ac:dyDescent="0.2">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2.75" customHeight="1"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2.75" customHeight="1"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2.75" customHeight="1" x14ac:dyDescent="0.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2.75" customHeight="1" x14ac:dyDescent="0.2">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2.75" customHeight="1" x14ac:dyDescent="0.2">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2.75" customHeight="1" x14ac:dyDescent="0.2">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2.75" customHeight="1" x14ac:dyDescent="0.2">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2.75" customHeight="1"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2.75" customHeight="1" x14ac:dyDescent="0.2">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2.75" customHeight="1" x14ac:dyDescent="0.2">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2.75" customHeight="1"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2.75" customHeight="1"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2.75" customHeight="1" x14ac:dyDescent="0.2">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2.75" customHeight="1" x14ac:dyDescent="0.2">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2.75" customHeight="1" x14ac:dyDescent="0.2">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2.75" customHeight="1" x14ac:dyDescent="0.2">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2.75" customHeight="1"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2.75" customHeight="1"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2.75" customHeight="1" x14ac:dyDescent="0.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2.75" customHeight="1" x14ac:dyDescent="0.2">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2.75" customHeight="1" x14ac:dyDescent="0.2">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2.75" customHeight="1" x14ac:dyDescent="0.2">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2.75" customHeight="1" x14ac:dyDescent="0.2">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2.75" customHeight="1" x14ac:dyDescent="0.2">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2.75" customHeight="1" x14ac:dyDescent="0.2">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2.75" customHeight="1"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2.75" customHeight="1" x14ac:dyDescent="0.2">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2.75" customHeight="1" x14ac:dyDescent="0.2">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2.75" customHeight="1" x14ac:dyDescent="0.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2.75" customHeight="1" x14ac:dyDescent="0.2">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2.75" customHeight="1" x14ac:dyDescent="0.2">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2.75" customHeight="1"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2.75" customHeight="1" x14ac:dyDescent="0.2">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2.75" customHeight="1"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2.75" customHeight="1" x14ac:dyDescent="0.2">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2.75" customHeight="1"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2.75" customHeight="1" x14ac:dyDescent="0.2">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2.75" customHeight="1"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2.75" customHeight="1" x14ac:dyDescent="0.2">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2.75" customHeight="1" x14ac:dyDescent="0.2">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2.75" customHeight="1" x14ac:dyDescent="0.2">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2.75" customHeight="1" x14ac:dyDescent="0.2">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2.75" customHeight="1" x14ac:dyDescent="0.2">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2.75" customHeight="1" x14ac:dyDescent="0.2">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2.75" customHeight="1" x14ac:dyDescent="0.2">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2.75" customHeight="1" x14ac:dyDescent="0.2">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2.75" customHeight="1" x14ac:dyDescent="0.2">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2.75" customHeight="1" x14ac:dyDescent="0.2">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2.75" customHeight="1"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2.75" customHeight="1" x14ac:dyDescent="0.2">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2.75" customHeight="1"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2.75" customHeight="1"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2.75" customHeight="1"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2.75" customHeight="1"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2.75" customHeight="1"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2.75" customHeight="1"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2.75" customHeight="1"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2.75" customHeight="1"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2.75" customHeight="1"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2.75" customHeight="1"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2.75" customHeight="1"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2.75" customHeight="1"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2.75" customHeight="1"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2.75" customHeight="1"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2.75" customHeight="1"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2.75" customHeight="1"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2.75" customHeight="1"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2.75" customHeight="1"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2.75" customHeight="1"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2.75" customHeight="1"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2.75" customHeight="1"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2.75" customHeight="1"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2.75" customHeight="1"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2.75" customHeight="1"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2.75" customHeight="1"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2.75" customHeight="1"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2.75" customHeight="1"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2.75" customHeight="1"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2.75" customHeight="1"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2.75" customHeight="1"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2.75" customHeight="1"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2.75" customHeight="1"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2.75" customHeight="1"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2.75" customHeight="1"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2.75" customHeight="1"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2.75" customHeight="1"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2.75" customHeight="1"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2.75" customHeight="1"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2.75" customHeight="1" x14ac:dyDescent="0.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2.75" customHeight="1"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2.75" customHeight="1" x14ac:dyDescent="0.2">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2.75" customHeight="1" x14ac:dyDescent="0.2">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2.75" customHeight="1"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2.75" customHeight="1" x14ac:dyDescent="0.2">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2.75" customHeight="1" x14ac:dyDescent="0.2">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2.75" customHeight="1" x14ac:dyDescent="0.2">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2.75" customHeight="1" x14ac:dyDescent="0.2">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2.75" customHeight="1" x14ac:dyDescent="0.2">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2.75" customHeight="1" x14ac:dyDescent="0.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2.75" customHeight="1" x14ac:dyDescent="0.2">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2.75" customHeight="1" x14ac:dyDescent="0.2">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2.75" customHeight="1" x14ac:dyDescent="0.2">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2.75" customHeight="1" x14ac:dyDescent="0.2">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2.75" customHeight="1" x14ac:dyDescent="0.2">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2.75" customHeight="1" x14ac:dyDescent="0.2">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2.75" customHeight="1" x14ac:dyDescent="0.2">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2.75" customHeight="1" x14ac:dyDescent="0.2">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2.75" customHeight="1" x14ac:dyDescent="0.2">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2.75" customHeight="1" x14ac:dyDescent="0.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2.75" customHeight="1" x14ac:dyDescent="0.2">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2.75" customHeight="1" x14ac:dyDescent="0.2">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2.75" customHeight="1" x14ac:dyDescent="0.2">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2.75" customHeight="1" x14ac:dyDescent="0.2">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2.75" customHeight="1" x14ac:dyDescent="0.2">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2.75" customHeight="1" x14ac:dyDescent="0.2">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2.75" customHeight="1" x14ac:dyDescent="0.2">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2.75" customHeight="1" x14ac:dyDescent="0.2">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2.75" customHeight="1" x14ac:dyDescent="0.2">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2.75" customHeight="1" x14ac:dyDescent="0.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2.75" customHeight="1" x14ac:dyDescent="0.2">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2.75" customHeight="1" x14ac:dyDescent="0.2">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2.75" customHeight="1" x14ac:dyDescent="0.2">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2.75" customHeight="1" x14ac:dyDescent="0.2">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2.75" customHeight="1" x14ac:dyDescent="0.2">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2.75" customHeight="1" x14ac:dyDescent="0.2">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2.75" customHeight="1" x14ac:dyDescent="0.2">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2.75" customHeight="1" x14ac:dyDescent="0.2">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2.75" customHeight="1" x14ac:dyDescent="0.2">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2.75" customHeight="1"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2.75" customHeight="1" x14ac:dyDescent="0.2">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2.75" customHeight="1" x14ac:dyDescent="0.2">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2.75" customHeight="1" x14ac:dyDescent="0.2">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2.75" customHeight="1" x14ac:dyDescent="0.2">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2.75" customHeight="1"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2.75" customHeight="1"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2.75" customHeight="1"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2.75" customHeight="1"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2.75" customHeight="1" x14ac:dyDescent="0.2">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2.75" customHeight="1" x14ac:dyDescent="0.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2.75" customHeight="1" x14ac:dyDescent="0.2">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2.75" customHeight="1" x14ac:dyDescent="0.2">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2.75" customHeight="1"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2.75" customHeight="1" x14ac:dyDescent="0.2">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2.75" customHeight="1" x14ac:dyDescent="0.2">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2.75" customHeight="1"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2.75" customHeight="1" x14ac:dyDescent="0.2">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2.75" customHeight="1" x14ac:dyDescent="0.2">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2.75" customHeight="1"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2.75" customHeight="1" x14ac:dyDescent="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2.75" customHeight="1" x14ac:dyDescent="0.2">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2.75" customHeight="1" x14ac:dyDescent="0.2">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2.75" customHeight="1" x14ac:dyDescent="0.2">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2.75" customHeight="1" x14ac:dyDescent="0.2">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2.75" customHeight="1" x14ac:dyDescent="0.2">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2.75" customHeight="1" x14ac:dyDescent="0.2">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2.75" customHeight="1" x14ac:dyDescent="0.2">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2.75" customHeight="1" x14ac:dyDescent="0.2">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2.75" customHeight="1" x14ac:dyDescent="0.2">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2.75" customHeight="1" x14ac:dyDescent="0.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2.75" customHeight="1"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2.75" customHeight="1" x14ac:dyDescent="0.2">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2.75" customHeight="1" x14ac:dyDescent="0.2">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2.75" customHeight="1"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2.75" customHeight="1" x14ac:dyDescent="0.2">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2.75" customHeight="1" x14ac:dyDescent="0.2">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2.75" customHeight="1"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2.75" customHeight="1"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2.75" customHeight="1"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2.75" customHeigh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2.75" customHeight="1" x14ac:dyDescent="0.2">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2.75" customHeight="1" x14ac:dyDescent="0.2">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2.75" customHeight="1"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2.75" customHeight="1" x14ac:dyDescent="0.2">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2.75" customHeight="1" x14ac:dyDescent="0.2">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2.75" customHeight="1"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75" customHeight="1"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75" customHeight="1"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75" customHeight="1"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75" customHeight="1"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75" customHeight="1"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75" customHeight="1"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75" customHeight="1"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2.75" customHeight="1"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2.75" customHeight="1"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2.75" customHeight="1" x14ac:dyDescent="0.2">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2.75" customHeight="1" x14ac:dyDescent="0.2">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2.75" customHeight="1"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2.75" customHeight="1" x14ac:dyDescent="0.2">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2.75" customHeight="1" x14ac:dyDescent="0.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2.75" customHeight="1" x14ac:dyDescent="0.2">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2.75" customHeight="1" x14ac:dyDescent="0.2">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2.75" customHeight="1" x14ac:dyDescent="0.2">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2.75" customHeight="1" x14ac:dyDescent="0.2">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2.75" customHeight="1" x14ac:dyDescent="0.2">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2.75" customHeight="1" x14ac:dyDescent="0.2">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2.75" customHeight="1" x14ac:dyDescent="0.2">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2.75" customHeight="1" x14ac:dyDescent="0.2">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2.75" customHeight="1" x14ac:dyDescent="0.2">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2.75" customHeight="1" x14ac:dyDescent="0.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2.75" customHeight="1" x14ac:dyDescent="0.2">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2.75" customHeight="1" x14ac:dyDescent="0.2">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2.75" customHeight="1" x14ac:dyDescent="0.2">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2.75" customHeight="1" x14ac:dyDescent="0.2">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2.75" customHeight="1" x14ac:dyDescent="0.2">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2.75" customHeight="1" x14ac:dyDescent="0.2">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2.75" customHeight="1" x14ac:dyDescent="0.2">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2.75" customHeight="1" x14ac:dyDescent="0.2">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2.75" customHeight="1" x14ac:dyDescent="0.2">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2.75" customHeight="1" x14ac:dyDescent="0.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2.75" customHeight="1" x14ac:dyDescent="0.2">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2.75" customHeight="1" x14ac:dyDescent="0.2">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2.75" customHeight="1" x14ac:dyDescent="0.2">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2.75" customHeight="1" x14ac:dyDescent="0.2">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2.75" customHeight="1" x14ac:dyDescent="0.2">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2.75" customHeight="1" x14ac:dyDescent="0.2">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2.75" customHeight="1" x14ac:dyDescent="0.2">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2.75" customHeight="1" x14ac:dyDescent="0.2">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2.75" customHeight="1" x14ac:dyDescent="0.2">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2.75" customHeight="1" x14ac:dyDescent="0.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2.75" customHeight="1" x14ac:dyDescent="0.2">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2.75" customHeight="1" x14ac:dyDescent="0.2">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2.75" customHeight="1" x14ac:dyDescent="0.2">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2.75" customHeight="1" x14ac:dyDescent="0.2">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2.75" customHeight="1" x14ac:dyDescent="0.2">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2.75" customHeight="1" x14ac:dyDescent="0.2">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2.75" customHeight="1" x14ac:dyDescent="0.2">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2.75" customHeight="1" x14ac:dyDescent="0.2">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2.75" customHeight="1" x14ac:dyDescent="0.2">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2.75" customHeight="1" x14ac:dyDescent="0.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2.75" customHeight="1" x14ac:dyDescent="0.2">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2.75" customHeight="1" x14ac:dyDescent="0.2">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2.75" customHeight="1" x14ac:dyDescent="0.2">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2.75" customHeight="1" x14ac:dyDescent="0.2">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2.75" customHeight="1" x14ac:dyDescent="0.2">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2.75" customHeight="1" x14ac:dyDescent="0.2">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2.75" customHeight="1" x14ac:dyDescent="0.2">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2.75" customHeight="1" x14ac:dyDescent="0.2">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2.75" customHeight="1" x14ac:dyDescent="0.2">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2.75" customHeight="1" x14ac:dyDescent="0.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2.75" customHeight="1" x14ac:dyDescent="0.2">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2.75" customHeight="1" x14ac:dyDescent="0.2">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2.75" customHeight="1" x14ac:dyDescent="0.2">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2.75" customHeight="1" x14ac:dyDescent="0.2">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2.75" customHeight="1" x14ac:dyDescent="0.2">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2.75" customHeight="1" x14ac:dyDescent="0.2">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2.75" customHeight="1" x14ac:dyDescent="0.2">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2.75" customHeight="1" x14ac:dyDescent="0.2">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2.75" customHeight="1" x14ac:dyDescent="0.2">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2.75" customHeight="1" x14ac:dyDescent="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2.75" customHeight="1" x14ac:dyDescent="0.2">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2.75" customHeight="1" x14ac:dyDescent="0.2">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2.75" customHeight="1" x14ac:dyDescent="0.2">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2.75" customHeight="1" x14ac:dyDescent="0.2">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2.75" customHeight="1" x14ac:dyDescent="0.2">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2.75" customHeight="1" x14ac:dyDescent="0.2">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2.75" customHeight="1" x14ac:dyDescent="0.2">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2.75" customHeight="1" x14ac:dyDescent="0.2">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2.75" customHeight="1" x14ac:dyDescent="0.2">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2.75" customHeight="1" x14ac:dyDescent="0.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2.75" customHeight="1" x14ac:dyDescent="0.2">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2.75" customHeight="1" x14ac:dyDescent="0.2">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2.75" customHeight="1" x14ac:dyDescent="0.2">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2.75" customHeight="1" x14ac:dyDescent="0.2">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2.75" customHeight="1" x14ac:dyDescent="0.2">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2.75" customHeight="1" x14ac:dyDescent="0.2">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2.75" customHeight="1" x14ac:dyDescent="0.2">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2.75" customHeight="1" x14ac:dyDescent="0.2">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2.75" customHeight="1" x14ac:dyDescent="0.2">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2.75" customHeight="1" x14ac:dyDescent="0.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2.75" customHeight="1" x14ac:dyDescent="0.2">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2.75" customHeight="1" x14ac:dyDescent="0.2">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2.75" customHeight="1" x14ac:dyDescent="0.2">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2.75" customHeight="1" x14ac:dyDescent="0.2">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2.75" customHeight="1" x14ac:dyDescent="0.2">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2.75" customHeight="1"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2.75" customHeight="1"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2.75" customHeight="1"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2.75" customHeight="1"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2.75" customHeight="1"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2.75" customHeight="1"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2.75" customHeight="1"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2.75" customHeight="1"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2.75" customHeight="1"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2.75" customHeight="1"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2.75" customHeight="1"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2.75" customHeight="1"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2.75" customHeight="1"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2.75" customHeight="1"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2.75" customHeight="1"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2.75" customHeight="1"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2.75" customHeight="1" x14ac:dyDescent="0.2">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2.75" customHeight="1" x14ac:dyDescent="0.2">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2.75" customHeight="1" x14ac:dyDescent="0.2">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2.75" customHeight="1" x14ac:dyDescent="0.2">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2.75" customHeight="1" x14ac:dyDescent="0.2">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2.75" customHeight="1" x14ac:dyDescent="0.2">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2.75" customHeight="1" x14ac:dyDescent="0.2">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2.75" customHeight="1" x14ac:dyDescent="0.2">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2.75" customHeight="1" x14ac:dyDescent="0.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2.75" customHeight="1" x14ac:dyDescent="0.2">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2.75" customHeight="1" x14ac:dyDescent="0.2">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2.75" customHeight="1" x14ac:dyDescent="0.2">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2.75" customHeight="1" x14ac:dyDescent="0.2">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2.75" customHeight="1" x14ac:dyDescent="0.2">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2.75" customHeight="1" x14ac:dyDescent="0.2">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2.75" customHeight="1" x14ac:dyDescent="0.2">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2.75" customHeight="1" x14ac:dyDescent="0.2">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2.75" customHeight="1" x14ac:dyDescent="0.2">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2.75" customHeight="1" x14ac:dyDescent="0.2">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2.75" customHeight="1" x14ac:dyDescent="0.2">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2.75" customHeight="1" x14ac:dyDescent="0.2">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2.75" customHeight="1" x14ac:dyDescent="0.2">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2.75" customHeight="1" x14ac:dyDescent="0.2">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2.75" customHeight="1" x14ac:dyDescent="0.2">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2.75" customHeight="1" x14ac:dyDescent="0.2">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2.75" customHeight="1" x14ac:dyDescent="0.2">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2.75" customHeight="1" x14ac:dyDescent="0.2">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2.75" customHeight="1" x14ac:dyDescent="0.2">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2.75" customHeight="1" x14ac:dyDescent="0.2">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2.75" customHeight="1" x14ac:dyDescent="0.2">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2.75" customHeight="1" x14ac:dyDescent="0.2">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2.75" customHeight="1" x14ac:dyDescent="0.2">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2.75" customHeight="1" x14ac:dyDescent="0.2">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2.75" customHeight="1" x14ac:dyDescent="0.2">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2.75" customHeight="1" x14ac:dyDescent="0.2">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2.75" customHeight="1" x14ac:dyDescent="0.2">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2.75" customHeight="1" x14ac:dyDescent="0.2">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2.75" customHeight="1" x14ac:dyDescent="0.2">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2.75" customHeight="1" x14ac:dyDescent="0.2">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2.75" customHeight="1" x14ac:dyDescent="0.2">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2.75" customHeight="1" x14ac:dyDescent="0.2">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2.75" customHeight="1" x14ac:dyDescent="0.2">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2.75" customHeight="1" x14ac:dyDescent="0.2">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2.75" customHeight="1" x14ac:dyDescent="0.2">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2.75" customHeight="1" x14ac:dyDescent="0.2">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2.75" customHeight="1" x14ac:dyDescent="0.2">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2.75" customHeight="1" x14ac:dyDescent="0.2">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2.75" customHeight="1" x14ac:dyDescent="0.2">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2.75" customHeight="1"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2.75" customHeight="1" x14ac:dyDescent="0.2">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2.75" customHeight="1" x14ac:dyDescent="0.2">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2.75" customHeight="1" x14ac:dyDescent="0.2">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2.75" customHeight="1" x14ac:dyDescent="0.2">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2.75" customHeight="1" x14ac:dyDescent="0.2">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2.75" customHeight="1" x14ac:dyDescent="0.2">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2.75" customHeight="1" x14ac:dyDescent="0.2">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2.75" customHeight="1" x14ac:dyDescent="0.2">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2.75" customHeight="1" x14ac:dyDescent="0.2">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2.75" customHeight="1" x14ac:dyDescent="0.2">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2.75" customHeight="1" x14ac:dyDescent="0.2">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2.75" customHeight="1" x14ac:dyDescent="0.2">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2.75" customHeight="1" x14ac:dyDescent="0.2">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2.75" customHeight="1" x14ac:dyDescent="0.2">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2.75" customHeight="1" x14ac:dyDescent="0.2">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2.75" customHeight="1" x14ac:dyDescent="0.2">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2.75" customHeight="1" x14ac:dyDescent="0.2">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2.75" customHeight="1" x14ac:dyDescent="0.2">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2.75" customHeight="1" x14ac:dyDescent="0.2">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2.75" customHeight="1" x14ac:dyDescent="0.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2.75" customHeight="1"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2.75" customHeight="1" x14ac:dyDescent="0.2">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2.75" customHeight="1" x14ac:dyDescent="0.2">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2.75" customHeight="1"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2.75" customHeight="1"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2.75" customHeight="1"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2.75" customHeight="1"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2.75" customHeight="1"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2.75" customHeight="1"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2.75" customHeight="1"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2.75" customHeight="1" x14ac:dyDescent="0.2">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2.75" customHeight="1" x14ac:dyDescent="0.2">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2.75" customHeight="1"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2.75" customHeight="1" x14ac:dyDescent="0.2">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2.75" customHeight="1" x14ac:dyDescent="0.2">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2.75" customHeight="1" x14ac:dyDescent="0.2">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2.75" customHeight="1" x14ac:dyDescent="0.2">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2.75" customHeight="1" x14ac:dyDescent="0.2">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2.75" customHeight="1" x14ac:dyDescent="0.2">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2.75" customHeight="1" x14ac:dyDescent="0.2">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2.75" customHeight="1" x14ac:dyDescent="0.2">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2.75" customHeight="1" x14ac:dyDescent="0.2">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2.75" customHeight="1" x14ac:dyDescent="0.2">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2.75" customHeight="1" x14ac:dyDescent="0.2">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2.75" customHeight="1" x14ac:dyDescent="0.2">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2.75" customHeight="1" x14ac:dyDescent="0.2">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2.75" customHeight="1" x14ac:dyDescent="0.2">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2.75" customHeight="1" x14ac:dyDescent="0.2">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2.75" customHeight="1" x14ac:dyDescent="0.2">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2.75" customHeight="1" x14ac:dyDescent="0.2">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2.75" customHeight="1" x14ac:dyDescent="0.2">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2.75" customHeight="1" x14ac:dyDescent="0.2">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2.75" customHeight="1" x14ac:dyDescent="0.2">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2.75" customHeight="1" x14ac:dyDescent="0.2">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2.75" customHeight="1" x14ac:dyDescent="0.2">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2.75" customHeight="1" x14ac:dyDescent="0.2">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2.75" customHeight="1" x14ac:dyDescent="0.2">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2.75" customHeight="1" x14ac:dyDescent="0.2">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2.75" customHeight="1" x14ac:dyDescent="0.2">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2.75" customHeight="1" x14ac:dyDescent="0.2">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2.75" customHeight="1" x14ac:dyDescent="0.2">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2.75" customHeight="1" x14ac:dyDescent="0.2">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2.75" customHeight="1" x14ac:dyDescent="0.2">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2.75" customHeight="1" x14ac:dyDescent="0.2">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2.75" customHeight="1" x14ac:dyDescent="0.2">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2.75" customHeight="1" x14ac:dyDescent="0.2">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2.75" customHeight="1" x14ac:dyDescent="0.2">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2.75" customHeight="1" x14ac:dyDescent="0.2">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2.75" customHeight="1" x14ac:dyDescent="0.2">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2.75" customHeight="1" x14ac:dyDescent="0.2">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2.75" customHeight="1" x14ac:dyDescent="0.2">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2.75" customHeight="1" x14ac:dyDescent="0.2">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2.75" customHeight="1" x14ac:dyDescent="0.2">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2.75" customHeight="1" x14ac:dyDescent="0.2">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2.75" customHeight="1" x14ac:dyDescent="0.2">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2.75" customHeight="1" x14ac:dyDescent="0.2">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2.75" customHeight="1" x14ac:dyDescent="0.2">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2.75" customHeight="1" x14ac:dyDescent="0.2">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2.75" customHeight="1" x14ac:dyDescent="0.2">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2.75" customHeight="1" x14ac:dyDescent="0.2">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2.75" customHeight="1" x14ac:dyDescent="0.2">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2.75" customHeight="1" x14ac:dyDescent="0.2">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2.75" customHeight="1" x14ac:dyDescent="0.2">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2.75" customHeight="1" x14ac:dyDescent="0.2">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2.75" customHeight="1" x14ac:dyDescent="0.2">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2.75" customHeight="1" x14ac:dyDescent="0.2">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2.75" customHeight="1" x14ac:dyDescent="0.2">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2.75" customHeight="1" x14ac:dyDescent="0.2">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2.75" customHeight="1" x14ac:dyDescent="0.2">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2.75" customHeight="1" x14ac:dyDescent="0.2">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2.75" customHeight="1" x14ac:dyDescent="0.2">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2.75" customHeight="1" x14ac:dyDescent="0.2">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2.75" customHeight="1" x14ac:dyDescent="0.2">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2.75" customHeight="1" x14ac:dyDescent="0.2">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2.75" customHeight="1" x14ac:dyDescent="0.2">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2.75" customHeight="1" x14ac:dyDescent="0.2">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2.75" customHeight="1" x14ac:dyDescent="0.2">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2.75" customHeight="1" x14ac:dyDescent="0.2">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2.75" customHeight="1" x14ac:dyDescent="0.2">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2.75" customHeight="1" x14ac:dyDescent="0.2">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2.75" customHeight="1" x14ac:dyDescent="0.2">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2.75" customHeight="1" x14ac:dyDescent="0.2">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2.75" customHeight="1" x14ac:dyDescent="0.2">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2.75" customHeight="1" x14ac:dyDescent="0.2">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2.75" customHeight="1" x14ac:dyDescent="0.2">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2.75" customHeight="1" x14ac:dyDescent="0.2">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2.75" customHeight="1" x14ac:dyDescent="0.2">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2.75" customHeight="1" x14ac:dyDescent="0.2">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2.75" customHeight="1" x14ac:dyDescent="0.2">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2.75" customHeight="1" x14ac:dyDescent="0.2">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2.75" customHeight="1" x14ac:dyDescent="0.2">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2.75" customHeight="1" x14ac:dyDescent="0.2">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2.75" customHeight="1" x14ac:dyDescent="0.2">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2.75" customHeight="1" x14ac:dyDescent="0.2">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2.75" customHeight="1" x14ac:dyDescent="0.2">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2.75" customHeight="1" x14ac:dyDescent="0.2">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2.75" customHeight="1" x14ac:dyDescent="0.2">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2.75" customHeight="1" x14ac:dyDescent="0.2">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2.75" customHeight="1" x14ac:dyDescent="0.2">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2.75" customHeight="1" x14ac:dyDescent="0.2">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2.75" customHeight="1" x14ac:dyDescent="0.2">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2.75" customHeight="1" x14ac:dyDescent="0.2">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2.75" customHeight="1" x14ac:dyDescent="0.2">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2.75" customHeight="1" x14ac:dyDescent="0.2">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2.75" customHeight="1" x14ac:dyDescent="0.2">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2.75" customHeight="1" x14ac:dyDescent="0.2">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2.75" customHeight="1" x14ac:dyDescent="0.2">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2.75" customHeight="1" x14ac:dyDescent="0.2">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2.75" customHeight="1" x14ac:dyDescent="0.2">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2.75" customHeight="1" x14ac:dyDescent="0.2">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2.75" customHeight="1" x14ac:dyDescent="0.2">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2.75" customHeight="1" x14ac:dyDescent="0.2">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2.75" customHeight="1" x14ac:dyDescent="0.2">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2.75" customHeight="1" x14ac:dyDescent="0.2">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2.75" customHeight="1" x14ac:dyDescent="0.2">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2.75" customHeight="1" x14ac:dyDescent="0.2">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2.75" customHeight="1" x14ac:dyDescent="0.2">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2.75" customHeight="1" x14ac:dyDescent="0.2">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2.75" customHeight="1" x14ac:dyDescent="0.2">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2.75" customHeight="1" x14ac:dyDescent="0.2">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2.75" customHeight="1" x14ac:dyDescent="0.2">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2.75" customHeight="1" x14ac:dyDescent="0.2">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2.75" customHeight="1" x14ac:dyDescent="0.2">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2.75" customHeight="1" x14ac:dyDescent="0.2">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2.75" customHeight="1" x14ac:dyDescent="0.2">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2.75" customHeight="1" x14ac:dyDescent="0.2">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2.75" customHeight="1" x14ac:dyDescent="0.2">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2.75" customHeight="1" x14ac:dyDescent="0.2">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2.75" customHeight="1" x14ac:dyDescent="0.2">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2.75" customHeight="1" x14ac:dyDescent="0.2">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2.75" customHeight="1" x14ac:dyDescent="0.2">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2.75" customHeight="1" x14ac:dyDescent="0.2">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2.75" customHeight="1" x14ac:dyDescent="0.2">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2.75" customHeight="1" x14ac:dyDescent="0.2">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2.75" customHeight="1" x14ac:dyDescent="0.2">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2.75" customHeight="1" x14ac:dyDescent="0.2">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2.75" customHeight="1" x14ac:dyDescent="0.2">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2.75" customHeight="1" x14ac:dyDescent="0.2">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2.75" customHeight="1" x14ac:dyDescent="0.2">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2.75" customHeight="1" x14ac:dyDescent="0.2">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2.75" customHeight="1" x14ac:dyDescent="0.2">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2.75" customHeight="1" x14ac:dyDescent="0.2">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2.75" customHeight="1" x14ac:dyDescent="0.2">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2.75" customHeight="1" x14ac:dyDescent="0.2">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2.75" customHeight="1" x14ac:dyDescent="0.2">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2.75" customHeight="1" x14ac:dyDescent="0.2">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2.75" customHeight="1" x14ac:dyDescent="0.2">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2.75" customHeight="1" x14ac:dyDescent="0.2">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2.75" customHeight="1" x14ac:dyDescent="0.2">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2.75" customHeight="1" x14ac:dyDescent="0.2">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2.75" customHeight="1" x14ac:dyDescent="0.2">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2.75" customHeight="1" x14ac:dyDescent="0.2">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2.75" customHeight="1" x14ac:dyDescent="0.2">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2.75" customHeight="1" x14ac:dyDescent="0.2">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2.75" customHeight="1" x14ac:dyDescent="0.2">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2.75" customHeight="1" x14ac:dyDescent="0.2">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2.75" customHeight="1" x14ac:dyDescent="0.2">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2.75" customHeight="1" x14ac:dyDescent="0.2">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2.75" customHeight="1" x14ac:dyDescent="0.2">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2.75" customHeight="1" x14ac:dyDescent="0.2">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2.75" customHeight="1" x14ac:dyDescent="0.2">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2.75" customHeight="1" x14ac:dyDescent="0.2">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2.75" customHeight="1" x14ac:dyDescent="0.2">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2.75" customHeight="1" x14ac:dyDescent="0.2">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2.75" customHeight="1" x14ac:dyDescent="0.2">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2.75" customHeight="1" x14ac:dyDescent="0.2">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2.75" customHeight="1" x14ac:dyDescent="0.2">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2.75" customHeight="1" x14ac:dyDescent="0.2">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2.75" customHeight="1" x14ac:dyDescent="0.2">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2.75" customHeight="1" x14ac:dyDescent="0.2">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2.75" customHeight="1" x14ac:dyDescent="0.2">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2.75" customHeight="1" x14ac:dyDescent="0.2">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2.75" customHeight="1" x14ac:dyDescent="0.2">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2.75" customHeight="1" x14ac:dyDescent="0.2">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2.75" customHeight="1" x14ac:dyDescent="0.2">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2.75" customHeight="1" x14ac:dyDescent="0.2">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2.75" customHeight="1" x14ac:dyDescent="0.2">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2.75" customHeight="1" x14ac:dyDescent="0.2">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2.75" customHeight="1" x14ac:dyDescent="0.2">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2.75" customHeight="1" x14ac:dyDescent="0.2">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2.75" customHeight="1" x14ac:dyDescent="0.2">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2.75" customHeight="1" x14ac:dyDescent="0.2">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2.75" customHeight="1" x14ac:dyDescent="0.2">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2.75" customHeight="1" x14ac:dyDescent="0.2">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2.75" customHeight="1" x14ac:dyDescent="0.2">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2.75" customHeight="1" x14ac:dyDescent="0.2">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2.75" customHeight="1" x14ac:dyDescent="0.2">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2.75" customHeight="1" x14ac:dyDescent="0.2">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2.75" customHeight="1" x14ac:dyDescent="0.2">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2.75" customHeight="1" x14ac:dyDescent="0.2">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2.75" customHeight="1" x14ac:dyDescent="0.2">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2.75" customHeight="1" x14ac:dyDescent="0.2">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2.75" customHeight="1" x14ac:dyDescent="0.2">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2.75" customHeight="1" x14ac:dyDescent="0.2">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2.75" customHeight="1" x14ac:dyDescent="0.2">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2.75" customHeight="1" x14ac:dyDescent="0.2">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2.75" customHeight="1" x14ac:dyDescent="0.2">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2.75" customHeight="1" x14ac:dyDescent="0.2">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2.75" customHeight="1" x14ac:dyDescent="0.2">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2.75" customHeight="1" x14ac:dyDescent="0.2">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2.75" customHeight="1" x14ac:dyDescent="0.2">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2.75" customHeight="1" x14ac:dyDescent="0.2">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2.75" customHeight="1" x14ac:dyDescent="0.2">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2.75" customHeight="1" x14ac:dyDescent="0.2">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2.75" customHeight="1" x14ac:dyDescent="0.2">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2.75" customHeight="1" x14ac:dyDescent="0.2">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2.75" customHeight="1" x14ac:dyDescent="0.2">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2.75" customHeight="1" x14ac:dyDescent="0.2">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2.75" customHeight="1" x14ac:dyDescent="0.2">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2.75" customHeight="1" x14ac:dyDescent="0.2">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2.75" customHeight="1" x14ac:dyDescent="0.2">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2.75" customHeight="1" x14ac:dyDescent="0.2">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2.75" customHeight="1" x14ac:dyDescent="0.2">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2.75" customHeight="1" x14ac:dyDescent="0.2">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2.75" customHeight="1" x14ac:dyDescent="0.2">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2.75" customHeight="1" x14ac:dyDescent="0.2">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2.75" customHeight="1" x14ac:dyDescent="0.2">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2.75" customHeight="1" x14ac:dyDescent="0.2">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2.75" customHeight="1" x14ac:dyDescent="0.2">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2.75" customHeight="1" x14ac:dyDescent="0.2">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2.75" customHeight="1" x14ac:dyDescent="0.2">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2.75" customHeight="1" x14ac:dyDescent="0.2">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2.75" customHeight="1" x14ac:dyDescent="0.2">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2.75" customHeight="1" x14ac:dyDescent="0.2">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2.75" customHeight="1" x14ac:dyDescent="0.2">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2.75" customHeight="1" x14ac:dyDescent="0.2">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2.75" customHeight="1" x14ac:dyDescent="0.2">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2.75" customHeight="1" x14ac:dyDescent="0.2">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2.75" customHeight="1" x14ac:dyDescent="0.2">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2.75" customHeight="1" x14ac:dyDescent="0.2">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2.75" customHeight="1" x14ac:dyDescent="0.2">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2.75" customHeight="1" x14ac:dyDescent="0.2">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2.75" customHeight="1" x14ac:dyDescent="0.2">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2.75" customHeight="1" x14ac:dyDescent="0.2">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2.75" customHeight="1" x14ac:dyDescent="0.2">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2.75" customHeight="1" x14ac:dyDescent="0.2">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2.75" customHeight="1" x14ac:dyDescent="0.2">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2.75" customHeight="1" x14ac:dyDescent="0.2">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2.75" customHeight="1" x14ac:dyDescent="0.2">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2.75" customHeight="1" x14ac:dyDescent="0.2">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2.75" customHeight="1" x14ac:dyDescent="0.2">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2.75" customHeight="1" x14ac:dyDescent="0.2">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2.75" customHeight="1" x14ac:dyDescent="0.2">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2.75" customHeight="1" x14ac:dyDescent="0.2">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2.75" customHeight="1" x14ac:dyDescent="0.2">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2.75" customHeight="1" x14ac:dyDescent="0.2">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2.75" customHeight="1" x14ac:dyDescent="0.2">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2.75" customHeight="1" x14ac:dyDescent="0.2">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2.75" customHeight="1" x14ac:dyDescent="0.2">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2.75" customHeight="1" x14ac:dyDescent="0.2">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2.75" customHeight="1" x14ac:dyDescent="0.2">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2.75" customHeight="1" x14ac:dyDescent="0.2">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2.75" customHeight="1" x14ac:dyDescent="0.2">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2.75" customHeight="1" x14ac:dyDescent="0.2">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2.75" customHeight="1" x14ac:dyDescent="0.2">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2.75" customHeight="1" x14ac:dyDescent="0.2">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2.75" customHeight="1" x14ac:dyDescent="0.2">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2.75" customHeight="1" x14ac:dyDescent="0.2">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2.75" customHeight="1" x14ac:dyDescent="0.2">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2.75" customHeight="1" x14ac:dyDescent="0.2">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2.75" customHeight="1" x14ac:dyDescent="0.2">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2.75" customHeight="1" x14ac:dyDescent="0.2">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2.75" customHeight="1" x14ac:dyDescent="0.2">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2.75" customHeight="1" x14ac:dyDescent="0.2">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2.75" customHeight="1" x14ac:dyDescent="0.2">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2.75" customHeight="1" x14ac:dyDescent="0.2">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2.75" customHeight="1" x14ac:dyDescent="0.2">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2.75" customHeight="1" x14ac:dyDescent="0.2">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2.75" customHeight="1" x14ac:dyDescent="0.2">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2.75" customHeight="1" x14ac:dyDescent="0.2">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2.75" customHeight="1" x14ac:dyDescent="0.2">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2.75" customHeight="1" x14ac:dyDescent="0.2">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2.75" customHeight="1" x14ac:dyDescent="0.2">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2.75" customHeight="1" x14ac:dyDescent="0.2">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2.75" customHeight="1" x14ac:dyDescent="0.2">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2.75" customHeight="1" x14ac:dyDescent="0.2">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2.75" customHeight="1" x14ac:dyDescent="0.2">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2.75" customHeight="1" x14ac:dyDescent="0.2">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2.75" customHeight="1" x14ac:dyDescent="0.2">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2.75" customHeight="1" x14ac:dyDescent="0.2">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2.75" customHeight="1" x14ac:dyDescent="0.2">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2.75" customHeight="1" x14ac:dyDescent="0.2">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2.75" customHeight="1" x14ac:dyDescent="0.2">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2.75" customHeight="1" x14ac:dyDescent="0.2">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2.75" customHeight="1" x14ac:dyDescent="0.2">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2.75" customHeight="1" x14ac:dyDescent="0.2">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2.75" customHeight="1" x14ac:dyDescent="0.2">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2.75" customHeight="1" x14ac:dyDescent="0.2">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2.75" customHeight="1" x14ac:dyDescent="0.2">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2.75" customHeight="1" x14ac:dyDescent="0.2">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2.75" customHeight="1" x14ac:dyDescent="0.2">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2.75" customHeight="1" x14ac:dyDescent="0.2">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2.75" customHeight="1" x14ac:dyDescent="0.2">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2.75" customHeight="1" x14ac:dyDescent="0.2">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2.75" customHeight="1" x14ac:dyDescent="0.2">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2.75" customHeight="1" x14ac:dyDescent="0.2">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2.75" customHeight="1" x14ac:dyDescent="0.2">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2.75" customHeight="1" x14ac:dyDescent="0.2">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2.75" customHeight="1" x14ac:dyDescent="0.2">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2.75" customHeight="1" x14ac:dyDescent="0.2">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2.75" customHeight="1" x14ac:dyDescent="0.2">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2.75" customHeight="1" x14ac:dyDescent="0.2">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2.75" customHeight="1" x14ac:dyDescent="0.2">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2.75" customHeight="1" x14ac:dyDescent="0.2">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2.75" customHeight="1" x14ac:dyDescent="0.2">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2.75" customHeight="1" x14ac:dyDescent="0.2">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2.75" customHeight="1" x14ac:dyDescent="0.2">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2.75" customHeight="1" x14ac:dyDescent="0.2">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2.75" customHeight="1" x14ac:dyDescent="0.2">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2.75" customHeight="1" x14ac:dyDescent="0.2">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2.75" customHeight="1" x14ac:dyDescent="0.2">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2.75" customHeight="1" x14ac:dyDescent="0.2">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2.75" customHeight="1" x14ac:dyDescent="0.2">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2.75" customHeight="1" x14ac:dyDescent="0.2">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2.75" customHeight="1" x14ac:dyDescent="0.2">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2.75" customHeight="1" x14ac:dyDescent="0.2">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2.75" customHeight="1" x14ac:dyDescent="0.2">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2.75" customHeight="1" x14ac:dyDescent="0.2">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2.75" customHeight="1" x14ac:dyDescent="0.2">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2.75" customHeight="1" x14ac:dyDescent="0.2">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2.75" customHeight="1" x14ac:dyDescent="0.2">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2.75" customHeight="1" x14ac:dyDescent="0.2">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2.75" customHeight="1" x14ac:dyDescent="0.2">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2.75" customHeight="1" x14ac:dyDescent="0.2">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2.75" customHeight="1" x14ac:dyDescent="0.2">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2.75" customHeight="1" x14ac:dyDescent="0.2">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2.75" customHeight="1" x14ac:dyDescent="0.2">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2.75" customHeight="1" x14ac:dyDescent="0.2">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2.75" customHeight="1" x14ac:dyDescent="0.2">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2.75" customHeight="1" x14ac:dyDescent="0.2">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2.75" customHeight="1" x14ac:dyDescent="0.2">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2.75" customHeight="1" x14ac:dyDescent="0.2">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2.75" customHeight="1" x14ac:dyDescent="0.2">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2.75" customHeight="1" x14ac:dyDescent="0.2">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2.75" customHeight="1" x14ac:dyDescent="0.2">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2.75" customHeight="1" x14ac:dyDescent="0.2">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2.75" customHeight="1" x14ac:dyDescent="0.2">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2.75" customHeight="1" x14ac:dyDescent="0.2">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2.75" customHeight="1" x14ac:dyDescent="0.2">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2.75" customHeight="1" x14ac:dyDescent="0.2">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2.75" customHeight="1" x14ac:dyDescent="0.2">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2.75" customHeight="1" x14ac:dyDescent="0.2">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2.75" customHeight="1" x14ac:dyDescent="0.2">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2.75" customHeight="1" x14ac:dyDescent="0.2">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2.75" customHeight="1" x14ac:dyDescent="0.2">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2.75" customHeight="1" x14ac:dyDescent="0.2">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2.75" customHeight="1" x14ac:dyDescent="0.2">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2.75" customHeight="1" x14ac:dyDescent="0.2">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2.75" customHeight="1" x14ac:dyDescent="0.2">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2.75" customHeight="1" x14ac:dyDescent="0.2">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2.75" customHeight="1" x14ac:dyDescent="0.2">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2.75" customHeight="1" x14ac:dyDescent="0.2">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2.75" customHeight="1" x14ac:dyDescent="0.2">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2.75" customHeight="1" x14ac:dyDescent="0.2">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2.75" customHeight="1" x14ac:dyDescent="0.2">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2.75" customHeight="1" x14ac:dyDescent="0.2">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2.75" customHeight="1" x14ac:dyDescent="0.2">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2.75" customHeight="1" x14ac:dyDescent="0.2">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2.75" customHeight="1" x14ac:dyDescent="0.2">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2.75" customHeight="1" x14ac:dyDescent="0.2">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2.75" customHeight="1" x14ac:dyDescent="0.2">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2.75" customHeight="1" x14ac:dyDescent="0.2">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2.75" customHeight="1" x14ac:dyDescent="0.2">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2.75" customHeight="1" x14ac:dyDescent="0.2">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2.75" customHeight="1" x14ac:dyDescent="0.2">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2.75" customHeight="1" x14ac:dyDescent="0.2">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2.75" customHeight="1" x14ac:dyDescent="0.2">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2.75" customHeight="1" x14ac:dyDescent="0.2">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2.75" customHeight="1" x14ac:dyDescent="0.2">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2.75" customHeight="1" x14ac:dyDescent="0.2">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2.75" customHeight="1" x14ac:dyDescent="0.2">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2.75" customHeight="1" x14ac:dyDescent="0.2">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2.75" customHeight="1" x14ac:dyDescent="0.2">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2.75" customHeight="1" x14ac:dyDescent="0.2">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2.75" customHeight="1" x14ac:dyDescent="0.2">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2.75" customHeight="1" x14ac:dyDescent="0.2">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2.75" customHeight="1" x14ac:dyDescent="0.2">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2.75" customHeight="1" x14ac:dyDescent="0.2">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2.75" customHeight="1" x14ac:dyDescent="0.2">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2.75" customHeight="1" x14ac:dyDescent="0.2">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2.75" customHeight="1" x14ac:dyDescent="0.2">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2.75" customHeight="1" x14ac:dyDescent="0.2">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2.75" customHeight="1" x14ac:dyDescent="0.2">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2.75" customHeight="1" x14ac:dyDescent="0.2">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2.75" customHeight="1" x14ac:dyDescent="0.2">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2.75" customHeight="1" x14ac:dyDescent="0.2">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2.75" customHeight="1" x14ac:dyDescent="0.2">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2.75" customHeight="1" x14ac:dyDescent="0.2">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2.75" customHeight="1" x14ac:dyDescent="0.2">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2.75" customHeight="1" x14ac:dyDescent="0.2">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2.75" customHeight="1" x14ac:dyDescent="0.2">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2.75" customHeight="1" x14ac:dyDescent="0.2">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2.75" customHeight="1" x14ac:dyDescent="0.2">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2.75" customHeight="1" x14ac:dyDescent="0.2">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2.75" customHeight="1" x14ac:dyDescent="0.2">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2.75" customHeight="1" x14ac:dyDescent="0.2">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2.75" customHeight="1" x14ac:dyDescent="0.2">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2.75" customHeight="1" x14ac:dyDescent="0.2">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2.75" customHeight="1" x14ac:dyDescent="0.2">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2.75" customHeight="1" x14ac:dyDescent="0.2">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2.75" customHeight="1" x14ac:dyDescent="0.2">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2.75" customHeight="1" x14ac:dyDescent="0.2">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2.75" customHeight="1" x14ac:dyDescent="0.2">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2.75" customHeight="1" x14ac:dyDescent="0.2">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2.75" customHeight="1" x14ac:dyDescent="0.2">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2.75" customHeight="1" x14ac:dyDescent="0.2">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2.75" customHeight="1" x14ac:dyDescent="0.2">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2.75" customHeight="1" x14ac:dyDescent="0.2">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2.75" customHeight="1" x14ac:dyDescent="0.2">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2.75" customHeight="1" x14ac:dyDescent="0.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2.75" customHeight="1" x14ac:dyDescent="0.2">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2.75" customHeight="1" x14ac:dyDescent="0.2">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2.75" customHeight="1" x14ac:dyDescent="0.2">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2.75" customHeight="1" x14ac:dyDescent="0.2">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2.75" customHeight="1" x14ac:dyDescent="0.2">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2.75" customHeight="1" x14ac:dyDescent="0.2">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2.75" customHeight="1" x14ac:dyDescent="0.2">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2.75" customHeight="1" x14ac:dyDescent="0.2">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2.75" customHeight="1" x14ac:dyDescent="0.2">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2.75" customHeight="1" x14ac:dyDescent="0.2">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2.75" customHeight="1" x14ac:dyDescent="0.2">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2.75" customHeight="1" x14ac:dyDescent="0.2">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2.75" customHeight="1" x14ac:dyDescent="0.2">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2.75" customHeight="1" x14ac:dyDescent="0.2">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2.75" customHeight="1" x14ac:dyDescent="0.2">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2.75" customHeight="1" x14ac:dyDescent="0.2">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2.75" customHeight="1" x14ac:dyDescent="0.2">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2.75" customHeight="1" x14ac:dyDescent="0.2">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2.75" customHeight="1" x14ac:dyDescent="0.2">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2.75" customHeight="1" x14ac:dyDescent="0.2">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2.75" customHeight="1" x14ac:dyDescent="0.2">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2.75" customHeight="1" x14ac:dyDescent="0.2">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2.75" customHeight="1" x14ac:dyDescent="0.2">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2.75" customHeight="1" x14ac:dyDescent="0.2">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2.75" customHeight="1" x14ac:dyDescent="0.2">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2.75" customHeight="1" x14ac:dyDescent="0.2">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2.75" customHeight="1" x14ac:dyDescent="0.2">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2.75" customHeight="1" x14ac:dyDescent="0.2">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2.75" customHeight="1" x14ac:dyDescent="0.2">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2.75" customHeight="1" x14ac:dyDescent="0.2">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2.75" customHeight="1" x14ac:dyDescent="0.2">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2.75" customHeight="1" x14ac:dyDescent="0.2">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2.75" customHeight="1" x14ac:dyDescent="0.2">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2.75" customHeight="1" x14ac:dyDescent="0.2">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2.75" customHeight="1" x14ac:dyDescent="0.2">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2.75" customHeight="1" x14ac:dyDescent="0.2">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2.75" customHeight="1" x14ac:dyDescent="0.2">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2.75" customHeight="1" x14ac:dyDescent="0.2">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2.75" customHeight="1" x14ac:dyDescent="0.2">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2.75" customHeight="1" x14ac:dyDescent="0.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2.75" customHeight="1" x14ac:dyDescent="0.2">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2.75" customHeight="1" x14ac:dyDescent="0.2">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2.75" customHeight="1" x14ac:dyDescent="0.2">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2.75" customHeight="1" x14ac:dyDescent="0.2">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2.75" customHeight="1" x14ac:dyDescent="0.2">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2.75" customHeight="1" x14ac:dyDescent="0.2">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2.75" customHeight="1" x14ac:dyDescent="0.2">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2.75" customHeight="1" x14ac:dyDescent="0.2">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2.75" customHeight="1" x14ac:dyDescent="0.2">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2.75" customHeight="1" x14ac:dyDescent="0.2">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2.75" customHeight="1" x14ac:dyDescent="0.2">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2.75" customHeight="1" x14ac:dyDescent="0.2">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2.75" customHeight="1" x14ac:dyDescent="0.2">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2.75" customHeight="1" x14ac:dyDescent="0.2">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2.75" customHeight="1" x14ac:dyDescent="0.2">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2.75" customHeight="1" x14ac:dyDescent="0.2">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2.75" customHeight="1" x14ac:dyDescent="0.2">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2.75" customHeight="1" x14ac:dyDescent="0.2">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2.75" customHeight="1" x14ac:dyDescent="0.2">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2.75" customHeight="1" x14ac:dyDescent="0.2">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2.75" customHeight="1" x14ac:dyDescent="0.2">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2.75" customHeight="1" x14ac:dyDescent="0.2">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2.75" customHeight="1" x14ac:dyDescent="0.2">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2.75" customHeight="1" x14ac:dyDescent="0.2">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2.75" customHeight="1" x14ac:dyDescent="0.2">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2.75" customHeight="1" x14ac:dyDescent="0.2">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2.75" customHeight="1" x14ac:dyDescent="0.2">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2.75" customHeight="1" x14ac:dyDescent="0.2">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2.75" customHeight="1" x14ac:dyDescent="0.2">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2.75" customHeight="1" x14ac:dyDescent="0.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2.75" customHeight="1" x14ac:dyDescent="0.2">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2.75" customHeight="1" x14ac:dyDescent="0.2">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2.75" customHeight="1" x14ac:dyDescent="0.2">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2.75" customHeight="1" x14ac:dyDescent="0.2">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2.75" customHeight="1" x14ac:dyDescent="0.2">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2.75" customHeight="1" x14ac:dyDescent="0.2">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2.75" customHeight="1" x14ac:dyDescent="0.2">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2.75" customHeight="1" x14ac:dyDescent="0.2">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2.75" customHeight="1" x14ac:dyDescent="0.2">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2.75" customHeight="1" x14ac:dyDescent="0.2">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2.75" customHeight="1" x14ac:dyDescent="0.2">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2.75" customHeight="1" x14ac:dyDescent="0.2">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2.75" customHeight="1" x14ac:dyDescent="0.2">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2.75" customHeight="1" x14ac:dyDescent="0.2">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2.75" customHeight="1" x14ac:dyDescent="0.2">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2.75" customHeight="1" x14ac:dyDescent="0.2">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2.75" customHeight="1" x14ac:dyDescent="0.2">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2.75" customHeight="1" x14ac:dyDescent="0.2">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2.75" customHeight="1" x14ac:dyDescent="0.2">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2.75" customHeight="1" x14ac:dyDescent="0.2">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2.75" customHeight="1" x14ac:dyDescent="0.2">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2.75" customHeight="1" x14ac:dyDescent="0.2">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2.75" customHeight="1" x14ac:dyDescent="0.2">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2.75" customHeight="1" x14ac:dyDescent="0.2">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2.75" customHeight="1" x14ac:dyDescent="0.2">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2.75" customHeight="1" x14ac:dyDescent="0.2">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2.75" customHeight="1" x14ac:dyDescent="0.2">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2.75" customHeight="1" x14ac:dyDescent="0.2">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2.75" customHeight="1" x14ac:dyDescent="0.2">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2.75" customHeight="1" x14ac:dyDescent="0.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2.75" customHeight="1" x14ac:dyDescent="0.2">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2.75" customHeight="1" x14ac:dyDescent="0.2">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2.75" customHeight="1" x14ac:dyDescent="0.2">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2.75" customHeight="1" x14ac:dyDescent="0.2">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2.75" customHeight="1" x14ac:dyDescent="0.2">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2.75" customHeight="1" x14ac:dyDescent="0.2">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2.75" customHeight="1" x14ac:dyDescent="0.2">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2.75" customHeight="1" x14ac:dyDescent="0.2">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2.75" customHeight="1" x14ac:dyDescent="0.2">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2.75" customHeight="1" x14ac:dyDescent="0.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2.75" customHeight="1" x14ac:dyDescent="0.2">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2.75" customHeight="1" x14ac:dyDescent="0.2">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2.75" customHeight="1" x14ac:dyDescent="0.2">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2.75" customHeight="1" x14ac:dyDescent="0.2">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2.75" customHeight="1" x14ac:dyDescent="0.2">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2.75" customHeight="1" x14ac:dyDescent="0.2">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2.75" customHeight="1" x14ac:dyDescent="0.2">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2.75" customHeight="1" x14ac:dyDescent="0.2">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2.75" customHeight="1" x14ac:dyDescent="0.2">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2.75" customHeight="1" x14ac:dyDescent="0.2">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2.75" customHeight="1" x14ac:dyDescent="0.2">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2.75" customHeight="1" x14ac:dyDescent="0.2">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2.75" customHeight="1" x14ac:dyDescent="0.2">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2.75" customHeight="1" x14ac:dyDescent="0.2">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2.75" customHeight="1" x14ac:dyDescent="0.2">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2.75" customHeight="1" x14ac:dyDescent="0.2">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2.75" customHeight="1" x14ac:dyDescent="0.2">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2.75" customHeight="1" x14ac:dyDescent="0.2">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2.75" customHeight="1" x14ac:dyDescent="0.2">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2.75" customHeight="1" x14ac:dyDescent="0.2">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2.75" customHeight="1" x14ac:dyDescent="0.2">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2.75" customHeight="1" x14ac:dyDescent="0.2">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2.75" customHeight="1" x14ac:dyDescent="0.2">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2.75" customHeight="1" x14ac:dyDescent="0.2">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2.75" customHeight="1" x14ac:dyDescent="0.2">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2.75" customHeight="1" x14ac:dyDescent="0.2">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2.75" customHeight="1" x14ac:dyDescent="0.2">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2.75" customHeight="1" x14ac:dyDescent="0.2">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2.75" customHeight="1" x14ac:dyDescent="0.2">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2.75" customHeight="1" x14ac:dyDescent="0.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2.75" customHeight="1" x14ac:dyDescent="0.2">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2.75" customHeight="1" x14ac:dyDescent="0.2">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2.75" customHeight="1" x14ac:dyDescent="0.2">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2.75" customHeight="1" x14ac:dyDescent="0.2">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2.75" customHeight="1" x14ac:dyDescent="0.2">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2.75" customHeight="1" x14ac:dyDescent="0.2">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2.75" customHeight="1" x14ac:dyDescent="0.2">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2.75" customHeight="1" x14ac:dyDescent="0.2">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2.75" customHeight="1" x14ac:dyDescent="0.2">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2.75" customHeight="1" x14ac:dyDescent="0.2">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2.75" customHeight="1" x14ac:dyDescent="0.2">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2.75" customHeight="1" x14ac:dyDescent="0.2">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2.75" customHeight="1" x14ac:dyDescent="0.2">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2.75" customHeight="1" x14ac:dyDescent="0.2">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2.75" customHeight="1" x14ac:dyDescent="0.2">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2.75" customHeight="1" x14ac:dyDescent="0.2">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2.75" customHeight="1" x14ac:dyDescent="0.2">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2.75" customHeight="1" x14ac:dyDescent="0.2">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2.75" customHeight="1" x14ac:dyDescent="0.2">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2.75" customHeight="1" x14ac:dyDescent="0.2">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2.75" customHeight="1" x14ac:dyDescent="0.2">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2.75" customHeight="1" x14ac:dyDescent="0.2">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2.75" customHeight="1" x14ac:dyDescent="0.2">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2.75" customHeight="1" x14ac:dyDescent="0.2">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2.75" customHeight="1" x14ac:dyDescent="0.2">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2.75" customHeight="1" x14ac:dyDescent="0.2">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2.75" customHeight="1" x14ac:dyDescent="0.2">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2.75" customHeight="1" x14ac:dyDescent="0.2">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2.75" customHeight="1" x14ac:dyDescent="0.2">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2.75" customHeight="1" x14ac:dyDescent="0.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2.75" customHeight="1" x14ac:dyDescent="0.2">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2.75" customHeight="1" x14ac:dyDescent="0.2">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2.75" customHeight="1" x14ac:dyDescent="0.2">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2.75" customHeight="1" x14ac:dyDescent="0.2">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2.75" customHeight="1" x14ac:dyDescent="0.2">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2.75" customHeight="1" x14ac:dyDescent="0.2">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2.75" customHeight="1" x14ac:dyDescent="0.2">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2.75" customHeight="1" x14ac:dyDescent="0.2">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11">
    <mergeCell ref="F19:M19"/>
    <mergeCell ref="F20:M20"/>
    <mergeCell ref="C21:D21"/>
    <mergeCell ref="F21:M21"/>
    <mergeCell ref="E3:E4"/>
    <mergeCell ref="F3:M4"/>
    <mergeCell ref="F5:M5"/>
    <mergeCell ref="I7:K7"/>
    <mergeCell ref="C17:M17"/>
    <mergeCell ref="C19:D19"/>
    <mergeCell ref="C20:D20"/>
  </mergeCells>
  <conditionalFormatting sqref="K27">
    <cfRule type="cellIs" dxfId="32" priority="56" operator="between">
      <formula>0.76</formula>
      <formula>1</formula>
    </cfRule>
  </conditionalFormatting>
  <conditionalFormatting sqref="K27">
    <cfRule type="cellIs" dxfId="31" priority="57" operator="between">
      <formula>0.51</formula>
      <formula>0.75</formula>
    </cfRule>
  </conditionalFormatting>
  <conditionalFormatting sqref="K27">
    <cfRule type="cellIs" dxfId="30" priority="58" operator="between">
      <formula>0.26</formula>
      <formula>0.5</formula>
    </cfRule>
  </conditionalFormatting>
  <conditionalFormatting sqref="G25">
    <cfRule type="cellIs" dxfId="29" priority="31" operator="between">
      <formula>0.76</formula>
      <formula>1</formula>
    </cfRule>
  </conditionalFormatting>
  <conditionalFormatting sqref="G25">
    <cfRule type="cellIs" dxfId="28" priority="32" operator="between">
      <formula>0.51</formula>
      <formula>0.75</formula>
    </cfRule>
  </conditionalFormatting>
  <conditionalFormatting sqref="G25">
    <cfRule type="cellIs" dxfId="27" priority="33" operator="between">
      <formula>0.26</formula>
      <formula>0.5</formula>
    </cfRule>
  </conditionalFormatting>
  <conditionalFormatting sqref="G27">
    <cfRule type="cellIs" dxfId="26" priority="28" operator="between">
      <formula>0.76</formula>
      <formula>1</formula>
    </cfRule>
  </conditionalFormatting>
  <conditionalFormatting sqref="G27">
    <cfRule type="cellIs" dxfId="25" priority="29" operator="between">
      <formula>0.51</formula>
      <formula>0.75</formula>
    </cfRule>
  </conditionalFormatting>
  <conditionalFormatting sqref="G27">
    <cfRule type="cellIs" dxfId="24" priority="30" operator="between">
      <formula>0.26</formula>
      <formula>0.5</formula>
    </cfRule>
  </conditionalFormatting>
  <conditionalFormatting sqref="G29">
    <cfRule type="cellIs" dxfId="23" priority="25" operator="between">
      <formula>0.76</formula>
      <formula>1</formula>
    </cfRule>
  </conditionalFormatting>
  <conditionalFormatting sqref="G29">
    <cfRule type="cellIs" dxfId="22" priority="26" operator="between">
      <formula>0.51</formula>
      <formula>0.75</formula>
    </cfRule>
  </conditionalFormatting>
  <conditionalFormatting sqref="G29">
    <cfRule type="cellIs" dxfId="21" priority="27" operator="between">
      <formula>0.26</formula>
      <formula>0.5</formula>
    </cfRule>
  </conditionalFormatting>
  <conditionalFormatting sqref="G31">
    <cfRule type="cellIs" dxfId="20" priority="22" operator="between">
      <formula>0.76</formula>
      <formula>1</formula>
    </cfRule>
  </conditionalFormatting>
  <conditionalFormatting sqref="G31">
    <cfRule type="cellIs" dxfId="19" priority="23" operator="between">
      <formula>0.51</formula>
      <formula>0.75</formula>
    </cfRule>
  </conditionalFormatting>
  <conditionalFormatting sqref="G31">
    <cfRule type="cellIs" dxfId="18" priority="24" operator="between">
      <formula>0.26</formula>
      <formula>0.5</formula>
    </cfRule>
  </conditionalFormatting>
  <conditionalFormatting sqref="G33">
    <cfRule type="cellIs" dxfId="17" priority="19" operator="between">
      <formula>0.76</formula>
      <formula>1</formula>
    </cfRule>
  </conditionalFormatting>
  <conditionalFormatting sqref="G33">
    <cfRule type="cellIs" dxfId="16" priority="20" operator="between">
      <formula>0.51</formula>
      <formula>0.75</formula>
    </cfRule>
  </conditionalFormatting>
  <conditionalFormatting sqref="G33">
    <cfRule type="cellIs" dxfId="15" priority="21" operator="between">
      <formula>0.26</formula>
      <formula>0.5</formula>
    </cfRule>
  </conditionalFormatting>
  <conditionalFormatting sqref="K25">
    <cfRule type="cellIs" dxfId="14" priority="16" operator="between">
      <formula>0.76</formula>
      <formula>1</formula>
    </cfRule>
  </conditionalFormatting>
  <conditionalFormatting sqref="K25">
    <cfRule type="cellIs" dxfId="13" priority="17" operator="between">
      <formula>0.51</formula>
      <formula>0.75</formula>
    </cfRule>
  </conditionalFormatting>
  <conditionalFormatting sqref="K25">
    <cfRule type="cellIs" dxfId="12" priority="18" operator="between">
      <formula>0.26</formula>
      <formula>0.5</formula>
    </cfRule>
  </conditionalFormatting>
  <conditionalFormatting sqref="K31">
    <cfRule type="cellIs" dxfId="11" priority="10" operator="between">
      <formula>0.76</formula>
      <formula>1</formula>
    </cfRule>
  </conditionalFormatting>
  <conditionalFormatting sqref="K31">
    <cfRule type="cellIs" dxfId="10" priority="11" operator="between">
      <formula>0.51</formula>
      <formula>0.75</formula>
    </cfRule>
  </conditionalFormatting>
  <conditionalFormatting sqref="K31">
    <cfRule type="cellIs" dxfId="9" priority="12" operator="between">
      <formula>0.26</formula>
      <formula>0.5</formula>
    </cfRule>
  </conditionalFormatting>
  <conditionalFormatting sqref="K33">
    <cfRule type="cellIs" dxfId="8" priority="7" operator="between">
      <formula>0.76</formula>
      <formula>1</formula>
    </cfRule>
  </conditionalFormatting>
  <conditionalFormatting sqref="K33">
    <cfRule type="cellIs" dxfId="7" priority="8" operator="between">
      <formula>0.51</formula>
      <formula>0.75</formula>
    </cfRule>
  </conditionalFormatting>
  <conditionalFormatting sqref="K33">
    <cfRule type="cellIs" dxfId="6" priority="9" operator="between">
      <formula>0.26</formula>
      <formula>0.5</formula>
    </cfRule>
  </conditionalFormatting>
  <conditionalFormatting sqref="K29">
    <cfRule type="cellIs" dxfId="5" priority="4" operator="between">
      <formula>0.76</formula>
      <formula>1</formula>
    </cfRule>
  </conditionalFormatting>
  <conditionalFormatting sqref="K29">
    <cfRule type="cellIs" dxfId="4" priority="5" operator="between">
      <formula>0.51</formula>
      <formula>0.75</formula>
    </cfRule>
  </conditionalFormatting>
  <conditionalFormatting sqref="K29">
    <cfRule type="cellIs" dxfId="3" priority="6" operator="between">
      <formula>0.26</formula>
      <formula>0.5</formula>
    </cfRule>
  </conditionalFormatting>
  <conditionalFormatting sqref="M7">
    <cfRule type="cellIs" dxfId="2" priority="1" operator="between">
      <formula>0.76</formula>
      <formula>1</formula>
    </cfRule>
  </conditionalFormatting>
  <conditionalFormatting sqref="M7">
    <cfRule type="cellIs" dxfId="1" priority="2" operator="between">
      <formula>0.51</formula>
      <formula>0.75</formula>
    </cfRule>
  </conditionalFormatting>
  <conditionalFormatting sqref="M7">
    <cfRule type="cellIs" dxfId="0" priority="3" operator="between">
      <formula>0.26</formula>
      <formula>0.5</formula>
    </cfRule>
  </conditionalFormatting>
  <dataValidations count="2">
    <dataValidation type="list" allowBlank="1" showErrorMessage="1" sqref="N19:O20 E20:E21" xr:uid="{00000000-0002-0000-0800-000000000000}">
      <formula1>"Si,No"</formula1>
    </dataValidation>
    <dataValidation type="list" allowBlank="1" showErrorMessage="1" sqref="E19" xr:uid="{00000000-0002-0000-0800-000001000000}">
      <formula1>"Si,No,En proceso"</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Definiciones</vt:lpstr>
      <vt:lpstr>1. Ambiente de Control</vt:lpstr>
      <vt:lpstr>2. Evaluación de riesgos</vt:lpstr>
      <vt:lpstr>3. Actividades de control</vt:lpstr>
      <vt:lpstr>4. Info y Comunicación</vt:lpstr>
      <vt:lpstr>5. Actividades de Monitoreo</vt:lpstr>
      <vt:lpstr>Analisis de Resultados</vt:lpstr>
      <vt:lpstr>Conclusiones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ORLANDO GOMEZ PINTO</dc:creator>
  <cp:lastModifiedBy>ROSALBA CARDENAS LADINO</cp:lastModifiedBy>
  <cp:lastPrinted>2025-01-31T13:37:06Z</cp:lastPrinted>
  <dcterms:created xsi:type="dcterms:W3CDTF">2010-10-04T16:34:45Z</dcterms:created>
  <dcterms:modified xsi:type="dcterms:W3CDTF">2025-01-31T13:45:37Z</dcterms:modified>
</cp:coreProperties>
</file>