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ACASTROB\Downloads\"/>
    </mc:Choice>
  </mc:AlternateContent>
  <xr:revisionPtr revIDLastSave="0" documentId="13_ncr:1_{57493578-41D0-4862-AF90-26BBD232333D}" xr6:coauthVersionLast="36" xr6:coauthVersionMax="36" xr10:uidLastSave="{00000000-0000-0000-0000-000000000000}"/>
  <bookViews>
    <workbookView xWindow="0" yWindow="0" windowWidth="13320" windowHeight="9150" tabRatio="686" firstSheet="4" activeTab="5" xr2:uid="{00000000-000D-0000-FFFF-FFFF00000000}"/>
  </bookViews>
  <sheets>
    <sheet name="RIESGOS GESTIÓN Y SEG. DIGITAL" sheetId="8" state="hidden" r:id="rId1"/>
    <sheet name="GESTIÓN Y SEG DIGITAL FOMULADO" sheetId="1" state="hidden" r:id="rId2"/>
    <sheet name="RIESGOS CORRUPCIÓN FORMULADO" sheetId="2" state="hidden" r:id="rId3"/>
    <sheet name="RIESGOS DE CORRUPCIÓN" sheetId="9" state="hidden" r:id="rId4"/>
    <sheet name="GESTIÓN Y SEG DIGITAL" sheetId="11" r:id="rId5"/>
    <sheet name="RIESGOS CORRUPCIÓN " sheetId="12" r:id="rId6"/>
    <sheet name="Control de Cambios" sheetId="4" state="hidden" r:id="rId7"/>
    <sheet name="Listado de riesgos" sheetId="10" state="hidden" r:id="rId8"/>
    <sheet name="No Eliminar" sheetId="6" state="hidden"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xlnm._FilterDatabase" localSheetId="4" hidden="1">'GESTIÓN Y SEG DIGITAL'!$A$8:$BZ$132</definedName>
    <definedName name="_xlnm._FilterDatabase" localSheetId="1" hidden="1">'GESTIÓN Y SEG DIGITAL FOMULADO'!$A$8:$CW$278</definedName>
    <definedName name="_xlnm._FilterDatabase" localSheetId="5" hidden="1">'RIESGOS CORRUPCIÓN '!$A$8:$CG$42</definedName>
    <definedName name="_xlnm._FilterDatabase" localSheetId="2" hidden="1">'RIESGOS CORRUPCIÓN FORMULADO'!$B$8:$BH$8</definedName>
    <definedName name="_xlnm._FilterDatabase" localSheetId="3" hidden="1">'RIESGOS DE CORRUPCIÓN'!$B$7:$BI$7</definedName>
    <definedName name="_xlnm._FilterDatabase" localSheetId="0" hidden="1">'RIESGOS GESTIÓN Y SEG. DIGITAL'!$B$7:$BJ$7</definedName>
    <definedName name="_xlnm.Print_Area" localSheetId="4">'GESTIÓN Y SEG DIGITAL'!$B$1:$AO$9</definedName>
    <definedName name="_xlnm.Print_Area" localSheetId="1">'GESTIÓN Y SEG DIGITAL FOMULADO'!$B$1:$BL$9</definedName>
    <definedName name="_xlnm.Print_Area" localSheetId="5">'RIESGOS CORRUPCIÓN '!$B$5:$BI$9</definedName>
    <definedName name="_xlnm.Print_Area" localSheetId="2">'RIESGOS CORRUPCIÓN FORMULADO'!$B$5:$BI$10</definedName>
    <definedName name="_xlnm.Print_Area" localSheetId="3">'RIESGOS DE CORRUPCIÓN'!$B$4:$BJ$9</definedName>
    <definedName name="_xlnm.Print_Area" localSheetId="0">'RIESGOS GESTIÓN Y SEG. DIGITAL'!$B$1:$BL$8</definedName>
    <definedName name="Control_Existente">[1]Hoja4!$H$3:$H$4</definedName>
    <definedName name="Impacto">[1]Hoja4!$F$3:$F$7</definedName>
    <definedName name="IMPACTO_INHERENTE" comment="aaa" localSheetId="4">'GESTIÓN Y SEG DIGITAL'!#REF!</definedName>
    <definedName name="IMPACTO_INHERENTE" comment="aaa" localSheetId="0">'RIESGOS GESTIÓN Y SEG. DIGITAL'!$AK$7</definedName>
    <definedName name="IMPACTO_INHERENTE" comment="aaa">'GESTIÓN Y SEG DIGITAL FOMULADO'!$AK$8</definedName>
    <definedName name="Probabilidad">[1]Hoja4!$E$3:$E$7</definedName>
    <definedName name="Tipo_de_Riesgo">[1]Hoja4!$D$3:$D$9</definedName>
    <definedName name="_xlnm.Print_Titles" localSheetId="4">'GESTIÓN Y SEG DIGITAL'!$1:$8</definedName>
    <definedName name="_xlnm.Print_Titles" localSheetId="1">'GESTIÓN Y SEG DIGITAL FOMULADO'!$1:$8</definedName>
    <definedName name="_xlnm.Print_Titles" localSheetId="5">'RIESGOS CORRUPCIÓN '!$5:$8</definedName>
    <definedName name="_xlnm.Print_Titles" localSheetId="2">'RIESGOS CORRUPCIÓN FORMULADO'!$5:$8</definedName>
    <definedName name="_xlnm.Print_Titles" localSheetId="3">'RIESGOS DE CORRUPCIÓN'!$4:$7</definedName>
    <definedName name="_xlnm.Print_Titles" localSheetId="0">'RIESGOS GESTIÓN Y SEG. DIGITAL'!$1:$7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88" i="11" l="1"/>
  <c r="Y87" i="11"/>
  <c r="D11" i="2" l="1"/>
  <c r="AU18" i="1" l="1"/>
  <c r="AS18" i="1"/>
  <c r="AV18" i="1" s="1"/>
  <c r="AQ18" i="1"/>
  <c r="AX10" i="2" l="1"/>
  <c r="AY10" i="2" s="1"/>
  <c r="AH9" i="2"/>
  <c r="AY9" i="2"/>
  <c r="AX9" i="2"/>
  <c r="AT10" i="2"/>
  <c r="AT9" i="2"/>
  <c r="AS10" i="2"/>
  <c r="AS9" i="2"/>
  <c r="AQ10" i="2"/>
  <c r="AQ9" i="2"/>
  <c r="AU38" i="1" l="1"/>
  <c r="AQ38" i="1"/>
  <c r="AS38" i="1"/>
  <c r="AU37" i="1"/>
  <c r="AS37" i="1"/>
  <c r="AQ37" i="1"/>
  <c r="AU36" i="1"/>
  <c r="AS36" i="1"/>
  <c r="AQ36" i="1"/>
  <c r="AK36" i="1"/>
  <c r="AL36" i="1" s="1"/>
  <c r="M36" i="1"/>
  <c r="AV37" i="1" l="1"/>
  <c r="BB37" i="1"/>
  <c r="BC37" i="1" s="1"/>
  <c r="AV38" i="1"/>
  <c r="AM36" i="1"/>
  <c r="AV36" i="1"/>
  <c r="N36" i="1"/>
  <c r="AZ36" i="1" s="1"/>
  <c r="AZ37" i="1" s="1"/>
  <c r="BA37" i="1" s="1"/>
  <c r="BB36" i="1"/>
  <c r="BC36" i="1" s="1"/>
  <c r="AS33" i="2"/>
  <c r="AQ33" i="2"/>
  <c r="AO33" i="2"/>
  <c r="AS32" i="2"/>
  <c r="AQ32" i="2"/>
  <c r="AO32" i="2"/>
  <c r="AS31" i="2"/>
  <c r="AQ31" i="2"/>
  <c r="AT31" i="2" s="1"/>
  <c r="AO31" i="2"/>
  <c r="AT32" i="2" l="1"/>
  <c r="BA36" i="1"/>
  <c r="BD36" i="1" s="1"/>
  <c r="BD37" i="1"/>
  <c r="AT33" i="2"/>
  <c r="AU40" i="1"/>
  <c r="AS40" i="1"/>
  <c r="AV40" i="1" s="1"/>
  <c r="AQ40" i="1"/>
  <c r="C9" i="1" l="1"/>
  <c r="D9" i="1"/>
  <c r="M9" i="1"/>
  <c r="N9" i="1" s="1"/>
  <c r="AK9" i="1"/>
  <c r="AL9" i="1" s="1"/>
  <c r="AQ9" i="1"/>
  <c r="AS9" i="1"/>
  <c r="AU9" i="1"/>
  <c r="AQ10" i="1"/>
  <c r="AS10" i="1"/>
  <c r="AU10" i="1"/>
  <c r="AQ11" i="1"/>
  <c r="AS11" i="1"/>
  <c r="AU11" i="1"/>
  <c r="C12" i="1"/>
  <c r="D12" i="1"/>
  <c r="M12" i="1"/>
  <c r="N12" i="1" s="1"/>
  <c r="AK12" i="1"/>
  <c r="AQ12" i="1"/>
  <c r="AS12" i="1"/>
  <c r="AU12" i="1"/>
  <c r="AQ13" i="1"/>
  <c r="AS13" i="1"/>
  <c r="AU13" i="1"/>
  <c r="M14" i="1"/>
  <c r="N14" i="1" s="1"/>
  <c r="AK14" i="1"/>
  <c r="AL14" i="1" s="1"/>
  <c r="AQ14" i="1"/>
  <c r="AS14" i="1"/>
  <c r="AU14" i="1"/>
  <c r="AQ15" i="1"/>
  <c r="AS15" i="1"/>
  <c r="AU15" i="1"/>
  <c r="M16" i="1"/>
  <c r="N16" i="1" s="1"/>
  <c r="AK16" i="1"/>
  <c r="AL16" i="1" s="1"/>
  <c r="AQ16" i="1"/>
  <c r="AS16" i="1"/>
  <c r="AU16" i="1"/>
  <c r="AV16" i="1" s="1"/>
  <c r="C17" i="1"/>
  <c r="D17" i="1"/>
  <c r="M17" i="1"/>
  <c r="N17" i="1" s="1"/>
  <c r="AK17" i="1"/>
  <c r="AL17" i="1" s="1"/>
  <c r="AQ17" i="1"/>
  <c r="AS17" i="1"/>
  <c r="AU17" i="1"/>
  <c r="M19" i="1"/>
  <c r="AK19" i="1"/>
  <c r="AL19" i="1" s="1"/>
  <c r="AQ19" i="1"/>
  <c r="AS19" i="1"/>
  <c r="AU19" i="1"/>
  <c r="C30" i="1"/>
  <c r="D30" i="1"/>
  <c r="M30" i="1"/>
  <c r="N30" i="1" s="1"/>
  <c r="AK30" i="1"/>
  <c r="AL30" i="1" s="1"/>
  <c r="AQ30" i="1"/>
  <c r="AS30" i="1"/>
  <c r="AU30" i="1"/>
  <c r="AQ31" i="1"/>
  <c r="AS31" i="1"/>
  <c r="AU31" i="1"/>
  <c r="M32" i="1"/>
  <c r="N32" i="1" s="1"/>
  <c r="AK32" i="1"/>
  <c r="AL32" i="1" s="1"/>
  <c r="AQ32" i="1"/>
  <c r="AS32" i="1"/>
  <c r="AU32" i="1"/>
  <c r="AQ33" i="1"/>
  <c r="AS33" i="1"/>
  <c r="AU33" i="1"/>
  <c r="C35" i="1"/>
  <c r="D35" i="1"/>
  <c r="M35" i="1"/>
  <c r="N35" i="1" s="1"/>
  <c r="AK35" i="1"/>
  <c r="AQ35" i="1"/>
  <c r="AS35" i="1"/>
  <c r="AU35" i="1"/>
  <c r="M38" i="1"/>
  <c r="N38" i="1" s="1"/>
  <c r="AZ38" i="1" s="1"/>
  <c r="BA38" i="1" s="1"/>
  <c r="AK38" i="1"/>
  <c r="AL38" i="1" s="1"/>
  <c r="BB38" i="1" s="1"/>
  <c r="BC38" i="1" s="1"/>
  <c r="M39" i="1"/>
  <c r="AK39" i="1"/>
  <c r="AL39" i="1" s="1"/>
  <c r="AQ39" i="1"/>
  <c r="AS39" i="1"/>
  <c r="AU39" i="1"/>
  <c r="M41" i="1"/>
  <c r="N41" i="1" s="1"/>
  <c r="AK41" i="1"/>
  <c r="AQ41" i="1"/>
  <c r="AS41" i="1"/>
  <c r="AU41" i="1"/>
  <c r="AQ42" i="1"/>
  <c r="AS42" i="1"/>
  <c r="AU42" i="1"/>
  <c r="C43" i="1"/>
  <c r="D43" i="1"/>
  <c r="M43" i="1"/>
  <c r="N43" i="1" s="1"/>
  <c r="AK43" i="1"/>
  <c r="AL43" i="1" s="1"/>
  <c r="AQ43" i="1"/>
  <c r="AS43" i="1"/>
  <c r="AV43" i="1" s="1"/>
  <c r="AU43" i="1"/>
  <c r="C44" i="1"/>
  <c r="D44" i="1"/>
  <c r="M44" i="1"/>
  <c r="N44" i="1" s="1"/>
  <c r="AK44" i="1"/>
  <c r="AL44" i="1" s="1"/>
  <c r="BB44" i="1" s="1"/>
  <c r="BC44" i="1" s="1"/>
  <c r="AQ44" i="1"/>
  <c r="AS44" i="1"/>
  <c r="AU44" i="1"/>
  <c r="AQ45" i="1"/>
  <c r="AS45" i="1"/>
  <c r="AU45" i="1"/>
  <c r="M46" i="1"/>
  <c r="N46" i="1" s="1"/>
  <c r="AK46" i="1"/>
  <c r="AQ46" i="1"/>
  <c r="AS46" i="1"/>
  <c r="AU46" i="1"/>
  <c r="AQ47" i="1"/>
  <c r="AS47" i="1"/>
  <c r="AU47" i="1"/>
  <c r="C48" i="1"/>
  <c r="D48" i="1"/>
  <c r="M48" i="1"/>
  <c r="N48" i="1" s="1"/>
  <c r="AK48" i="1"/>
  <c r="AL48" i="1" s="1"/>
  <c r="AQ48" i="1"/>
  <c r="AS48" i="1"/>
  <c r="AU48" i="1"/>
  <c r="M49" i="1"/>
  <c r="N49" i="1" s="1"/>
  <c r="AK49" i="1"/>
  <c r="AL49" i="1" s="1"/>
  <c r="AQ49" i="1"/>
  <c r="AS49" i="1"/>
  <c r="AU49" i="1"/>
  <c r="M50" i="1"/>
  <c r="N50" i="1" s="1"/>
  <c r="AK50" i="1"/>
  <c r="AL50" i="1" s="1"/>
  <c r="AQ50" i="1"/>
  <c r="AS50" i="1"/>
  <c r="AU50" i="1"/>
  <c r="M51" i="1"/>
  <c r="N51" i="1" s="1"/>
  <c r="AK51" i="1"/>
  <c r="AL51" i="1" s="1"/>
  <c r="AQ51" i="1"/>
  <c r="AS51" i="1"/>
  <c r="AU51" i="1"/>
  <c r="M52" i="1"/>
  <c r="N52" i="1" s="1"/>
  <c r="AK52" i="1"/>
  <c r="AL52" i="1" s="1"/>
  <c r="AQ52" i="1"/>
  <c r="AS52" i="1"/>
  <c r="AU52" i="1"/>
  <c r="M53" i="1"/>
  <c r="N53" i="1" s="1"/>
  <c r="AK53" i="1"/>
  <c r="AL53" i="1" s="1"/>
  <c r="AQ53" i="1"/>
  <c r="AS53" i="1"/>
  <c r="AU53" i="1"/>
  <c r="M54" i="1"/>
  <c r="N54" i="1" s="1"/>
  <c r="AK54" i="1"/>
  <c r="AL54" i="1" s="1"/>
  <c r="AQ54" i="1"/>
  <c r="AS54" i="1"/>
  <c r="AU54" i="1"/>
  <c r="AQ55" i="1"/>
  <c r="AS55" i="1"/>
  <c r="AU55" i="1"/>
  <c r="M56" i="1"/>
  <c r="N56" i="1" s="1"/>
  <c r="AZ56" i="1" s="1"/>
  <c r="BA56" i="1" s="1"/>
  <c r="AK56" i="1"/>
  <c r="AL56" i="1" s="1"/>
  <c r="AQ56" i="1"/>
  <c r="AS56" i="1"/>
  <c r="AU56" i="1"/>
  <c r="M57" i="1"/>
  <c r="AK57" i="1"/>
  <c r="AL57" i="1" s="1"/>
  <c r="AQ57" i="1"/>
  <c r="AS57" i="1"/>
  <c r="AU57" i="1"/>
  <c r="M58" i="1"/>
  <c r="N58" i="1" s="1"/>
  <c r="AK58" i="1"/>
  <c r="AQ58" i="1"/>
  <c r="AS58" i="1"/>
  <c r="AU58" i="1"/>
  <c r="AQ59" i="1"/>
  <c r="AS59" i="1"/>
  <c r="AU59" i="1"/>
  <c r="C60" i="1"/>
  <c r="D60" i="1"/>
  <c r="M60" i="1"/>
  <c r="N60" i="1" s="1"/>
  <c r="AK60" i="1"/>
  <c r="AL60" i="1" s="1"/>
  <c r="AQ60" i="1"/>
  <c r="AS60" i="1"/>
  <c r="AU60" i="1"/>
  <c r="AQ61" i="1"/>
  <c r="AS61" i="1"/>
  <c r="AU61" i="1"/>
  <c r="M62" i="1"/>
  <c r="N62" i="1" s="1"/>
  <c r="AK62" i="1"/>
  <c r="AL62" i="1" s="1"/>
  <c r="AQ62" i="1"/>
  <c r="AS62" i="1"/>
  <c r="AV62" i="1" s="1"/>
  <c r="AU62" i="1"/>
  <c r="AQ63" i="1"/>
  <c r="AS63" i="1"/>
  <c r="AU63" i="1"/>
  <c r="AQ64" i="1"/>
  <c r="AS64" i="1"/>
  <c r="AU64" i="1"/>
  <c r="AQ65" i="1"/>
  <c r="AS65" i="1"/>
  <c r="AU65" i="1"/>
  <c r="AQ66" i="1"/>
  <c r="AS66" i="1"/>
  <c r="AU66" i="1"/>
  <c r="M67" i="1"/>
  <c r="N67" i="1" s="1"/>
  <c r="AK67" i="1"/>
  <c r="AL67" i="1" s="1"/>
  <c r="AQ67" i="1"/>
  <c r="AS67" i="1"/>
  <c r="AU67" i="1"/>
  <c r="M68" i="1"/>
  <c r="AK68" i="1"/>
  <c r="AL68" i="1" s="1"/>
  <c r="AQ68" i="1"/>
  <c r="AS68" i="1"/>
  <c r="AU68" i="1"/>
  <c r="AQ69" i="1"/>
  <c r="AS69" i="1"/>
  <c r="AU69" i="1"/>
  <c r="C70" i="1"/>
  <c r="D70" i="1"/>
  <c r="M70" i="1"/>
  <c r="N70" i="1" s="1"/>
  <c r="AK70" i="1"/>
  <c r="AQ70" i="1"/>
  <c r="AS70" i="1"/>
  <c r="AU70" i="1"/>
  <c r="M71" i="1"/>
  <c r="AK71" i="1"/>
  <c r="AL71" i="1" s="1"/>
  <c r="AQ71" i="1"/>
  <c r="AS71" i="1"/>
  <c r="AU71" i="1"/>
  <c r="M72" i="1"/>
  <c r="N72" i="1" s="1"/>
  <c r="AK72" i="1"/>
  <c r="AL72" i="1" s="1"/>
  <c r="AQ72" i="1"/>
  <c r="AS72" i="1"/>
  <c r="AU72" i="1"/>
  <c r="M73" i="1"/>
  <c r="N73" i="1" s="1"/>
  <c r="AK73" i="1"/>
  <c r="AL73" i="1" s="1"/>
  <c r="AQ73" i="1"/>
  <c r="AS73" i="1"/>
  <c r="AU73" i="1"/>
  <c r="AQ74" i="1"/>
  <c r="AS74" i="1"/>
  <c r="AU74" i="1"/>
  <c r="AQ75" i="1"/>
  <c r="AS75" i="1"/>
  <c r="AU75" i="1"/>
  <c r="M76" i="1"/>
  <c r="N76" i="1" s="1"/>
  <c r="AK76" i="1"/>
  <c r="AL76" i="1" s="1"/>
  <c r="AQ76" i="1"/>
  <c r="AS76" i="1"/>
  <c r="AU76" i="1"/>
  <c r="M77" i="1"/>
  <c r="N77" i="1" s="1"/>
  <c r="AK77" i="1"/>
  <c r="AL77" i="1" s="1"/>
  <c r="AQ77" i="1"/>
  <c r="AS77" i="1"/>
  <c r="AU77" i="1"/>
  <c r="M79" i="1"/>
  <c r="N79" i="1" s="1"/>
  <c r="AK79" i="1"/>
  <c r="AQ79" i="1"/>
  <c r="AS79" i="1"/>
  <c r="AU79" i="1"/>
  <c r="M80" i="1"/>
  <c r="N80" i="1" s="1"/>
  <c r="AK80" i="1"/>
  <c r="AL80" i="1" s="1"/>
  <c r="AQ80" i="1"/>
  <c r="AS80" i="1"/>
  <c r="AU80" i="1"/>
  <c r="AQ81" i="1"/>
  <c r="AS81" i="1"/>
  <c r="AU81" i="1"/>
  <c r="M82" i="1"/>
  <c r="AK82" i="1"/>
  <c r="AL82" i="1" s="1"/>
  <c r="AQ82" i="1"/>
  <c r="AS82" i="1"/>
  <c r="AU82" i="1"/>
  <c r="AQ83" i="1"/>
  <c r="AS83" i="1"/>
  <c r="AU83" i="1"/>
  <c r="AQ84" i="1"/>
  <c r="AS84" i="1"/>
  <c r="AU84" i="1"/>
  <c r="M85" i="1"/>
  <c r="N85" i="1" s="1"/>
  <c r="AK85" i="1"/>
  <c r="AL85" i="1" s="1"/>
  <c r="BB85" i="1" s="1"/>
  <c r="BC85" i="1" s="1"/>
  <c r="AQ85" i="1"/>
  <c r="AS85" i="1"/>
  <c r="AU85" i="1"/>
  <c r="AQ86" i="1"/>
  <c r="AS86" i="1"/>
  <c r="AU86" i="1"/>
  <c r="M87" i="1"/>
  <c r="N87" i="1" s="1"/>
  <c r="AK87" i="1"/>
  <c r="AL87" i="1" s="1"/>
  <c r="AQ87" i="1"/>
  <c r="AS87" i="1"/>
  <c r="AU87" i="1"/>
  <c r="AQ88" i="1"/>
  <c r="AS88" i="1"/>
  <c r="AU88" i="1"/>
  <c r="AQ89" i="1"/>
  <c r="AS89" i="1"/>
  <c r="AU89" i="1"/>
  <c r="M90" i="1"/>
  <c r="N90" i="1" s="1"/>
  <c r="AK90" i="1"/>
  <c r="AQ90" i="1"/>
  <c r="AS90" i="1"/>
  <c r="AU90" i="1"/>
  <c r="AQ91" i="1"/>
  <c r="AS91" i="1"/>
  <c r="AU91" i="1"/>
  <c r="AQ92" i="1"/>
  <c r="AS92" i="1"/>
  <c r="AU92" i="1"/>
  <c r="AQ93" i="1"/>
  <c r="AS93" i="1"/>
  <c r="AU93" i="1"/>
  <c r="AQ94" i="1"/>
  <c r="AS94" i="1"/>
  <c r="AU94" i="1"/>
  <c r="AQ95" i="1"/>
  <c r="AS95" i="1"/>
  <c r="AU95" i="1"/>
  <c r="M96" i="1"/>
  <c r="N96" i="1" s="1"/>
  <c r="AK96" i="1"/>
  <c r="AL96" i="1" s="1"/>
  <c r="AQ96" i="1"/>
  <c r="AS96" i="1"/>
  <c r="AU96" i="1"/>
  <c r="AQ97" i="1"/>
  <c r="AS97" i="1"/>
  <c r="AU97" i="1"/>
  <c r="AQ98" i="1"/>
  <c r="AS98" i="1"/>
  <c r="AU98" i="1"/>
  <c r="AQ99" i="1"/>
  <c r="AS99" i="1"/>
  <c r="AU99" i="1"/>
  <c r="M100" i="1"/>
  <c r="N100" i="1" s="1"/>
  <c r="AK100" i="1"/>
  <c r="AL100" i="1" s="1"/>
  <c r="AQ100" i="1"/>
  <c r="AS100" i="1"/>
  <c r="AU100" i="1"/>
  <c r="AQ101" i="1"/>
  <c r="AS101" i="1"/>
  <c r="AU101" i="1"/>
  <c r="AQ102" i="1"/>
  <c r="AS102" i="1"/>
  <c r="AU102" i="1"/>
  <c r="M103" i="1"/>
  <c r="N103" i="1" s="1"/>
  <c r="AK103" i="1"/>
  <c r="AL103" i="1" s="1"/>
  <c r="AQ103" i="1"/>
  <c r="AS103" i="1"/>
  <c r="AU103" i="1"/>
  <c r="C104" i="1"/>
  <c r="D104" i="1"/>
  <c r="M104" i="1"/>
  <c r="AK104" i="1"/>
  <c r="AL104" i="1" s="1"/>
  <c r="AQ104" i="1"/>
  <c r="AS104" i="1"/>
  <c r="AU104" i="1"/>
  <c r="M105" i="1"/>
  <c r="AK105" i="1"/>
  <c r="AL105" i="1" s="1"/>
  <c r="AQ105" i="1"/>
  <c r="AS105" i="1"/>
  <c r="AU105" i="1"/>
  <c r="M106" i="1"/>
  <c r="N106" i="1" s="1"/>
  <c r="AK106" i="1"/>
  <c r="AL106" i="1" s="1"/>
  <c r="AQ106" i="1"/>
  <c r="AS106" i="1"/>
  <c r="AU106" i="1"/>
  <c r="M107" i="1"/>
  <c r="N107" i="1" s="1"/>
  <c r="AK107" i="1"/>
  <c r="AQ107" i="1"/>
  <c r="AS107" i="1"/>
  <c r="AU107" i="1"/>
  <c r="M108" i="1"/>
  <c r="AK108" i="1"/>
  <c r="AL108" i="1" s="1"/>
  <c r="AQ108" i="1"/>
  <c r="AS108" i="1"/>
  <c r="AU108" i="1"/>
  <c r="M109" i="1"/>
  <c r="AK109" i="1"/>
  <c r="AL109" i="1"/>
  <c r="AQ109" i="1"/>
  <c r="AS109" i="1"/>
  <c r="AU109" i="1"/>
  <c r="M110" i="1"/>
  <c r="N110" i="1" s="1"/>
  <c r="AK110" i="1"/>
  <c r="AL110" i="1" s="1"/>
  <c r="AQ110" i="1"/>
  <c r="M111" i="1"/>
  <c r="N111" i="1" s="1"/>
  <c r="AK111" i="1"/>
  <c r="AL111" i="1" s="1"/>
  <c r="M112" i="1"/>
  <c r="AK112" i="1"/>
  <c r="AL112" i="1" s="1"/>
  <c r="AQ112" i="1"/>
  <c r="AS112" i="1"/>
  <c r="AV112" i="1" s="1"/>
  <c r="AU112" i="1"/>
  <c r="AQ113" i="1"/>
  <c r="AS113" i="1"/>
  <c r="AU113" i="1"/>
  <c r="AQ114" i="1"/>
  <c r="AS114" i="1"/>
  <c r="AU114" i="1"/>
  <c r="M115" i="1"/>
  <c r="AK115" i="1"/>
  <c r="AL115" i="1" s="1"/>
  <c r="AQ115" i="1"/>
  <c r="AS115" i="1"/>
  <c r="AU115" i="1"/>
  <c r="AQ116" i="1"/>
  <c r="AS116" i="1"/>
  <c r="AU116" i="1"/>
  <c r="M117" i="1"/>
  <c r="N117" i="1" s="1"/>
  <c r="AK117" i="1"/>
  <c r="AL117" i="1" s="1"/>
  <c r="AQ117" i="1"/>
  <c r="AS117" i="1"/>
  <c r="AU117" i="1"/>
  <c r="C118" i="1"/>
  <c r="D118" i="1"/>
  <c r="M118" i="1"/>
  <c r="N118" i="1" s="1"/>
  <c r="AK118" i="1"/>
  <c r="AL118" i="1" s="1"/>
  <c r="AQ118" i="1"/>
  <c r="AS118" i="1"/>
  <c r="AU118" i="1"/>
  <c r="AQ119" i="1"/>
  <c r="AS119" i="1"/>
  <c r="AU119" i="1"/>
  <c r="M120" i="1"/>
  <c r="N120" i="1" s="1"/>
  <c r="AK120" i="1"/>
  <c r="AL120" i="1" s="1"/>
  <c r="AQ120" i="1"/>
  <c r="AS120" i="1"/>
  <c r="AU120" i="1"/>
  <c r="AQ121" i="1"/>
  <c r="AS121" i="1"/>
  <c r="AU121" i="1"/>
  <c r="M122" i="1"/>
  <c r="AK122" i="1"/>
  <c r="AL122" i="1" s="1"/>
  <c r="AQ122" i="1"/>
  <c r="AS122" i="1"/>
  <c r="AU122" i="1"/>
  <c r="AQ123" i="1"/>
  <c r="AS123" i="1"/>
  <c r="AU123" i="1"/>
  <c r="M124" i="1"/>
  <c r="AK124" i="1"/>
  <c r="AL124" i="1" s="1"/>
  <c r="AQ124" i="1"/>
  <c r="AS124" i="1"/>
  <c r="AU124" i="1"/>
  <c r="AQ125" i="1"/>
  <c r="AS125" i="1"/>
  <c r="AU125" i="1"/>
  <c r="AQ126" i="1"/>
  <c r="AS126" i="1"/>
  <c r="AU126" i="1"/>
  <c r="M127" i="1"/>
  <c r="AK127" i="1"/>
  <c r="AL127" i="1" s="1"/>
  <c r="AQ127" i="1"/>
  <c r="AS127" i="1"/>
  <c r="AU127" i="1"/>
  <c r="AQ128" i="1"/>
  <c r="AS128" i="1"/>
  <c r="AU128" i="1"/>
  <c r="M129" i="1"/>
  <c r="AK129" i="1"/>
  <c r="AL129" i="1" s="1"/>
  <c r="AQ129" i="1"/>
  <c r="AS129" i="1"/>
  <c r="AU129" i="1"/>
  <c r="AQ130" i="1"/>
  <c r="AS130" i="1"/>
  <c r="AU130" i="1"/>
  <c r="C131" i="1"/>
  <c r="D131" i="1"/>
  <c r="M131" i="1"/>
  <c r="AK131" i="1"/>
  <c r="AL131" i="1" s="1"/>
  <c r="AQ131" i="1"/>
  <c r="AS131" i="1"/>
  <c r="AU131" i="1"/>
  <c r="M132" i="1"/>
  <c r="N132" i="1" s="1"/>
  <c r="AK132" i="1"/>
  <c r="AQ132" i="1"/>
  <c r="AS132" i="1"/>
  <c r="AU132" i="1"/>
  <c r="AQ133" i="1"/>
  <c r="AS133" i="1"/>
  <c r="AU133" i="1"/>
  <c r="AQ134" i="1"/>
  <c r="AS134" i="1"/>
  <c r="AU134" i="1"/>
  <c r="M135" i="1"/>
  <c r="N135" i="1" s="1"/>
  <c r="AK135" i="1"/>
  <c r="AQ135" i="1"/>
  <c r="AS135" i="1"/>
  <c r="AU135" i="1"/>
  <c r="AQ136" i="1"/>
  <c r="AS136" i="1"/>
  <c r="AU136" i="1"/>
  <c r="C137" i="1"/>
  <c r="D137" i="1"/>
  <c r="M137" i="1"/>
  <c r="N137" i="1" s="1"/>
  <c r="AK137" i="1"/>
  <c r="AQ137" i="1"/>
  <c r="AS137" i="1"/>
  <c r="AU137" i="1"/>
  <c r="M139" i="1"/>
  <c r="AK139" i="1"/>
  <c r="AL139" i="1" s="1"/>
  <c r="AQ139" i="1"/>
  <c r="AS139" i="1"/>
  <c r="AU139" i="1"/>
  <c r="AQ140" i="1"/>
  <c r="AS140" i="1"/>
  <c r="AU140" i="1"/>
  <c r="AQ141" i="1"/>
  <c r="AS141" i="1"/>
  <c r="AU141" i="1"/>
  <c r="M142" i="1"/>
  <c r="AK142" i="1"/>
  <c r="AL142" i="1" s="1"/>
  <c r="AQ142" i="1"/>
  <c r="AS142" i="1"/>
  <c r="AU142" i="1"/>
  <c r="C144" i="1"/>
  <c r="D144" i="1"/>
  <c r="M144" i="1"/>
  <c r="AK144" i="1"/>
  <c r="AL144" i="1" s="1"/>
  <c r="AQ144" i="1"/>
  <c r="AS144" i="1"/>
  <c r="AU144" i="1"/>
  <c r="AQ145" i="1"/>
  <c r="AS145" i="1"/>
  <c r="AU145" i="1"/>
  <c r="M146" i="1"/>
  <c r="N146" i="1" s="1"/>
  <c r="AK146" i="1"/>
  <c r="AL146" i="1" s="1"/>
  <c r="AQ146" i="1"/>
  <c r="AS146" i="1"/>
  <c r="AU146" i="1"/>
  <c r="AQ147" i="1"/>
  <c r="AS147" i="1"/>
  <c r="AU147" i="1"/>
  <c r="C148" i="1"/>
  <c r="D148" i="1"/>
  <c r="M148" i="1"/>
  <c r="AK148" i="1"/>
  <c r="AL148" i="1" s="1"/>
  <c r="AQ148" i="1"/>
  <c r="AS148" i="1"/>
  <c r="AU148" i="1"/>
  <c r="C149" i="1"/>
  <c r="D149" i="1"/>
  <c r="M149" i="1"/>
  <c r="AK149" i="1"/>
  <c r="AL149" i="1" s="1"/>
  <c r="AQ149" i="1"/>
  <c r="AS149" i="1"/>
  <c r="AU149" i="1"/>
  <c r="C150" i="1"/>
  <c r="D150" i="1"/>
  <c r="M150" i="1"/>
  <c r="N150" i="1" s="1"/>
  <c r="AK150" i="1"/>
  <c r="AL150" i="1" s="1"/>
  <c r="AQ150" i="1"/>
  <c r="AS150" i="1"/>
  <c r="AU150" i="1"/>
  <c r="C151" i="1"/>
  <c r="D151" i="1"/>
  <c r="M151" i="1"/>
  <c r="N151" i="1" s="1"/>
  <c r="AK151" i="1"/>
  <c r="AQ151" i="1"/>
  <c r="AS151" i="1"/>
  <c r="AU151" i="1"/>
  <c r="C152" i="1"/>
  <c r="D152" i="1"/>
  <c r="M152" i="1"/>
  <c r="N152" i="1" s="1"/>
  <c r="AK152" i="1"/>
  <c r="AL152" i="1" s="1"/>
  <c r="AQ152" i="1"/>
  <c r="AS152" i="1"/>
  <c r="AU152" i="1"/>
  <c r="C153" i="1"/>
  <c r="D153" i="1"/>
  <c r="M153" i="1"/>
  <c r="N153" i="1" s="1"/>
  <c r="AK153" i="1"/>
  <c r="AL153" i="1" s="1"/>
  <c r="AQ153" i="1"/>
  <c r="AS153" i="1"/>
  <c r="AU153" i="1"/>
  <c r="C154" i="1"/>
  <c r="D154" i="1"/>
  <c r="M154" i="1"/>
  <c r="AK154" i="1"/>
  <c r="AL154" i="1" s="1"/>
  <c r="AQ154" i="1"/>
  <c r="AS154" i="1"/>
  <c r="AV154" i="1" s="1"/>
  <c r="AU154" i="1"/>
  <c r="C155" i="1"/>
  <c r="D155" i="1"/>
  <c r="M155" i="1"/>
  <c r="N155" i="1" s="1"/>
  <c r="AK155" i="1"/>
  <c r="AL155" i="1" s="1"/>
  <c r="AQ155" i="1"/>
  <c r="AS155" i="1"/>
  <c r="AU155" i="1"/>
  <c r="C156" i="1"/>
  <c r="D156" i="1"/>
  <c r="M156" i="1"/>
  <c r="AK156" i="1"/>
  <c r="AL156" i="1" s="1"/>
  <c r="AQ156" i="1"/>
  <c r="AS156" i="1"/>
  <c r="AU156" i="1"/>
  <c r="C157" i="1"/>
  <c r="D157" i="1"/>
  <c r="M157" i="1"/>
  <c r="N157" i="1" s="1"/>
  <c r="AK157" i="1"/>
  <c r="AL157" i="1" s="1"/>
  <c r="AQ157" i="1"/>
  <c r="AS157" i="1"/>
  <c r="AU157" i="1"/>
  <c r="C158" i="1"/>
  <c r="D158" i="1"/>
  <c r="M158" i="1"/>
  <c r="N158" i="1" s="1"/>
  <c r="AK158" i="1"/>
  <c r="AL158" i="1" s="1"/>
  <c r="AQ158" i="1"/>
  <c r="AS158" i="1"/>
  <c r="AU158" i="1"/>
  <c r="C159" i="1"/>
  <c r="D159" i="1"/>
  <c r="M159" i="1"/>
  <c r="N159" i="1" s="1"/>
  <c r="AK159" i="1"/>
  <c r="AL159" i="1" s="1"/>
  <c r="AQ159" i="1"/>
  <c r="AS159" i="1"/>
  <c r="AU159" i="1"/>
  <c r="C160" i="1"/>
  <c r="D160" i="1"/>
  <c r="M160" i="1"/>
  <c r="N160" i="1" s="1"/>
  <c r="AK160" i="1"/>
  <c r="AL160" i="1" s="1"/>
  <c r="AQ160" i="1"/>
  <c r="AS160" i="1"/>
  <c r="AU160" i="1"/>
  <c r="C161" i="1"/>
  <c r="D161" i="1"/>
  <c r="M161" i="1"/>
  <c r="N161" i="1" s="1"/>
  <c r="AK161" i="1"/>
  <c r="AL161" i="1" s="1"/>
  <c r="AQ161" i="1"/>
  <c r="AS161" i="1"/>
  <c r="AU161" i="1"/>
  <c r="C162" i="1"/>
  <c r="D162" i="1"/>
  <c r="M162" i="1"/>
  <c r="AK162" i="1"/>
  <c r="AL162" i="1" s="1"/>
  <c r="AQ162" i="1"/>
  <c r="AS162" i="1"/>
  <c r="AU162" i="1"/>
  <c r="C163" i="1"/>
  <c r="D163" i="1"/>
  <c r="M163" i="1"/>
  <c r="N163" i="1" s="1"/>
  <c r="AK163" i="1"/>
  <c r="AL163" i="1" s="1"/>
  <c r="AQ163" i="1"/>
  <c r="AS163" i="1"/>
  <c r="AU163" i="1"/>
  <c r="C164" i="1"/>
  <c r="D164" i="1"/>
  <c r="M164" i="1"/>
  <c r="AK164" i="1"/>
  <c r="AL164" i="1" s="1"/>
  <c r="AQ164" i="1"/>
  <c r="AS164" i="1"/>
  <c r="AU164" i="1"/>
  <c r="C165" i="1"/>
  <c r="D165" i="1"/>
  <c r="M165" i="1"/>
  <c r="AK165" i="1"/>
  <c r="AL165" i="1" s="1"/>
  <c r="AQ165" i="1"/>
  <c r="AS165" i="1"/>
  <c r="AU165" i="1"/>
  <c r="C166" i="1"/>
  <c r="D166" i="1"/>
  <c r="M166" i="1"/>
  <c r="N166" i="1" s="1"/>
  <c r="AK166" i="1"/>
  <c r="AL166" i="1" s="1"/>
  <c r="AQ166" i="1"/>
  <c r="AS166" i="1"/>
  <c r="AU166" i="1"/>
  <c r="C167" i="1"/>
  <c r="D167" i="1"/>
  <c r="M167" i="1"/>
  <c r="AK167" i="1"/>
  <c r="AL167" i="1" s="1"/>
  <c r="AQ167" i="1"/>
  <c r="AS167" i="1"/>
  <c r="AU167" i="1"/>
  <c r="C168" i="1"/>
  <c r="D168" i="1"/>
  <c r="M168" i="1"/>
  <c r="AK168" i="1"/>
  <c r="AL168" i="1" s="1"/>
  <c r="AQ168" i="1"/>
  <c r="AS168" i="1"/>
  <c r="AU168" i="1"/>
  <c r="C169" i="1"/>
  <c r="D169" i="1"/>
  <c r="M169" i="1"/>
  <c r="AK169" i="1"/>
  <c r="AL169" i="1" s="1"/>
  <c r="AQ169" i="1"/>
  <c r="AS169" i="1"/>
  <c r="AU169" i="1"/>
  <c r="C170" i="1"/>
  <c r="D170" i="1"/>
  <c r="M170" i="1"/>
  <c r="N170" i="1" s="1"/>
  <c r="AK170" i="1"/>
  <c r="AL170" i="1" s="1"/>
  <c r="AQ170" i="1"/>
  <c r="AS170" i="1"/>
  <c r="AU170" i="1"/>
  <c r="C171" i="1"/>
  <c r="D171" i="1"/>
  <c r="M171" i="1"/>
  <c r="AK171" i="1"/>
  <c r="AL171" i="1" s="1"/>
  <c r="AQ171" i="1"/>
  <c r="AS171" i="1"/>
  <c r="AU171" i="1"/>
  <c r="C172" i="1"/>
  <c r="D172" i="1"/>
  <c r="M172" i="1"/>
  <c r="AK172" i="1"/>
  <c r="AL172" i="1" s="1"/>
  <c r="AQ172" i="1"/>
  <c r="AS172" i="1"/>
  <c r="AU172" i="1"/>
  <c r="C173" i="1"/>
  <c r="D173" i="1"/>
  <c r="M173" i="1"/>
  <c r="AK173" i="1"/>
  <c r="AL173" i="1" s="1"/>
  <c r="AQ173" i="1"/>
  <c r="AS173" i="1"/>
  <c r="AU173" i="1"/>
  <c r="C174" i="1"/>
  <c r="D174" i="1"/>
  <c r="M174" i="1"/>
  <c r="N174" i="1" s="1"/>
  <c r="AK174" i="1"/>
  <c r="AL174" i="1" s="1"/>
  <c r="AQ174" i="1"/>
  <c r="AS174" i="1"/>
  <c r="AU174" i="1"/>
  <c r="C175" i="1"/>
  <c r="D175" i="1"/>
  <c r="M175" i="1"/>
  <c r="N175" i="1" s="1"/>
  <c r="AK175" i="1"/>
  <c r="AL175" i="1" s="1"/>
  <c r="AQ175" i="1"/>
  <c r="AS175" i="1"/>
  <c r="AU175" i="1"/>
  <c r="C176" i="1"/>
  <c r="D176" i="1"/>
  <c r="M176" i="1"/>
  <c r="AK176" i="1"/>
  <c r="AL176" i="1" s="1"/>
  <c r="AQ176" i="1"/>
  <c r="AS176" i="1"/>
  <c r="AU176" i="1"/>
  <c r="C177" i="1"/>
  <c r="D177" i="1"/>
  <c r="M177" i="1"/>
  <c r="AK177" i="1"/>
  <c r="AL177" i="1" s="1"/>
  <c r="AQ177" i="1"/>
  <c r="AS177" i="1"/>
  <c r="AU177" i="1"/>
  <c r="C178" i="1"/>
  <c r="D178" i="1"/>
  <c r="M178" i="1"/>
  <c r="N178" i="1" s="1"/>
  <c r="AK178" i="1"/>
  <c r="AL178" i="1" s="1"/>
  <c r="AQ178" i="1"/>
  <c r="AS178" i="1"/>
  <c r="AU178" i="1"/>
  <c r="C179" i="1"/>
  <c r="D179" i="1"/>
  <c r="M179" i="1"/>
  <c r="N179" i="1" s="1"/>
  <c r="AK179" i="1"/>
  <c r="AL179" i="1" s="1"/>
  <c r="AQ179" i="1"/>
  <c r="AS179" i="1"/>
  <c r="AU179" i="1"/>
  <c r="C180" i="1"/>
  <c r="D180" i="1"/>
  <c r="M180" i="1"/>
  <c r="AK180" i="1"/>
  <c r="AL180" i="1" s="1"/>
  <c r="AQ180" i="1"/>
  <c r="AS180" i="1"/>
  <c r="AV180" i="1" s="1"/>
  <c r="AU180" i="1"/>
  <c r="C181" i="1"/>
  <c r="D181" i="1"/>
  <c r="M181" i="1"/>
  <c r="AK181" i="1"/>
  <c r="AL181" i="1" s="1"/>
  <c r="AQ181" i="1"/>
  <c r="AS181" i="1"/>
  <c r="AU181" i="1"/>
  <c r="C182" i="1"/>
  <c r="D182" i="1"/>
  <c r="M182" i="1"/>
  <c r="N182" i="1" s="1"/>
  <c r="AK182" i="1"/>
  <c r="AL182" i="1" s="1"/>
  <c r="AQ182" i="1"/>
  <c r="AS182" i="1"/>
  <c r="AU182" i="1"/>
  <c r="C183" i="1"/>
  <c r="D183" i="1"/>
  <c r="M183" i="1"/>
  <c r="N183" i="1" s="1"/>
  <c r="AK183" i="1"/>
  <c r="AL183" i="1" s="1"/>
  <c r="AQ183" i="1"/>
  <c r="AS183" i="1"/>
  <c r="AU183" i="1"/>
  <c r="AV183" i="1" s="1"/>
  <c r="C184" i="1"/>
  <c r="D184" i="1"/>
  <c r="M184" i="1"/>
  <c r="AK184" i="1"/>
  <c r="AL184" i="1" s="1"/>
  <c r="AQ184" i="1"/>
  <c r="AS184" i="1"/>
  <c r="AU184" i="1"/>
  <c r="C185" i="1"/>
  <c r="D185" i="1"/>
  <c r="M185" i="1"/>
  <c r="N185" i="1" s="1"/>
  <c r="AK185" i="1"/>
  <c r="AL185" i="1" s="1"/>
  <c r="AQ185" i="1"/>
  <c r="AS185" i="1"/>
  <c r="AU185" i="1"/>
  <c r="C186" i="1"/>
  <c r="D186" i="1"/>
  <c r="M186" i="1"/>
  <c r="AK186" i="1"/>
  <c r="AL186" i="1" s="1"/>
  <c r="AQ186" i="1"/>
  <c r="AS186" i="1"/>
  <c r="AU186" i="1"/>
  <c r="C187" i="1"/>
  <c r="D187" i="1"/>
  <c r="M187" i="1"/>
  <c r="N187" i="1" s="1"/>
  <c r="AK187" i="1"/>
  <c r="AL187" i="1" s="1"/>
  <c r="AQ187" i="1"/>
  <c r="AS187" i="1"/>
  <c r="AU187" i="1"/>
  <c r="C188" i="1"/>
  <c r="D188" i="1"/>
  <c r="M188" i="1"/>
  <c r="AK188" i="1"/>
  <c r="AL188" i="1" s="1"/>
  <c r="AQ188" i="1"/>
  <c r="AS188" i="1"/>
  <c r="AU188" i="1"/>
  <c r="C189" i="1"/>
  <c r="D189" i="1"/>
  <c r="M189" i="1"/>
  <c r="N189" i="1" s="1"/>
  <c r="AK189" i="1"/>
  <c r="AL189" i="1" s="1"/>
  <c r="AQ189" i="1"/>
  <c r="AS189" i="1"/>
  <c r="AU189" i="1"/>
  <c r="C190" i="1"/>
  <c r="D190" i="1"/>
  <c r="M190" i="1"/>
  <c r="AK190" i="1"/>
  <c r="AL190" i="1" s="1"/>
  <c r="AQ190" i="1"/>
  <c r="AS190" i="1"/>
  <c r="AU190" i="1"/>
  <c r="C191" i="1"/>
  <c r="D191" i="1"/>
  <c r="M191" i="1"/>
  <c r="N191" i="1" s="1"/>
  <c r="AK191" i="1"/>
  <c r="AL191" i="1"/>
  <c r="AQ191" i="1"/>
  <c r="AS191" i="1"/>
  <c r="AU191" i="1"/>
  <c r="C192" i="1"/>
  <c r="D192" i="1"/>
  <c r="M192" i="1"/>
  <c r="AK192" i="1"/>
  <c r="AL192" i="1" s="1"/>
  <c r="AQ192" i="1"/>
  <c r="AS192" i="1"/>
  <c r="AU192" i="1"/>
  <c r="C193" i="1"/>
  <c r="D193" i="1"/>
  <c r="M193" i="1"/>
  <c r="AK193" i="1"/>
  <c r="AL193" i="1" s="1"/>
  <c r="AQ193" i="1"/>
  <c r="AS193" i="1"/>
  <c r="AU193" i="1"/>
  <c r="C194" i="1"/>
  <c r="D194" i="1"/>
  <c r="M194" i="1"/>
  <c r="AK194" i="1"/>
  <c r="AL194" i="1" s="1"/>
  <c r="AQ194" i="1"/>
  <c r="AS194" i="1"/>
  <c r="AU194" i="1"/>
  <c r="C195" i="1"/>
  <c r="D195" i="1"/>
  <c r="M195" i="1"/>
  <c r="AK195" i="1"/>
  <c r="AL195" i="1" s="1"/>
  <c r="AQ195" i="1"/>
  <c r="AS195" i="1"/>
  <c r="AU195" i="1"/>
  <c r="C196" i="1"/>
  <c r="D196" i="1"/>
  <c r="M196" i="1"/>
  <c r="AK196" i="1"/>
  <c r="AL196" i="1" s="1"/>
  <c r="AQ196" i="1"/>
  <c r="AS196" i="1"/>
  <c r="AU196" i="1"/>
  <c r="C197" i="1"/>
  <c r="D197" i="1"/>
  <c r="M197" i="1"/>
  <c r="AK197" i="1"/>
  <c r="AL197" i="1" s="1"/>
  <c r="AQ197" i="1"/>
  <c r="AS197" i="1"/>
  <c r="AU197" i="1"/>
  <c r="C198" i="1"/>
  <c r="D198" i="1"/>
  <c r="M198" i="1"/>
  <c r="AK198" i="1"/>
  <c r="AL198" i="1" s="1"/>
  <c r="AQ198" i="1"/>
  <c r="AS198" i="1"/>
  <c r="AU198" i="1"/>
  <c r="C199" i="1"/>
  <c r="D199" i="1"/>
  <c r="M199" i="1"/>
  <c r="AK199" i="1"/>
  <c r="AL199" i="1" s="1"/>
  <c r="AQ199" i="1"/>
  <c r="AS199" i="1"/>
  <c r="AU199" i="1"/>
  <c r="C200" i="1"/>
  <c r="D200" i="1"/>
  <c r="M200" i="1"/>
  <c r="AK200" i="1"/>
  <c r="AL200" i="1" s="1"/>
  <c r="AQ200" i="1"/>
  <c r="AS200" i="1"/>
  <c r="AU200" i="1"/>
  <c r="C201" i="1"/>
  <c r="D201" i="1"/>
  <c r="M201" i="1"/>
  <c r="AK201" i="1"/>
  <c r="AL201" i="1" s="1"/>
  <c r="AQ201" i="1"/>
  <c r="AS201" i="1"/>
  <c r="AU201" i="1"/>
  <c r="C202" i="1"/>
  <c r="D202" i="1"/>
  <c r="M202" i="1"/>
  <c r="AK202" i="1"/>
  <c r="AL202" i="1" s="1"/>
  <c r="AQ202" i="1"/>
  <c r="AS202" i="1"/>
  <c r="AU202" i="1"/>
  <c r="AV202" i="1" s="1"/>
  <c r="C203" i="1"/>
  <c r="D203" i="1"/>
  <c r="M203" i="1"/>
  <c r="N203" i="1"/>
  <c r="AK203" i="1"/>
  <c r="AL203" i="1" s="1"/>
  <c r="AQ203" i="1"/>
  <c r="AS203" i="1"/>
  <c r="AU203" i="1"/>
  <c r="C204" i="1"/>
  <c r="D204" i="1"/>
  <c r="M204" i="1"/>
  <c r="AK204" i="1"/>
  <c r="AL204" i="1" s="1"/>
  <c r="AQ204" i="1"/>
  <c r="AS204" i="1"/>
  <c r="AV204" i="1" s="1"/>
  <c r="AU204" i="1"/>
  <c r="C205" i="1"/>
  <c r="D205" i="1"/>
  <c r="M205" i="1"/>
  <c r="AK205" i="1"/>
  <c r="AL205" i="1" s="1"/>
  <c r="AQ205" i="1"/>
  <c r="AS205" i="1"/>
  <c r="AU205" i="1"/>
  <c r="C206" i="1"/>
  <c r="D206" i="1"/>
  <c r="M206" i="1"/>
  <c r="AK206" i="1"/>
  <c r="AL206" i="1" s="1"/>
  <c r="AQ206" i="1"/>
  <c r="AS206" i="1"/>
  <c r="AU206" i="1"/>
  <c r="C207" i="1"/>
  <c r="D207" i="1"/>
  <c r="M207" i="1"/>
  <c r="N207" i="1" s="1"/>
  <c r="AK207" i="1"/>
  <c r="AL207" i="1" s="1"/>
  <c r="AQ207" i="1"/>
  <c r="AS207" i="1"/>
  <c r="AU207" i="1"/>
  <c r="C208" i="1"/>
  <c r="D208" i="1"/>
  <c r="M208" i="1"/>
  <c r="AK208" i="1"/>
  <c r="AL208" i="1" s="1"/>
  <c r="AQ208" i="1"/>
  <c r="AS208" i="1"/>
  <c r="AU208" i="1"/>
  <c r="C209" i="1"/>
  <c r="D209" i="1"/>
  <c r="M209" i="1"/>
  <c r="N209" i="1" s="1"/>
  <c r="AZ209" i="1" s="1"/>
  <c r="BA209" i="1" s="1"/>
  <c r="AK209" i="1"/>
  <c r="AL209" i="1" s="1"/>
  <c r="AQ209" i="1"/>
  <c r="AS209" i="1"/>
  <c r="AU209" i="1"/>
  <c r="C210" i="1"/>
  <c r="D210" i="1"/>
  <c r="M210" i="1"/>
  <c r="AK210" i="1"/>
  <c r="AL210" i="1" s="1"/>
  <c r="AQ210" i="1"/>
  <c r="AS210" i="1"/>
  <c r="AU210" i="1"/>
  <c r="C211" i="1"/>
  <c r="D211" i="1"/>
  <c r="M211" i="1"/>
  <c r="N211" i="1" s="1"/>
  <c r="AK211" i="1"/>
  <c r="AL211" i="1" s="1"/>
  <c r="AQ211" i="1"/>
  <c r="AS211" i="1"/>
  <c r="AU211" i="1"/>
  <c r="C212" i="1"/>
  <c r="D212" i="1"/>
  <c r="M212" i="1"/>
  <c r="N212" i="1" s="1"/>
  <c r="AK212" i="1"/>
  <c r="AL212" i="1" s="1"/>
  <c r="AQ212" i="1"/>
  <c r="AS212" i="1"/>
  <c r="AU212" i="1"/>
  <c r="C213" i="1"/>
  <c r="D213" i="1"/>
  <c r="M213" i="1"/>
  <c r="AK213" i="1"/>
  <c r="AL213" i="1" s="1"/>
  <c r="AQ213" i="1"/>
  <c r="AS213" i="1"/>
  <c r="AU213" i="1"/>
  <c r="C214" i="1"/>
  <c r="D214" i="1"/>
  <c r="M214" i="1"/>
  <c r="AK214" i="1"/>
  <c r="AL214" i="1" s="1"/>
  <c r="AQ214" i="1"/>
  <c r="AS214" i="1"/>
  <c r="AV214" i="1" s="1"/>
  <c r="AU214" i="1"/>
  <c r="C215" i="1"/>
  <c r="D215" i="1"/>
  <c r="M215" i="1"/>
  <c r="AK215" i="1"/>
  <c r="AL215" i="1" s="1"/>
  <c r="AQ215" i="1"/>
  <c r="AS215" i="1"/>
  <c r="AU215" i="1"/>
  <c r="C216" i="1"/>
  <c r="D216" i="1"/>
  <c r="M216" i="1"/>
  <c r="AK216" i="1"/>
  <c r="AL216" i="1" s="1"/>
  <c r="AQ216" i="1"/>
  <c r="AS216" i="1"/>
  <c r="AV216" i="1" s="1"/>
  <c r="AU216" i="1"/>
  <c r="C217" i="1"/>
  <c r="D217" i="1"/>
  <c r="M217" i="1"/>
  <c r="N217" i="1" s="1"/>
  <c r="AK217" i="1"/>
  <c r="AL217" i="1" s="1"/>
  <c r="AQ217" i="1"/>
  <c r="AS217" i="1"/>
  <c r="AU217" i="1"/>
  <c r="AV217" i="1" s="1"/>
  <c r="C218" i="1"/>
  <c r="D218" i="1"/>
  <c r="M218" i="1"/>
  <c r="AK218" i="1"/>
  <c r="AL218" i="1" s="1"/>
  <c r="AQ218" i="1"/>
  <c r="AS218" i="1"/>
  <c r="AU218" i="1"/>
  <c r="C219" i="1"/>
  <c r="D219" i="1"/>
  <c r="M219" i="1"/>
  <c r="N219" i="1" s="1"/>
  <c r="AK219" i="1"/>
  <c r="AL219" i="1" s="1"/>
  <c r="AQ219" i="1"/>
  <c r="AS219" i="1"/>
  <c r="AU219" i="1"/>
  <c r="C220" i="1"/>
  <c r="D220" i="1"/>
  <c r="M220" i="1"/>
  <c r="AK220" i="1"/>
  <c r="AL220" i="1" s="1"/>
  <c r="AQ220" i="1"/>
  <c r="AS220" i="1"/>
  <c r="AV220" i="1" s="1"/>
  <c r="AU220" i="1"/>
  <c r="C221" i="1"/>
  <c r="D221" i="1"/>
  <c r="M221" i="1"/>
  <c r="AK221" i="1"/>
  <c r="AL221" i="1" s="1"/>
  <c r="AQ221" i="1"/>
  <c r="AS221" i="1"/>
  <c r="AU221" i="1"/>
  <c r="C222" i="1"/>
  <c r="D222" i="1"/>
  <c r="M222" i="1"/>
  <c r="N222" i="1" s="1"/>
  <c r="AK222" i="1"/>
  <c r="AM222" i="1" s="1"/>
  <c r="AQ222" i="1"/>
  <c r="AS222" i="1"/>
  <c r="AU222" i="1"/>
  <c r="C223" i="1"/>
  <c r="D223" i="1"/>
  <c r="M223" i="1"/>
  <c r="N223" i="1" s="1"/>
  <c r="AK223" i="1"/>
  <c r="AL223" i="1" s="1"/>
  <c r="AQ223" i="1"/>
  <c r="AS223" i="1"/>
  <c r="AU223" i="1"/>
  <c r="C224" i="1"/>
  <c r="D224" i="1"/>
  <c r="M224" i="1"/>
  <c r="AK224" i="1"/>
  <c r="AL224" i="1" s="1"/>
  <c r="AQ224" i="1"/>
  <c r="AS224" i="1"/>
  <c r="AU224" i="1"/>
  <c r="C225" i="1"/>
  <c r="D225" i="1"/>
  <c r="M225" i="1"/>
  <c r="N225" i="1" s="1"/>
  <c r="AK225" i="1"/>
  <c r="AL225" i="1" s="1"/>
  <c r="AQ225" i="1"/>
  <c r="AS225" i="1"/>
  <c r="AU225" i="1"/>
  <c r="C226" i="1"/>
  <c r="D226" i="1"/>
  <c r="M226" i="1"/>
  <c r="AK226" i="1"/>
  <c r="AL226" i="1" s="1"/>
  <c r="AQ226" i="1"/>
  <c r="AS226" i="1"/>
  <c r="AU226" i="1"/>
  <c r="C227" i="1"/>
  <c r="D227" i="1"/>
  <c r="M227" i="1"/>
  <c r="N227" i="1" s="1"/>
  <c r="AK227" i="1"/>
  <c r="AL227" i="1" s="1"/>
  <c r="AQ227" i="1"/>
  <c r="AS227" i="1"/>
  <c r="AU227" i="1"/>
  <c r="C228" i="1"/>
  <c r="D228" i="1"/>
  <c r="M228" i="1"/>
  <c r="AK228" i="1"/>
  <c r="AL228" i="1" s="1"/>
  <c r="AQ228" i="1"/>
  <c r="AS228" i="1"/>
  <c r="AU228" i="1"/>
  <c r="C229" i="1"/>
  <c r="D229" i="1"/>
  <c r="M229" i="1"/>
  <c r="AK229" i="1"/>
  <c r="AL229" i="1" s="1"/>
  <c r="AQ229" i="1"/>
  <c r="AS229" i="1"/>
  <c r="AU229" i="1"/>
  <c r="C230" i="1"/>
  <c r="D230" i="1"/>
  <c r="M230" i="1"/>
  <c r="N230" i="1" s="1"/>
  <c r="AK230" i="1"/>
  <c r="AL230" i="1" s="1"/>
  <c r="AQ230" i="1"/>
  <c r="AS230" i="1"/>
  <c r="AU230" i="1"/>
  <c r="C231" i="1"/>
  <c r="D231" i="1"/>
  <c r="M231" i="1"/>
  <c r="N231" i="1" s="1"/>
  <c r="AK231" i="1"/>
  <c r="AL231" i="1" s="1"/>
  <c r="AQ231" i="1"/>
  <c r="AS231" i="1"/>
  <c r="AU231" i="1"/>
  <c r="C232" i="1"/>
  <c r="D232" i="1"/>
  <c r="M232" i="1"/>
  <c r="AK232" i="1"/>
  <c r="AL232" i="1" s="1"/>
  <c r="AQ232" i="1"/>
  <c r="AS232" i="1"/>
  <c r="AU232" i="1"/>
  <c r="C233" i="1"/>
  <c r="D233" i="1"/>
  <c r="M233" i="1"/>
  <c r="AK233" i="1"/>
  <c r="AL233" i="1" s="1"/>
  <c r="AQ233" i="1"/>
  <c r="AS233" i="1"/>
  <c r="AU233" i="1"/>
  <c r="C234" i="1"/>
  <c r="D234" i="1"/>
  <c r="M234" i="1"/>
  <c r="AK234" i="1"/>
  <c r="AL234" i="1" s="1"/>
  <c r="AQ234" i="1"/>
  <c r="AS234" i="1"/>
  <c r="AU234" i="1"/>
  <c r="C235" i="1"/>
  <c r="D235" i="1"/>
  <c r="M235" i="1"/>
  <c r="AK235" i="1"/>
  <c r="AL235" i="1" s="1"/>
  <c r="AQ235" i="1"/>
  <c r="AS235" i="1"/>
  <c r="AU235" i="1"/>
  <c r="C236" i="1"/>
  <c r="D236" i="1"/>
  <c r="M236" i="1"/>
  <c r="AK236" i="1"/>
  <c r="AL236" i="1" s="1"/>
  <c r="AQ236" i="1"/>
  <c r="AS236" i="1"/>
  <c r="AU236" i="1"/>
  <c r="C237" i="1"/>
  <c r="D237" i="1"/>
  <c r="M237" i="1"/>
  <c r="N237" i="1" s="1"/>
  <c r="AK237" i="1"/>
  <c r="AL237" i="1" s="1"/>
  <c r="AQ237" i="1"/>
  <c r="AS237" i="1"/>
  <c r="AU237" i="1"/>
  <c r="C238" i="1"/>
  <c r="D238" i="1"/>
  <c r="M238" i="1"/>
  <c r="N238" i="1" s="1"/>
  <c r="AK238" i="1"/>
  <c r="AQ238" i="1"/>
  <c r="AS238" i="1"/>
  <c r="AU238" i="1"/>
  <c r="C239" i="1"/>
  <c r="D239" i="1"/>
  <c r="M239" i="1"/>
  <c r="AK239" i="1"/>
  <c r="AL239" i="1" s="1"/>
  <c r="AQ239" i="1"/>
  <c r="AS239" i="1"/>
  <c r="AU239" i="1"/>
  <c r="C240" i="1"/>
  <c r="D240" i="1"/>
  <c r="M240" i="1"/>
  <c r="AK240" i="1"/>
  <c r="AL240" i="1" s="1"/>
  <c r="AQ240" i="1"/>
  <c r="AS240" i="1"/>
  <c r="AU240" i="1"/>
  <c r="C241" i="1"/>
  <c r="D241" i="1"/>
  <c r="M241" i="1"/>
  <c r="N241" i="1" s="1"/>
  <c r="AK241" i="1"/>
  <c r="AL241" i="1" s="1"/>
  <c r="AQ241" i="1"/>
  <c r="AS241" i="1"/>
  <c r="AU241" i="1"/>
  <c r="C242" i="1"/>
  <c r="D242" i="1"/>
  <c r="M242" i="1"/>
  <c r="AK242" i="1"/>
  <c r="AL242" i="1" s="1"/>
  <c r="AQ242" i="1"/>
  <c r="AS242" i="1"/>
  <c r="AU242" i="1"/>
  <c r="C243" i="1"/>
  <c r="D243" i="1"/>
  <c r="M243" i="1"/>
  <c r="N243" i="1" s="1"/>
  <c r="AK243" i="1"/>
  <c r="AL243" i="1" s="1"/>
  <c r="AQ243" i="1"/>
  <c r="AS243" i="1"/>
  <c r="AU243" i="1"/>
  <c r="C244" i="1"/>
  <c r="D244" i="1"/>
  <c r="M244" i="1"/>
  <c r="N244" i="1" s="1"/>
  <c r="AK244" i="1"/>
  <c r="AL244" i="1" s="1"/>
  <c r="AQ244" i="1"/>
  <c r="AS244" i="1"/>
  <c r="AU244" i="1"/>
  <c r="C245" i="1"/>
  <c r="D245" i="1"/>
  <c r="M245" i="1"/>
  <c r="N245" i="1" s="1"/>
  <c r="AK245" i="1"/>
  <c r="AL245" i="1" s="1"/>
  <c r="AQ245" i="1"/>
  <c r="AS245" i="1"/>
  <c r="AU245" i="1"/>
  <c r="C246" i="1"/>
  <c r="D246" i="1"/>
  <c r="M246" i="1"/>
  <c r="N246" i="1" s="1"/>
  <c r="AK246" i="1"/>
  <c r="AL246" i="1" s="1"/>
  <c r="AQ246" i="1"/>
  <c r="AS246" i="1"/>
  <c r="AU246" i="1"/>
  <c r="C247" i="1"/>
  <c r="D247" i="1"/>
  <c r="M247" i="1"/>
  <c r="AK247" i="1"/>
  <c r="AL247" i="1" s="1"/>
  <c r="AQ247" i="1"/>
  <c r="AS247" i="1"/>
  <c r="AU247" i="1"/>
  <c r="C248" i="1"/>
  <c r="D248" i="1"/>
  <c r="M248" i="1"/>
  <c r="AK248" i="1"/>
  <c r="AL248" i="1" s="1"/>
  <c r="AQ248" i="1"/>
  <c r="AS248" i="1"/>
  <c r="AU248" i="1"/>
  <c r="C249" i="1"/>
  <c r="D249" i="1"/>
  <c r="M249" i="1"/>
  <c r="AK249" i="1"/>
  <c r="AL249" i="1" s="1"/>
  <c r="AQ249" i="1"/>
  <c r="AS249" i="1"/>
  <c r="AU249" i="1"/>
  <c r="C250" i="1"/>
  <c r="D250" i="1"/>
  <c r="M250" i="1"/>
  <c r="AK250" i="1"/>
  <c r="AL250" i="1" s="1"/>
  <c r="AQ250" i="1"/>
  <c r="AS250" i="1"/>
  <c r="AU250" i="1"/>
  <c r="AV250" i="1" s="1"/>
  <c r="C251" i="1"/>
  <c r="D251" i="1"/>
  <c r="M251" i="1"/>
  <c r="N251" i="1" s="1"/>
  <c r="AK251" i="1"/>
  <c r="AL251" i="1" s="1"/>
  <c r="AQ251" i="1"/>
  <c r="AS251" i="1"/>
  <c r="AU251" i="1"/>
  <c r="C252" i="1"/>
  <c r="D252" i="1"/>
  <c r="M252" i="1"/>
  <c r="N252" i="1" s="1"/>
  <c r="AK252" i="1"/>
  <c r="AL252" i="1" s="1"/>
  <c r="AQ252" i="1"/>
  <c r="AS252" i="1"/>
  <c r="AU252" i="1"/>
  <c r="C253" i="1"/>
  <c r="D253" i="1"/>
  <c r="M253" i="1"/>
  <c r="N253" i="1" s="1"/>
  <c r="AK253" i="1"/>
  <c r="AL253" i="1" s="1"/>
  <c r="AQ253" i="1"/>
  <c r="AS253" i="1"/>
  <c r="AU253" i="1"/>
  <c r="C254" i="1"/>
  <c r="D254" i="1"/>
  <c r="M254" i="1"/>
  <c r="N254" i="1" s="1"/>
  <c r="AK254" i="1"/>
  <c r="AL254" i="1"/>
  <c r="AQ254" i="1"/>
  <c r="AS254" i="1"/>
  <c r="AU254" i="1"/>
  <c r="C255" i="1"/>
  <c r="D255" i="1"/>
  <c r="M255" i="1"/>
  <c r="AK255" i="1"/>
  <c r="AL255" i="1" s="1"/>
  <c r="AQ255" i="1"/>
  <c r="AS255" i="1"/>
  <c r="AU255" i="1"/>
  <c r="C256" i="1"/>
  <c r="D256" i="1"/>
  <c r="M256" i="1"/>
  <c r="AK256" i="1"/>
  <c r="AL256" i="1" s="1"/>
  <c r="AQ256" i="1"/>
  <c r="AS256" i="1"/>
  <c r="AU256" i="1"/>
  <c r="C257" i="1"/>
  <c r="D257" i="1"/>
  <c r="M257" i="1"/>
  <c r="AM257" i="1" s="1"/>
  <c r="AK257" i="1"/>
  <c r="AL257" i="1"/>
  <c r="AQ257" i="1"/>
  <c r="AS257" i="1"/>
  <c r="AV257" i="1" s="1"/>
  <c r="AU257" i="1"/>
  <c r="C258" i="1"/>
  <c r="D258" i="1"/>
  <c r="M258" i="1"/>
  <c r="AK258" i="1"/>
  <c r="AL258" i="1"/>
  <c r="AQ258" i="1"/>
  <c r="AS258" i="1"/>
  <c r="AV258" i="1" s="1"/>
  <c r="AU258" i="1"/>
  <c r="C259" i="1"/>
  <c r="D259" i="1"/>
  <c r="M259" i="1"/>
  <c r="N259" i="1" s="1"/>
  <c r="AK259" i="1"/>
  <c r="AL259" i="1" s="1"/>
  <c r="AQ259" i="1"/>
  <c r="AS259" i="1"/>
  <c r="AU259" i="1"/>
  <c r="C260" i="1"/>
  <c r="D260" i="1"/>
  <c r="M260" i="1"/>
  <c r="N260" i="1" s="1"/>
  <c r="AK260" i="1"/>
  <c r="AL260" i="1" s="1"/>
  <c r="AQ260" i="1"/>
  <c r="AS260" i="1"/>
  <c r="AU260" i="1"/>
  <c r="C261" i="1"/>
  <c r="D261" i="1"/>
  <c r="M261" i="1"/>
  <c r="N261" i="1" s="1"/>
  <c r="AK261" i="1"/>
  <c r="AL261" i="1" s="1"/>
  <c r="AQ261" i="1"/>
  <c r="AS261" i="1"/>
  <c r="AU261" i="1"/>
  <c r="C262" i="1"/>
  <c r="D262" i="1"/>
  <c r="M262" i="1"/>
  <c r="N262" i="1" s="1"/>
  <c r="AK262" i="1"/>
  <c r="AL262" i="1" s="1"/>
  <c r="AQ262" i="1"/>
  <c r="AS262" i="1"/>
  <c r="AV262" i="1" s="1"/>
  <c r="AU262" i="1"/>
  <c r="C263" i="1"/>
  <c r="D263" i="1"/>
  <c r="M263" i="1"/>
  <c r="N263" i="1" s="1"/>
  <c r="AK263" i="1"/>
  <c r="AL263" i="1" s="1"/>
  <c r="AQ263" i="1"/>
  <c r="AS263" i="1"/>
  <c r="AU263" i="1"/>
  <c r="C264" i="1"/>
  <c r="D264" i="1"/>
  <c r="M264" i="1"/>
  <c r="AK264" i="1"/>
  <c r="AL264" i="1" s="1"/>
  <c r="AQ264" i="1"/>
  <c r="AS264" i="1"/>
  <c r="AV264" i="1" s="1"/>
  <c r="AU264" i="1"/>
  <c r="C265" i="1"/>
  <c r="D265" i="1"/>
  <c r="M265" i="1"/>
  <c r="AK265" i="1"/>
  <c r="AL265" i="1" s="1"/>
  <c r="AQ265" i="1"/>
  <c r="AS265" i="1"/>
  <c r="AU265" i="1"/>
  <c r="C266" i="1"/>
  <c r="D266" i="1"/>
  <c r="M266" i="1"/>
  <c r="AK266" i="1"/>
  <c r="AL266" i="1" s="1"/>
  <c r="AQ266" i="1"/>
  <c r="AS266" i="1"/>
  <c r="AU266" i="1"/>
  <c r="C267" i="1"/>
  <c r="D267" i="1"/>
  <c r="M267" i="1"/>
  <c r="N267" i="1" s="1"/>
  <c r="AK267" i="1"/>
  <c r="AL267" i="1" s="1"/>
  <c r="AQ267" i="1"/>
  <c r="AS267" i="1"/>
  <c r="AU267" i="1"/>
  <c r="C268" i="1"/>
  <c r="D268" i="1"/>
  <c r="M268" i="1"/>
  <c r="N268" i="1" s="1"/>
  <c r="AK268" i="1"/>
  <c r="AL268" i="1" s="1"/>
  <c r="AQ268" i="1"/>
  <c r="AS268" i="1"/>
  <c r="AU268" i="1"/>
  <c r="C269" i="1"/>
  <c r="D269" i="1"/>
  <c r="M269" i="1"/>
  <c r="AM269" i="1" s="1"/>
  <c r="AK269" i="1"/>
  <c r="AL269" i="1" s="1"/>
  <c r="AQ269" i="1"/>
  <c r="AS269" i="1"/>
  <c r="AU269" i="1"/>
  <c r="C270" i="1"/>
  <c r="D270" i="1"/>
  <c r="M270" i="1"/>
  <c r="N270" i="1" s="1"/>
  <c r="AK270" i="1"/>
  <c r="AL270" i="1" s="1"/>
  <c r="AQ270" i="1"/>
  <c r="AS270" i="1"/>
  <c r="AU270" i="1"/>
  <c r="C271" i="1"/>
  <c r="D271" i="1"/>
  <c r="M271" i="1"/>
  <c r="N271" i="1" s="1"/>
  <c r="AZ271" i="1" s="1"/>
  <c r="BA271" i="1" s="1"/>
  <c r="AK271" i="1"/>
  <c r="AL271" i="1" s="1"/>
  <c r="AQ271" i="1"/>
  <c r="AS271" i="1"/>
  <c r="AU271" i="1"/>
  <c r="AV271" i="1" s="1"/>
  <c r="C272" i="1"/>
  <c r="D272" i="1"/>
  <c r="M272" i="1"/>
  <c r="AK272" i="1"/>
  <c r="AL272" i="1" s="1"/>
  <c r="AQ272" i="1"/>
  <c r="AS272" i="1"/>
  <c r="AU272" i="1"/>
  <c r="C273" i="1"/>
  <c r="D273" i="1"/>
  <c r="M273" i="1"/>
  <c r="N273" i="1" s="1"/>
  <c r="AZ273" i="1" s="1"/>
  <c r="BA273" i="1" s="1"/>
  <c r="AK273" i="1"/>
  <c r="AL273" i="1" s="1"/>
  <c r="AQ273" i="1"/>
  <c r="AS273" i="1"/>
  <c r="AU273" i="1"/>
  <c r="C274" i="1"/>
  <c r="D274" i="1"/>
  <c r="M274" i="1"/>
  <c r="AK274" i="1"/>
  <c r="AL274" i="1" s="1"/>
  <c r="AQ274" i="1"/>
  <c r="AS274" i="1"/>
  <c r="AV274" i="1" s="1"/>
  <c r="AU274" i="1"/>
  <c r="C275" i="1"/>
  <c r="D275" i="1"/>
  <c r="M275" i="1"/>
  <c r="N275" i="1" s="1"/>
  <c r="AK275" i="1"/>
  <c r="AL275" i="1" s="1"/>
  <c r="AQ275" i="1"/>
  <c r="AS275" i="1"/>
  <c r="AU275" i="1"/>
  <c r="C276" i="1"/>
  <c r="D276" i="1"/>
  <c r="M276" i="1"/>
  <c r="N276" i="1" s="1"/>
  <c r="AK276" i="1"/>
  <c r="AL276" i="1" s="1"/>
  <c r="AQ276" i="1"/>
  <c r="AS276" i="1"/>
  <c r="AU276" i="1"/>
  <c r="C277" i="1"/>
  <c r="D277" i="1"/>
  <c r="M277" i="1"/>
  <c r="N277" i="1"/>
  <c r="AK277" i="1"/>
  <c r="AL277" i="1" s="1"/>
  <c r="AQ277" i="1"/>
  <c r="AS277" i="1"/>
  <c r="AU277" i="1"/>
  <c r="C278" i="1"/>
  <c r="D278" i="1"/>
  <c r="M278" i="1"/>
  <c r="N278" i="1"/>
  <c r="AK278" i="1"/>
  <c r="AL278" i="1" s="1"/>
  <c r="AQ278" i="1"/>
  <c r="AU278" i="1"/>
  <c r="AV278" i="1" s="1"/>
  <c r="AV241" i="1" l="1"/>
  <c r="AV208" i="1"/>
  <c r="AM203" i="1"/>
  <c r="AV124" i="1"/>
  <c r="AV118" i="1"/>
  <c r="AV98" i="1"/>
  <c r="BB96" i="1"/>
  <c r="BC96" i="1" s="1"/>
  <c r="AV91" i="1"/>
  <c r="BB45" i="1"/>
  <c r="BC45" i="1" s="1"/>
  <c r="AV42" i="1"/>
  <c r="AV19" i="1"/>
  <c r="AZ267" i="1"/>
  <c r="BA267" i="1" s="1"/>
  <c r="AZ259" i="1"/>
  <c r="BA259" i="1" s="1"/>
  <c r="AV272" i="1"/>
  <c r="AV201" i="1"/>
  <c r="AV142" i="1"/>
  <c r="AV137" i="1"/>
  <c r="AV105" i="1"/>
  <c r="AV57" i="1"/>
  <c r="AV49" i="1"/>
  <c r="AV44" i="1"/>
  <c r="AV95" i="1"/>
  <c r="BB82" i="1"/>
  <c r="BC82" i="1" s="1"/>
  <c r="AV247" i="1"/>
  <c r="AV237" i="1"/>
  <c r="AV177" i="1"/>
  <c r="AV152" i="1"/>
  <c r="BB152" i="1" s="1"/>
  <c r="BC152" i="1" s="1"/>
  <c r="BB57" i="1"/>
  <c r="BC57" i="1" s="1"/>
  <c r="AV14" i="1"/>
  <c r="BB16" i="1"/>
  <c r="BC16" i="1" s="1"/>
  <c r="AM228" i="1"/>
  <c r="AM112" i="1"/>
  <c r="BB106" i="1"/>
  <c r="BC106" i="1" s="1"/>
  <c r="AV104" i="1"/>
  <c r="AV103" i="1"/>
  <c r="AV101" i="1"/>
  <c r="BB62" i="1"/>
  <c r="BB60" i="1"/>
  <c r="BC60" i="1" s="1"/>
  <c r="AV58" i="1"/>
  <c r="BB17" i="1"/>
  <c r="BB18" i="1" s="1"/>
  <c r="BC18" i="1" s="1"/>
  <c r="AV275" i="1"/>
  <c r="AM213" i="1"/>
  <c r="AV206" i="1"/>
  <c r="BB206" i="1" s="1"/>
  <c r="BC206" i="1" s="1"/>
  <c r="AV195" i="1"/>
  <c r="BB195" i="1" s="1"/>
  <c r="BC195" i="1" s="1"/>
  <c r="AV176" i="1"/>
  <c r="AZ174" i="1"/>
  <c r="BA174" i="1" s="1"/>
  <c r="AV159" i="1"/>
  <c r="AV151" i="1"/>
  <c r="AV144" i="1"/>
  <c r="AV135" i="1"/>
  <c r="AV126" i="1"/>
  <c r="AV80" i="1"/>
  <c r="AV61" i="1"/>
  <c r="AV54" i="1"/>
  <c r="AV48" i="1"/>
  <c r="AV47" i="1"/>
  <c r="AV45" i="1"/>
  <c r="BD38" i="1"/>
  <c r="AZ223" i="1"/>
  <c r="BA223" i="1" s="1"/>
  <c r="AM19" i="1"/>
  <c r="AM238" i="1"/>
  <c r="AM235" i="1"/>
  <c r="BB176" i="1"/>
  <c r="BC176" i="1" s="1"/>
  <c r="AV169" i="1"/>
  <c r="BB169" i="1" s="1"/>
  <c r="BC169" i="1" s="1"/>
  <c r="AV162" i="1"/>
  <c r="AV161" i="1"/>
  <c r="AV100" i="1"/>
  <c r="BB48" i="1"/>
  <c r="BC48" i="1" s="1"/>
  <c r="AV11" i="1"/>
  <c r="AM9" i="1"/>
  <c r="AM49" i="1"/>
  <c r="AZ100" i="1"/>
  <c r="BA100" i="1" s="1"/>
  <c r="AZ275" i="1"/>
  <c r="BA275" i="1" s="1"/>
  <c r="AV267" i="1"/>
  <c r="AV255" i="1"/>
  <c r="AM249" i="1"/>
  <c r="AM248" i="1"/>
  <c r="AV242" i="1"/>
  <c r="AM230" i="1"/>
  <c r="AV222" i="1"/>
  <c r="AZ207" i="1"/>
  <c r="BA207" i="1" s="1"/>
  <c r="AV191" i="1"/>
  <c r="AV181" i="1"/>
  <c r="BB161" i="1"/>
  <c r="BC161" i="1" s="1"/>
  <c r="BD161" i="1" s="1"/>
  <c r="AV155" i="1"/>
  <c r="BB139" i="1"/>
  <c r="BC139" i="1" s="1"/>
  <c r="AV123" i="1"/>
  <c r="AV114" i="1"/>
  <c r="AV108" i="1"/>
  <c r="AM96" i="1"/>
  <c r="AV79" i="1"/>
  <c r="BB52" i="1"/>
  <c r="BC52" i="1" s="1"/>
  <c r="BB39" i="1"/>
  <c r="BC39" i="1" s="1"/>
  <c r="AM16" i="1"/>
  <c r="AZ276" i="1"/>
  <c r="BA276" i="1" s="1"/>
  <c r="AM227" i="1"/>
  <c r="BB202" i="1"/>
  <c r="BC202" i="1" s="1"/>
  <c r="AV10" i="1"/>
  <c r="AZ278" i="1"/>
  <c r="BA278" i="1" s="1"/>
  <c r="AZ277" i="1"/>
  <c r="BA277" i="1" s="1"/>
  <c r="AM266" i="1"/>
  <c r="AV261" i="1"/>
  <c r="BB261" i="1" s="1"/>
  <c r="BC261" i="1" s="1"/>
  <c r="AV245" i="1"/>
  <c r="AM229" i="1"/>
  <c r="AV157" i="1"/>
  <c r="AV134" i="1"/>
  <c r="AM129" i="1"/>
  <c r="AV122" i="1"/>
  <c r="AV117" i="1"/>
  <c r="N112" i="1"/>
  <c r="AZ112" i="1" s="1"/>
  <c r="BA112" i="1" s="1"/>
  <c r="AV75" i="1"/>
  <c r="AV71" i="1"/>
  <c r="BB14" i="1"/>
  <c r="BC14" i="1" s="1"/>
  <c r="AZ263" i="1"/>
  <c r="BA263" i="1" s="1"/>
  <c r="AL238" i="1"/>
  <c r="AM237" i="1"/>
  <c r="AZ231" i="1"/>
  <c r="BA231" i="1" s="1"/>
  <c r="N228" i="1"/>
  <c r="AZ228" i="1" s="1"/>
  <c r="BA228" i="1" s="1"/>
  <c r="AM225" i="1"/>
  <c r="AL222" i="1"/>
  <c r="AV211" i="1"/>
  <c r="AV199" i="1"/>
  <c r="AV173" i="1"/>
  <c r="BB173" i="1" s="1"/>
  <c r="BC173" i="1" s="1"/>
  <c r="AV171" i="1"/>
  <c r="N129" i="1"/>
  <c r="AM111" i="1"/>
  <c r="AV76" i="1"/>
  <c r="AZ76" i="1" s="1"/>
  <c r="BA76" i="1" s="1"/>
  <c r="AV46" i="1"/>
  <c r="AV39" i="1"/>
  <c r="AM17" i="1"/>
  <c r="AV270" i="1"/>
  <c r="AV269" i="1"/>
  <c r="AV268" i="1"/>
  <c r="AV248" i="1"/>
  <c r="BB248" i="1" s="1"/>
  <c r="BC248" i="1" s="1"/>
  <c r="AZ246" i="1"/>
  <c r="BA246" i="1" s="1"/>
  <c r="AM245" i="1"/>
  <c r="AM226" i="1"/>
  <c r="AV212" i="1"/>
  <c r="AV210" i="1"/>
  <c r="BB210" i="1" s="1"/>
  <c r="BC210" i="1" s="1"/>
  <c r="AV156" i="1"/>
  <c r="AZ153" i="1"/>
  <c r="BA153" i="1" s="1"/>
  <c r="AZ137" i="1"/>
  <c r="BA137" i="1" s="1"/>
  <c r="AV130" i="1"/>
  <c r="AV94" i="1"/>
  <c r="AZ90" i="1"/>
  <c r="BA90" i="1" s="1"/>
  <c r="AV87" i="1"/>
  <c r="AV85" i="1"/>
  <c r="AZ85" i="1" s="1"/>
  <c r="BA85" i="1" s="1"/>
  <c r="BD85" i="1" s="1"/>
  <c r="BB76" i="1"/>
  <c r="BC76" i="1" s="1"/>
  <c r="AV74" i="1"/>
  <c r="BB53" i="1"/>
  <c r="BC53" i="1" s="1"/>
  <c r="AV51" i="1"/>
  <c r="BB19" i="1"/>
  <c r="BC19" i="1" s="1"/>
  <c r="AV12" i="1"/>
  <c r="AZ251" i="1"/>
  <c r="BA251" i="1" s="1"/>
  <c r="BB242" i="1"/>
  <c r="BC242" i="1" s="1"/>
  <c r="AZ241" i="1"/>
  <c r="BA241" i="1" s="1"/>
  <c r="AV230" i="1"/>
  <c r="AV229" i="1"/>
  <c r="BB229" i="1" s="1"/>
  <c r="BC229" i="1" s="1"/>
  <c r="BB214" i="1"/>
  <c r="BC214" i="1" s="1"/>
  <c r="AM211" i="1"/>
  <c r="AM175" i="1"/>
  <c r="BB144" i="1"/>
  <c r="BC144" i="1" s="1"/>
  <c r="AV133" i="1"/>
  <c r="AV131" i="1"/>
  <c r="AM76" i="1"/>
  <c r="BB43" i="1"/>
  <c r="BC43" i="1" s="1"/>
  <c r="AV35" i="1"/>
  <c r="N19" i="1"/>
  <c r="AZ19" i="1" s="1"/>
  <c r="BB262" i="1"/>
  <c r="BC262" i="1" s="1"/>
  <c r="BB257" i="1"/>
  <c r="BC257" i="1" s="1"/>
  <c r="AM252" i="1"/>
  <c r="AZ243" i="1"/>
  <c r="BA243" i="1" s="1"/>
  <c r="AM110" i="1"/>
  <c r="AM260" i="1"/>
  <c r="BB278" i="1"/>
  <c r="BC278" i="1" s="1"/>
  <c r="N269" i="1"/>
  <c r="AZ269" i="1" s="1"/>
  <c r="BA269" i="1" s="1"/>
  <c r="AM243" i="1"/>
  <c r="AV238" i="1"/>
  <c r="AV232" i="1"/>
  <c r="BB232" i="1" s="1"/>
  <c r="BC232" i="1" s="1"/>
  <c r="AV226" i="1"/>
  <c r="BB226" i="1" s="1"/>
  <c r="BC226" i="1" s="1"/>
  <c r="AV225" i="1"/>
  <c r="BB225" i="1" s="1"/>
  <c r="BC225" i="1" s="1"/>
  <c r="AV221" i="1"/>
  <c r="BB221" i="1" s="1"/>
  <c r="BC221" i="1" s="1"/>
  <c r="AV219" i="1"/>
  <c r="BB219" i="1" s="1"/>
  <c r="BC219" i="1" s="1"/>
  <c r="AV218" i="1"/>
  <c r="BB218" i="1" s="1"/>
  <c r="BC218" i="1" s="1"/>
  <c r="AV185" i="1"/>
  <c r="BB180" i="1"/>
  <c r="BC180" i="1" s="1"/>
  <c r="AV165" i="1"/>
  <c r="BB157" i="1"/>
  <c r="BC157" i="1" s="1"/>
  <c r="AV145" i="1"/>
  <c r="AV141" i="1"/>
  <c r="AV132" i="1"/>
  <c r="AV127" i="1"/>
  <c r="AM100" i="1"/>
  <c r="AV97" i="1"/>
  <c r="AV93" i="1"/>
  <c r="AV81" i="1"/>
  <c r="AM77" i="1"/>
  <c r="AV73" i="1"/>
  <c r="AV70" i="1"/>
  <c r="AV67" i="1"/>
  <c r="AZ67" i="1" s="1"/>
  <c r="BA67" i="1" s="1"/>
  <c r="AV59" i="1"/>
  <c r="AV15" i="1"/>
  <c r="AZ163" i="1"/>
  <c r="BA163" i="1" s="1"/>
  <c r="AV17" i="1"/>
  <c r="AZ17" i="1" s="1"/>
  <c r="BA17" i="1" s="1"/>
  <c r="AV266" i="1"/>
  <c r="BB266" i="1" s="1"/>
  <c r="BC266" i="1" s="1"/>
  <c r="AV265" i="1"/>
  <c r="AM256" i="1"/>
  <c r="AV240" i="1"/>
  <c r="BB240" i="1" s="1"/>
  <c r="BC240" i="1" s="1"/>
  <c r="AV234" i="1"/>
  <c r="AM163" i="1"/>
  <c r="AV150" i="1"/>
  <c r="BB129" i="1"/>
  <c r="BC129" i="1" s="1"/>
  <c r="AV121" i="1"/>
  <c r="AV113" i="1"/>
  <c r="AV82" i="1"/>
  <c r="AM70" i="1"/>
  <c r="AV68" i="1"/>
  <c r="AV64" i="1"/>
  <c r="AV53" i="1"/>
  <c r="BC17" i="1"/>
  <c r="BD17" i="1" s="1"/>
  <c r="AV13" i="1"/>
  <c r="AV9" i="1"/>
  <c r="BB234" i="1"/>
  <c r="BC234" i="1" s="1"/>
  <c r="BB271" i="1"/>
  <c r="BC271" i="1" s="1"/>
  <c r="BD271" i="1" s="1"/>
  <c r="AZ225" i="1"/>
  <c r="BA225" i="1" s="1"/>
  <c r="AV224" i="1"/>
  <c r="BB224" i="1" s="1"/>
  <c r="BC224" i="1" s="1"/>
  <c r="N220" i="1"/>
  <c r="AM220" i="1"/>
  <c r="BB105" i="1"/>
  <c r="BC105" i="1" s="1"/>
  <c r="AM79" i="1"/>
  <c r="AL79" i="1"/>
  <c r="BB79" i="1" s="1"/>
  <c r="BC79" i="1" s="1"/>
  <c r="N210" i="1"/>
  <c r="AZ210" i="1" s="1"/>
  <c r="BA210" i="1" s="1"/>
  <c r="AM210" i="1"/>
  <c r="AM278" i="1"/>
  <c r="AM277" i="1"/>
  <c r="AM273" i="1"/>
  <c r="AM272" i="1"/>
  <c r="AZ262" i="1"/>
  <c r="BA262" i="1" s="1"/>
  <c r="BD262" i="1" s="1"/>
  <c r="AZ260" i="1"/>
  <c r="BA260" i="1" s="1"/>
  <c r="AM251" i="1"/>
  <c r="AZ237" i="1"/>
  <c r="BA237" i="1" s="1"/>
  <c r="AV236" i="1"/>
  <c r="BB236" i="1" s="1"/>
  <c r="BC236" i="1" s="1"/>
  <c r="N226" i="1"/>
  <c r="N218" i="1"/>
  <c r="AZ218" i="1" s="1"/>
  <c r="BA218" i="1" s="1"/>
  <c r="AM218" i="1"/>
  <c r="AM209" i="1"/>
  <c r="N205" i="1"/>
  <c r="AM205" i="1"/>
  <c r="AL90" i="1"/>
  <c r="AM90" i="1"/>
  <c r="AZ9" i="1"/>
  <c r="BA9" i="1" s="1"/>
  <c r="AM233" i="1"/>
  <c r="N233" i="1"/>
  <c r="AM241" i="1"/>
  <c r="AM231" i="1"/>
  <c r="AM217" i="1"/>
  <c r="AM212" i="1"/>
  <c r="N204" i="1"/>
  <c r="AM204" i="1"/>
  <c r="N149" i="1"/>
  <c r="AZ149" i="1" s="1"/>
  <c r="BA149" i="1" s="1"/>
  <c r="AM149" i="1"/>
  <c r="AM12" i="1"/>
  <c r="AL12" i="1"/>
  <c r="AM232" i="1"/>
  <c r="N232" i="1"/>
  <c r="AZ232" i="1" s="1"/>
  <c r="BA232" i="1" s="1"/>
  <c r="BD232" i="1" s="1"/>
  <c r="BB212" i="1"/>
  <c r="BC212" i="1" s="1"/>
  <c r="AZ270" i="1"/>
  <c r="BA270" i="1" s="1"/>
  <c r="AM265" i="1"/>
  <c r="AM264" i="1"/>
  <c r="AV256" i="1"/>
  <c r="BB256" i="1" s="1"/>
  <c r="BC256" i="1" s="1"/>
  <c r="AV254" i="1"/>
  <c r="BB254" i="1" s="1"/>
  <c r="BC254" i="1" s="1"/>
  <c r="BB250" i="1"/>
  <c r="BC250" i="1" s="1"/>
  <c r="AV243" i="1"/>
  <c r="BB243" i="1" s="1"/>
  <c r="BC243" i="1" s="1"/>
  <c r="BD243" i="1" s="1"/>
  <c r="AV233" i="1"/>
  <c r="BB233" i="1" s="1"/>
  <c r="BC233" i="1" s="1"/>
  <c r="BD233" i="1" s="1"/>
  <c r="AV227" i="1"/>
  <c r="BB227" i="1" s="1"/>
  <c r="BC227" i="1" s="1"/>
  <c r="N224" i="1"/>
  <c r="AZ224" i="1" s="1"/>
  <c r="BA224" i="1" s="1"/>
  <c r="AM224" i="1"/>
  <c r="AM215" i="1"/>
  <c r="N215" i="1"/>
  <c r="AZ215" i="1" s="1"/>
  <c r="BA215" i="1" s="1"/>
  <c r="N213" i="1"/>
  <c r="BB146" i="1"/>
  <c r="BB147" i="1" s="1"/>
  <c r="BC147" i="1" s="1"/>
  <c r="AL137" i="1"/>
  <c r="BB137" i="1" s="1"/>
  <c r="BC137" i="1" s="1"/>
  <c r="BD137" i="1" s="1"/>
  <c r="AM137" i="1"/>
  <c r="N82" i="1"/>
  <c r="AM82" i="1"/>
  <c r="AM263" i="1"/>
  <c r="BB258" i="1"/>
  <c r="BC258" i="1" s="1"/>
  <c r="AZ220" i="1"/>
  <c r="BA220" i="1" s="1"/>
  <c r="BB208" i="1"/>
  <c r="BC208" i="1" s="1"/>
  <c r="BB204" i="1"/>
  <c r="BC204" i="1" s="1"/>
  <c r="BB216" i="1"/>
  <c r="BC216" i="1" s="1"/>
  <c r="AM261" i="1"/>
  <c r="AV277" i="1"/>
  <c r="BB277" i="1" s="1"/>
  <c r="BC277" i="1" s="1"/>
  <c r="BD277" i="1" s="1"/>
  <c r="AV276" i="1"/>
  <c r="AV273" i="1"/>
  <c r="BB273" i="1" s="1"/>
  <c r="BC273" i="1" s="1"/>
  <c r="BD273" i="1" s="1"/>
  <c r="AM259" i="1"/>
  <c r="AM254" i="1"/>
  <c r="N249" i="1"/>
  <c r="AZ249" i="1" s="1"/>
  <c r="BA249" i="1" s="1"/>
  <c r="AM246" i="1"/>
  <c r="AV244" i="1"/>
  <c r="BB244" i="1" s="1"/>
  <c r="BC244" i="1" s="1"/>
  <c r="BB241" i="1"/>
  <c r="BC241" i="1" s="1"/>
  <c r="N236" i="1"/>
  <c r="AM236" i="1"/>
  <c r="AZ233" i="1"/>
  <c r="BA233" i="1" s="1"/>
  <c r="N229" i="1"/>
  <c r="AZ229" i="1" s="1"/>
  <c r="BA229" i="1" s="1"/>
  <c r="AZ227" i="1"/>
  <c r="BA227" i="1" s="1"/>
  <c r="AM223" i="1"/>
  <c r="AM219" i="1"/>
  <c r="AV205" i="1"/>
  <c r="BB120" i="1"/>
  <c r="BC120" i="1" s="1"/>
  <c r="AZ103" i="1"/>
  <c r="BA103" i="1" s="1"/>
  <c r="BB103" i="1"/>
  <c r="BC103" i="1" s="1"/>
  <c r="AZ268" i="1"/>
  <c r="BA268" i="1" s="1"/>
  <c r="AV263" i="1"/>
  <c r="BB263" i="1" s="1"/>
  <c r="BC263" i="1" s="1"/>
  <c r="BD263" i="1" s="1"/>
  <c r="N257" i="1"/>
  <c r="AZ257" i="1" s="1"/>
  <c r="BA257" i="1" s="1"/>
  <c r="AM253" i="1"/>
  <c r="AV251" i="1"/>
  <c r="N248" i="1"/>
  <c r="AZ248" i="1" s="1"/>
  <c r="BA248" i="1" s="1"/>
  <c r="N235" i="1"/>
  <c r="AZ235" i="1" s="1"/>
  <c r="BA235" i="1" s="1"/>
  <c r="N221" i="1"/>
  <c r="AZ221" i="1" s="1"/>
  <c r="BA221" i="1" s="1"/>
  <c r="AM221" i="1"/>
  <c r="AV215" i="1"/>
  <c r="BB215" i="1" s="1"/>
  <c r="BC215" i="1" s="1"/>
  <c r="AV213" i="1"/>
  <c r="N202" i="1"/>
  <c r="AZ202" i="1" s="1"/>
  <c r="BA202" i="1" s="1"/>
  <c r="BD202" i="1" s="1"/>
  <c r="AM202" i="1"/>
  <c r="AV197" i="1"/>
  <c r="BB197" i="1" s="1"/>
  <c r="BC197" i="1" s="1"/>
  <c r="N122" i="1"/>
  <c r="AZ122" i="1" s="1"/>
  <c r="BA122" i="1" s="1"/>
  <c r="AM122" i="1"/>
  <c r="AZ79" i="1"/>
  <c r="BA79" i="1" s="1"/>
  <c r="BD79" i="1" s="1"/>
  <c r="AL35" i="1"/>
  <c r="BB35" i="1" s="1"/>
  <c r="BC35" i="1" s="1"/>
  <c r="AM35" i="1"/>
  <c r="AZ16" i="1"/>
  <c r="BA16" i="1" s="1"/>
  <c r="BD16" i="1" s="1"/>
  <c r="AZ14" i="1"/>
  <c r="BA14" i="1" s="1"/>
  <c r="BD14" i="1" s="1"/>
  <c r="AV128" i="1"/>
  <c r="BB122" i="1"/>
  <c r="BC122" i="1" s="1"/>
  <c r="AV120" i="1"/>
  <c r="AZ120" i="1" s="1"/>
  <c r="BA120" i="1" s="1"/>
  <c r="AM117" i="1"/>
  <c r="AV107" i="1"/>
  <c r="AZ107" i="1" s="1"/>
  <c r="BA107" i="1" s="1"/>
  <c r="AV88" i="1"/>
  <c r="BB80" i="1"/>
  <c r="BC80" i="1" s="1"/>
  <c r="AV72" i="1"/>
  <c r="AZ72" i="1" s="1"/>
  <c r="BA72" i="1" s="1"/>
  <c r="AZ58" i="1"/>
  <c r="AV55" i="1"/>
  <c r="AM14" i="1"/>
  <c r="BB12" i="1"/>
  <c r="BC12" i="1" s="1"/>
  <c r="AV260" i="1"/>
  <c r="BB260" i="1" s="1"/>
  <c r="BC260" i="1" s="1"/>
  <c r="BD260" i="1" s="1"/>
  <c r="AV259" i="1"/>
  <c r="BB259" i="1" s="1"/>
  <c r="BC259" i="1" s="1"/>
  <c r="BD259" i="1" s="1"/>
  <c r="AZ254" i="1"/>
  <c r="BA254" i="1" s="1"/>
  <c r="BD254" i="1" s="1"/>
  <c r="AV253" i="1"/>
  <c r="AM244" i="1"/>
  <c r="AM240" i="1"/>
  <c r="AV235" i="1"/>
  <c r="AM234" i="1"/>
  <c r="AV231" i="1"/>
  <c r="BB231" i="1" s="1"/>
  <c r="BC231" i="1" s="1"/>
  <c r="BD231" i="1" s="1"/>
  <c r="AV223" i="1"/>
  <c r="BB223" i="1" s="1"/>
  <c r="BC223" i="1" s="1"/>
  <c r="BD223" i="1" s="1"/>
  <c r="AV209" i="1"/>
  <c r="AV187" i="1"/>
  <c r="AV179" i="1"/>
  <c r="AM146" i="1"/>
  <c r="AV129" i="1"/>
  <c r="AZ129" i="1" s="1"/>
  <c r="BA129" i="1" s="1"/>
  <c r="BD129" i="1" s="1"/>
  <c r="AV116" i="1"/>
  <c r="AV109" i="1"/>
  <c r="BB109" i="1" s="1"/>
  <c r="BC109" i="1" s="1"/>
  <c r="AM106" i="1"/>
  <c r="AM103" i="1"/>
  <c r="AV84" i="1"/>
  <c r="AM71" i="1"/>
  <c r="BB68" i="1"/>
  <c r="BC68" i="1" s="1"/>
  <c r="AV66" i="1"/>
  <c r="AZ62" i="1"/>
  <c r="AV60" i="1"/>
  <c r="AZ60" i="1" s="1"/>
  <c r="AV56" i="1"/>
  <c r="BB56" i="1" s="1"/>
  <c r="BC56" i="1" s="1"/>
  <c r="BD56" i="1" s="1"/>
  <c r="AV52" i="1"/>
  <c r="AZ52" i="1" s="1"/>
  <c r="BA52" i="1" s="1"/>
  <c r="AV32" i="1"/>
  <c r="AZ32" i="1" s="1"/>
  <c r="AV30" i="1"/>
  <c r="AZ30" i="1" s="1"/>
  <c r="BA30" i="1" s="1"/>
  <c r="AZ12" i="1"/>
  <c r="BB9" i="1"/>
  <c r="AV228" i="1"/>
  <c r="BB228" i="1" s="1"/>
  <c r="BC228" i="1" s="1"/>
  <c r="AM207" i="1"/>
  <c r="AV203" i="1"/>
  <c r="AV189" i="1"/>
  <c r="BB189" i="1" s="1"/>
  <c r="BC189" i="1" s="1"/>
  <c r="AV175" i="1"/>
  <c r="BB175" i="1" s="1"/>
  <c r="BC175" i="1" s="1"/>
  <c r="AV158" i="1"/>
  <c r="BB158" i="1" s="1"/>
  <c r="BC158" i="1" s="1"/>
  <c r="AV140" i="1"/>
  <c r="AZ53" i="1"/>
  <c r="BA53" i="1" s="1"/>
  <c r="AV41" i="1"/>
  <c r="AZ204" i="1"/>
  <c r="BA204" i="1" s="1"/>
  <c r="BD204" i="1" s="1"/>
  <c r="AM183" i="1"/>
  <c r="BB162" i="1"/>
  <c r="BC162" i="1" s="1"/>
  <c r="AZ160" i="1"/>
  <c r="BA160" i="1" s="1"/>
  <c r="AZ155" i="1"/>
  <c r="BA155" i="1" s="1"/>
  <c r="BB100" i="1"/>
  <c r="AZ70" i="1"/>
  <c r="BA70" i="1" s="1"/>
  <c r="AM53" i="1"/>
  <c r="AZ44" i="1"/>
  <c r="BA44" i="1" s="1"/>
  <c r="BD44" i="1" s="1"/>
  <c r="AZ43" i="1"/>
  <c r="BA43" i="1" s="1"/>
  <c r="AM30" i="1"/>
  <c r="AV252" i="1"/>
  <c r="BB252" i="1" s="1"/>
  <c r="BC252" i="1" s="1"/>
  <c r="AV239" i="1"/>
  <c r="BB239" i="1" s="1"/>
  <c r="BC239" i="1" s="1"/>
  <c r="AZ219" i="1"/>
  <c r="BA219" i="1" s="1"/>
  <c r="AV207" i="1"/>
  <c r="BB207" i="1" s="1"/>
  <c r="BC207" i="1" s="1"/>
  <c r="BD207" i="1" s="1"/>
  <c r="AV193" i="1"/>
  <c r="AM179" i="1"/>
  <c r="AZ178" i="1"/>
  <c r="BA178" i="1" s="1"/>
  <c r="AV172" i="1"/>
  <c r="BB172" i="1" s="1"/>
  <c r="BC172" i="1" s="1"/>
  <c r="AV170" i="1"/>
  <c r="AV167" i="1"/>
  <c r="BB167" i="1" s="1"/>
  <c r="BC167" i="1" s="1"/>
  <c r="AZ161" i="1"/>
  <c r="BA161" i="1" s="1"/>
  <c r="AZ158" i="1"/>
  <c r="BA158" i="1" s="1"/>
  <c r="AM155" i="1"/>
  <c r="AV153" i="1"/>
  <c r="BB153" i="1" s="1"/>
  <c r="BC153" i="1" s="1"/>
  <c r="BD153" i="1" s="1"/>
  <c r="AZ152" i="1"/>
  <c r="BA152" i="1" s="1"/>
  <c r="AV149" i="1"/>
  <c r="BB149" i="1" s="1"/>
  <c r="BC149" i="1" s="1"/>
  <c r="AV148" i="1"/>
  <c r="BB148" i="1" s="1"/>
  <c r="BC148" i="1" s="1"/>
  <c r="AV147" i="1"/>
  <c r="BB142" i="1"/>
  <c r="BC142" i="1" s="1"/>
  <c r="AV125" i="1"/>
  <c r="AM120" i="1"/>
  <c r="AV115" i="1"/>
  <c r="AV106" i="1"/>
  <c r="AV96" i="1"/>
  <c r="AV90" i="1"/>
  <c r="BB90" i="1" s="1"/>
  <c r="AV89" i="1"/>
  <c r="AV65" i="1"/>
  <c r="AV63" i="1"/>
  <c r="AV50" i="1"/>
  <c r="AZ49" i="1"/>
  <c r="BA49" i="1" s="1"/>
  <c r="BB159" i="1"/>
  <c r="BC159" i="1" s="1"/>
  <c r="AZ150" i="1"/>
  <c r="BA150" i="1" s="1"/>
  <c r="AV164" i="1"/>
  <c r="BB164" i="1" s="1"/>
  <c r="BC164" i="1" s="1"/>
  <c r="AV163" i="1"/>
  <c r="BB154" i="1"/>
  <c r="BC154" i="1" s="1"/>
  <c r="BB150" i="1"/>
  <c r="BC150" i="1" s="1"/>
  <c r="AV139" i="1"/>
  <c r="AV136" i="1"/>
  <c r="BB131" i="1"/>
  <c r="BC131" i="1" s="1"/>
  <c r="AV119" i="1"/>
  <c r="AZ87" i="1"/>
  <c r="BA87" i="1" s="1"/>
  <c r="BB77" i="1"/>
  <c r="BC77" i="1" s="1"/>
  <c r="BB49" i="1"/>
  <c r="BC49" i="1" s="1"/>
  <c r="AV33" i="1"/>
  <c r="AV31" i="1"/>
  <c r="BD241" i="1"/>
  <c r="N247" i="1"/>
  <c r="AZ247" i="1" s="1"/>
  <c r="BA247" i="1" s="1"/>
  <c r="AM247" i="1"/>
  <c r="AZ245" i="1"/>
  <c r="BA245" i="1" s="1"/>
  <c r="BB245" i="1"/>
  <c r="BC245" i="1" s="1"/>
  <c r="AM242" i="1"/>
  <c r="N242" i="1"/>
  <c r="AZ242" i="1" s="1"/>
  <c r="BA242" i="1" s="1"/>
  <c r="AM271" i="1"/>
  <c r="BB270" i="1"/>
  <c r="BC270" i="1" s="1"/>
  <c r="BD270" i="1" s="1"/>
  <c r="AM262" i="1"/>
  <c r="N255" i="1"/>
  <c r="AZ255" i="1" s="1"/>
  <c r="BA255" i="1" s="1"/>
  <c r="AM255" i="1"/>
  <c r="AZ253" i="1"/>
  <c r="BA253" i="1" s="1"/>
  <c r="BB253" i="1"/>
  <c r="BC253" i="1" s="1"/>
  <c r="BB251" i="1"/>
  <c r="BC251" i="1" s="1"/>
  <c r="BD251" i="1" s="1"/>
  <c r="AM250" i="1"/>
  <c r="N250" i="1"/>
  <c r="AZ250" i="1" s="1"/>
  <c r="BA250" i="1" s="1"/>
  <c r="N197" i="1"/>
  <c r="AZ197" i="1" s="1"/>
  <c r="BA197" i="1" s="1"/>
  <c r="AM197" i="1"/>
  <c r="BB275" i="1"/>
  <c r="BC275" i="1" s="1"/>
  <c r="BD275" i="1" s="1"/>
  <c r="AM268" i="1"/>
  <c r="BB267" i="1"/>
  <c r="BC267" i="1" s="1"/>
  <c r="BD267" i="1" s="1"/>
  <c r="N265" i="1"/>
  <c r="AZ265" i="1" s="1"/>
  <c r="BA265" i="1" s="1"/>
  <c r="AZ261" i="1"/>
  <c r="BA261" i="1" s="1"/>
  <c r="AM258" i="1"/>
  <c r="N258" i="1"/>
  <c r="AZ258" i="1" s="1"/>
  <c r="BA258" i="1" s="1"/>
  <c r="BB235" i="1"/>
  <c r="BC235" i="1" s="1"/>
  <c r="AZ226" i="1"/>
  <c r="BA226" i="1" s="1"/>
  <c r="BB272" i="1"/>
  <c r="BC272" i="1" s="1"/>
  <c r="AM270" i="1"/>
  <c r="BB269" i="1"/>
  <c r="BC269" i="1" s="1"/>
  <c r="AZ244" i="1"/>
  <c r="BA244" i="1" s="1"/>
  <c r="AZ238" i="1"/>
  <c r="BA238" i="1" s="1"/>
  <c r="N216" i="1"/>
  <c r="AZ216" i="1" s="1"/>
  <c r="BA216" i="1" s="1"/>
  <c r="AM216" i="1"/>
  <c r="AM274" i="1"/>
  <c r="BB265" i="1"/>
  <c r="BC265" i="1" s="1"/>
  <c r="AM276" i="1"/>
  <c r="BB264" i="1"/>
  <c r="BC264" i="1" s="1"/>
  <c r="AM275" i="1"/>
  <c r="BB274" i="1"/>
  <c r="BC274" i="1" s="1"/>
  <c r="N272" i="1"/>
  <c r="AZ272" i="1" s="1"/>
  <c r="BA272" i="1" s="1"/>
  <c r="AM267" i="1"/>
  <c r="N264" i="1"/>
  <c r="AZ264" i="1" s="1"/>
  <c r="BA264" i="1" s="1"/>
  <c r="AZ252" i="1"/>
  <c r="BA252" i="1" s="1"/>
  <c r="BB247" i="1"/>
  <c r="BC247" i="1" s="1"/>
  <c r="AV246" i="1"/>
  <c r="BB246" i="1" s="1"/>
  <c r="BC246" i="1" s="1"/>
  <c r="BD246" i="1" s="1"/>
  <c r="N240" i="1"/>
  <c r="AZ240" i="1" s="1"/>
  <c r="BA240" i="1" s="1"/>
  <c r="BD240" i="1" s="1"/>
  <c r="BB255" i="1"/>
  <c r="BC255" i="1" s="1"/>
  <c r="BB217" i="1"/>
  <c r="BC217" i="1" s="1"/>
  <c r="AZ217" i="1"/>
  <c r="BA217" i="1" s="1"/>
  <c r="N206" i="1"/>
  <c r="AM206" i="1"/>
  <c r="BB276" i="1"/>
  <c r="BC276" i="1" s="1"/>
  <c r="BD276" i="1" s="1"/>
  <c r="N274" i="1"/>
  <c r="AZ274" i="1" s="1"/>
  <c r="BA274" i="1" s="1"/>
  <c r="BB268" i="1"/>
  <c r="BC268" i="1" s="1"/>
  <c r="BD268" i="1" s="1"/>
  <c r="N266" i="1"/>
  <c r="AZ266" i="1" s="1"/>
  <c r="BA266" i="1" s="1"/>
  <c r="N256" i="1"/>
  <c r="AZ256" i="1" s="1"/>
  <c r="BA256" i="1" s="1"/>
  <c r="BD256" i="1" s="1"/>
  <c r="AV249" i="1"/>
  <c r="BB249" i="1" s="1"/>
  <c r="BC249" i="1" s="1"/>
  <c r="N239" i="1"/>
  <c r="AZ239" i="1" s="1"/>
  <c r="BA239" i="1" s="1"/>
  <c r="AM239" i="1"/>
  <c r="AZ236" i="1"/>
  <c r="BA236" i="1" s="1"/>
  <c r="AZ230" i="1"/>
  <c r="BA230" i="1" s="1"/>
  <c r="BB230" i="1"/>
  <c r="BC230" i="1" s="1"/>
  <c r="AZ222" i="1"/>
  <c r="BA222" i="1" s="1"/>
  <c r="BB222" i="1"/>
  <c r="BC222" i="1" s="1"/>
  <c r="AZ213" i="1"/>
  <c r="BA213" i="1" s="1"/>
  <c r="BB213" i="1"/>
  <c r="BC213" i="1" s="1"/>
  <c r="N195" i="1"/>
  <c r="AZ195" i="1" s="1"/>
  <c r="BA195" i="1" s="1"/>
  <c r="AM195" i="1"/>
  <c r="BB108" i="1"/>
  <c r="BC108" i="1" s="1"/>
  <c r="N234" i="1"/>
  <c r="AZ234" i="1" s="1"/>
  <c r="BA234" i="1" s="1"/>
  <c r="BD234" i="1" s="1"/>
  <c r="N193" i="1"/>
  <c r="AM193" i="1"/>
  <c r="AZ182" i="1"/>
  <c r="BA182" i="1" s="1"/>
  <c r="AZ203" i="1"/>
  <c r="BA203" i="1" s="1"/>
  <c r="BB203" i="1"/>
  <c r="BC203" i="1" s="1"/>
  <c r="BB201" i="1"/>
  <c r="BC201" i="1" s="1"/>
  <c r="BB237" i="1"/>
  <c r="BC237" i="1" s="1"/>
  <c r="BD237" i="1" s="1"/>
  <c r="N214" i="1"/>
  <c r="AZ214" i="1" s="1"/>
  <c r="BA214" i="1" s="1"/>
  <c r="BD214" i="1" s="1"/>
  <c r="AM214" i="1"/>
  <c r="BB220" i="1"/>
  <c r="BC220" i="1" s="1"/>
  <c r="BD220" i="1" s="1"/>
  <c r="AZ212" i="1"/>
  <c r="BA212" i="1" s="1"/>
  <c r="AM208" i="1"/>
  <c r="N208" i="1"/>
  <c r="AZ208" i="1" s="1"/>
  <c r="BA208" i="1" s="1"/>
  <c r="AZ206" i="1"/>
  <c r="BA206" i="1" s="1"/>
  <c r="BD206" i="1" s="1"/>
  <c r="AZ205" i="1"/>
  <c r="BA205" i="1" s="1"/>
  <c r="BB205" i="1"/>
  <c r="BC205" i="1" s="1"/>
  <c r="N180" i="1"/>
  <c r="AZ180" i="1" s="1"/>
  <c r="BA180" i="1" s="1"/>
  <c r="AM180" i="1"/>
  <c r="N165" i="1"/>
  <c r="AM165" i="1"/>
  <c r="N201" i="1"/>
  <c r="AZ201" i="1" s="1"/>
  <c r="BA201" i="1" s="1"/>
  <c r="AM201" i="1"/>
  <c r="AZ211" i="1"/>
  <c r="BA211" i="1" s="1"/>
  <c r="BB211" i="1"/>
  <c r="BC211" i="1" s="1"/>
  <c r="BB209" i="1"/>
  <c r="BC209" i="1" s="1"/>
  <c r="BD209" i="1" s="1"/>
  <c r="N199" i="1"/>
  <c r="AZ199" i="1" s="1"/>
  <c r="BA199" i="1" s="1"/>
  <c r="AM199" i="1"/>
  <c r="N177" i="1"/>
  <c r="AZ177" i="1" s="1"/>
  <c r="BA177" i="1" s="1"/>
  <c r="AM177" i="1"/>
  <c r="AV200" i="1"/>
  <c r="BB200" i="1" s="1"/>
  <c r="BC200" i="1" s="1"/>
  <c r="AV198" i="1"/>
  <c r="BB198" i="1" s="1"/>
  <c r="BC198" i="1" s="1"/>
  <c r="AV196" i="1"/>
  <c r="BB196" i="1" s="1"/>
  <c r="BC196" i="1" s="1"/>
  <c r="AV194" i="1"/>
  <c r="BB194" i="1" s="1"/>
  <c r="BC194" i="1" s="1"/>
  <c r="AV192" i="1"/>
  <c r="BB192" i="1" s="1"/>
  <c r="BC192" i="1" s="1"/>
  <c r="AV190" i="1"/>
  <c r="BB190" i="1" s="1"/>
  <c r="BC190" i="1" s="1"/>
  <c r="AV188" i="1"/>
  <c r="BB188" i="1" s="1"/>
  <c r="BC188" i="1" s="1"/>
  <c r="AV186" i="1"/>
  <c r="AV184" i="1"/>
  <c r="BB184" i="1" s="1"/>
  <c r="BC184" i="1" s="1"/>
  <c r="AV178" i="1"/>
  <c r="BB178" i="1" s="1"/>
  <c r="BC178" i="1" s="1"/>
  <c r="BD178" i="1" s="1"/>
  <c r="AZ175" i="1"/>
  <c r="BA175" i="1" s="1"/>
  <c r="N169" i="1"/>
  <c r="AZ169" i="1" s="1"/>
  <c r="BA169" i="1" s="1"/>
  <c r="AM169" i="1"/>
  <c r="AV166" i="1"/>
  <c r="BB166" i="1" s="1"/>
  <c r="BC166" i="1" s="1"/>
  <c r="AM159" i="1"/>
  <c r="AM46" i="1"/>
  <c r="AL46" i="1"/>
  <c r="BB46" i="1" s="1"/>
  <c r="N176" i="1"/>
  <c r="AZ176" i="1" s="1"/>
  <c r="BA176" i="1" s="1"/>
  <c r="BD176" i="1" s="1"/>
  <c r="AM176" i="1"/>
  <c r="N173" i="1"/>
  <c r="AZ173" i="1" s="1"/>
  <c r="BA173" i="1" s="1"/>
  <c r="AM173" i="1"/>
  <c r="BB171" i="1"/>
  <c r="BC171" i="1" s="1"/>
  <c r="AZ166" i="1"/>
  <c r="BA166" i="1" s="1"/>
  <c r="N164" i="1"/>
  <c r="AZ164" i="1" s="1"/>
  <c r="BA164" i="1" s="1"/>
  <c r="AM164" i="1"/>
  <c r="BB163" i="1"/>
  <c r="BC163" i="1" s="1"/>
  <c r="BD163" i="1" s="1"/>
  <c r="N154" i="1"/>
  <c r="AM154" i="1"/>
  <c r="BB112" i="1"/>
  <c r="BC112" i="1" s="1"/>
  <c r="BB63" i="1"/>
  <c r="BC63" i="1" s="1"/>
  <c r="BC62" i="1"/>
  <c r="BB181" i="1"/>
  <c r="BC181" i="1" s="1"/>
  <c r="AV174" i="1"/>
  <c r="BB174" i="1" s="1"/>
  <c r="BC174" i="1" s="1"/>
  <c r="BD174" i="1" s="1"/>
  <c r="AZ170" i="1"/>
  <c r="BA170" i="1" s="1"/>
  <c r="BB170" i="1"/>
  <c r="BC170" i="1" s="1"/>
  <c r="N168" i="1"/>
  <c r="AM168" i="1"/>
  <c r="AM157" i="1"/>
  <c r="AL151" i="1"/>
  <c r="BB151" i="1" s="1"/>
  <c r="BC151" i="1" s="1"/>
  <c r="AM151" i="1"/>
  <c r="N172" i="1"/>
  <c r="AZ172" i="1" s="1"/>
  <c r="BA172" i="1" s="1"/>
  <c r="AM172" i="1"/>
  <c r="N167" i="1"/>
  <c r="AZ167" i="1" s="1"/>
  <c r="BA167" i="1" s="1"/>
  <c r="AM167" i="1"/>
  <c r="BB156" i="1"/>
  <c r="BC156" i="1" s="1"/>
  <c r="BB130" i="1"/>
  <c r="BC130" i="1" s="1"/>
  <c r="N200" i="1"/>
  <c r="AZ200" i="1" s="1"/>
  <c r="BA200" i="1" s="1"/>
  <c r="AM200" i="1"/>
  <c r="N198" i="1"/>
  <c r="AZ198" i="1" s="1"/>
  <c r="BA198" i="1" s="1"/>
  <c r="AM198" i="1"/>
  <c r="N196" i="1"/>
  <c r="AZ196" i="1" s="1"/>
  <c r="BA196" i="1" s="1"/>
  <c r="BD196" i="1" s="1"/>
  <c r="AM196" i="1"/>
  <c r="N194" i="1"/>
  <c r="AZ194" i="1" s="1"/>
  <c r="BA194" i="1" s="1"/>
  <c r="AM194" i="1"/>
  <c r="N192" i="1"/>
  <c r="AZ192" i="1" s="1"/>
  <c r="BA192" i="1" s="1"/>
  <c r="AM192" i="1"/>
  <c r="N190" i="1"/>
  <c r="AZ190" i="1" s="1"/>
  <c r="BA190" i="1" s="1"/>
  <c r="AM190" i="1"/>
  <c r="N188" i="1"/>
  <c r="AZ188" i="1" s="1"/>
  <c r="BA188" i="1" s="1"/>
  <c r="AM188" i="1"/>
  <c r="N186" i="1"/>
  <c r="AZ186" i="1" s="1"/>
  <c r="BA186" i="1" s="1"/>
  <c r="AM186" i="1"/>
  <c r="N184" i="1"/>
  <c r="AZ184" i="1" s="1"/>
  <c r="BA184" i="1" s="1"/>
  <c r="AM184" i="1"/>
  <c r="AZ183" i="1"/>
  <c r="BA183" i="1" s="1"/>
  <c r="BB183" i="1"/>
  <c r="BC183" i="1" s="1"/>
  <c r="BB177" i="1"/>
  <c r="BC177" i="1" s="1"/>
  <c r="N171" i="1"/>
  <c r="AZ171" i="1" s="1"/>
  <c r="BA171" i="1" s="1"/>
  <c r="AM171" i="1"/>
  <c r="AZ165" i="1"/>
  <c r="BA165" i="1" s="1"/>
  <c r="BB165" i="1"/>
  <c r="BC165" i="1" s="1"/>
  <c r="AV160" i="1"/>
  <c r="BB160" i="1" s="1"/>
  <c r="BC160" i="1" s="1"/>
  <c r="BD160" i="1" s="1"/>
  <c r="BB155" i="1"/>
  <c r="BC155" i="1" s="1"/>
  <c r="BD155" i="1" s="1"/>
  <c r="BB199" i="1"/>
  <c r="BC199" i="1" s="1"/>
  <c r="AZ193" i="1"/>
  <c r="BA193" i="1" s="1"/>
  <c r="BB193" i="1"/>
  <c r="BC193" i="1" s="1"/>
  <c r="AZ191" i="1"/>
  <c r="BA191" i="1" s="1"/>
  <c r="BB191" i="1"/>
  <c r="BC191" i="1" s="1"/>
  <c r="AZ189" i="1"/>
  <c r="BA189" i="1" s="1"/>
  <c r="AZ187" i="1"/>
  <c r="BA187" i="1" s="1"/>
  <c r="BB187" i="1"/>
  <c r="BC187" i="1" s="1"/>
  <c r="BB186" i="1"/>
  <c r="BC186" i="1" s="1"/>
  <c r="AZ185" i="1"/>
  <c r="BA185" i="1" s="1"/>
  <c r="BB185" i="1"/>
  <c r="BC185" i="1" s="1"/>
  <c r="N181" i="1"/>
  <c r="AZ181" i="1" s="1"/>
  <c r="BA181" i="1" s="1"/>
  <c r="AM181" i="1"/>
  <c r="N156" i="1"/>
  <c r="AZ156" i="1" s="1"/>
  <c r="BA156" i="1" s="1"/>
  <c r="BD156" i="1" s="1"/>
  <c r="AM156" i="1"/>
  <c r="N148" i="1"/>
  <c r="AZ148" i="1" s="1"/>
  <c r="BA148" i="1" s="1"/>
  <c r="AM148" i="1"/>
  <c r="N131" i="1"/>
  <c r="AZ131" i="1" s="1"/>
  <c r="BA131" i="1" s="1"/>
  <c r="BD131" i="1" s="1"/>
  <c r="AM131" i="1"/>
  <c r="AM191" i="1"/>
  <c r="AM189" i="1"/>
  <c r="AM187" i="1"/>
  <c r="AM185" i="1"/>
  <c r="AV182" i="1"/>
  <c r="BB182" i="1" s="1"/>
  <c r="BC182" i="1" s="1"/>
  <c r="AZ179" i="1"/>
  <c r="BA179" i="1" s="1"/>
  <c r="BB179" i="1"/>
  <c r="BC179" i="1" s="1"/>
  <c r="AV168" i="1"/>
  <c r="BB168" i="1" s="1"/>
  <c r="BC168" i="1" s="1"/>
  <c r="N162" i="1"/>
  <c r="AZ162" i="1" s="1"/>
  <c r="BA162" i="1" s="1"/>
  <c r="AM162" i="1"/>
  <c r="AM182" i="1"/>
  <c r="AM178" i="1"/>
  <c r="AM174" i="1"/>
  <c r="AM170" i="1"/>
  <c r="AM166" i="1"/>
  <c r="AM160" i="1"/>
  <c r="AM152" i="1"/>
  <c r="AZ135" i="1"/>
  <c r="BD120" i="1"/>
  <c r="AZ118" i="1"/>
  <c r="BB118" i="1"/>
  <c r="BC118" i="1" s="1"/>
  <c r="N115" i="1"/>
  <c r="AM115" i="1"/>
  <c r="AL107" i="1"/>
  <c r="BB107" i="1" s="1"/>
  <c r="BC107" i="1" s="1"/>
  <c r="AM107" i="1"/>
  <c r="N104" i="1"/>
  <c r="AZ104" i="1" s="1"/>
  <c r="BA104" i="1" s="1"/>
  <c r="AM104" i="1"/>
  <c r="BB86" i="1"/>
  <c r="BC86" i="1" s="1"/>
  <c r="AL135" i="1"/>
  <c r="BB135" i="1" s="1"/>
  <c r="BC135" i="1" s="1"/>
  <c r="AM135" i="1"/>
  <c r="BB127" i="1"/>
  <c r="BC127" i="1" s="1"/>
  <c r="BB124" i="1"/>
  <c r="BC124" i="1" s="1"/>
  <c r="N105" i="1"/>
  <c r="AZ105" i="1" s="1"/>
  <c r="BA105" i="1" s="1"/>
  <c r="AM105" i="1"/>
  <c r="BB32" i="1"/>
  <c r="BC32" i="1" s="1"/>
  <c r="AM158" i="1"/>
  <c r="AM150" i="1"/>
  <c r="BB145" i="1"/>
  <c r="BC145" i="1" s="1"/>
  <c r="BB140" i="1"/>
  <c r="BC140" i="1" s="1"/>
  <c r="AZ117" i="1"/>
  <c r="BA117" i="1" s="1"/>
  <c r="BB117" i="1"/>
  <c r="BC117" i="1" s="1"/>
  <c r="N108" i="1"/>
  <c r="AZ108" i="1" s="1"/>
  <c r="BA108" i="1" s="1"/>
  <c r="BD108" i="1" s="1"/>
  <c r="AM108" i="1"/>
  <c r="AZ168" i="1"/>
  <c r="BA168" i="1" s="1"/>
  <c r="AM161" i="1"/>
  <c r="AM153" i="1"/>
  <c r="AM144" i="1"/>
  <c r="N144" i="1"/>
  <c r="AZ144" i="1" s="1"/>
  <c r="AM139" i="1"/>
  <c r="N139" i="1"/>
  <c r="AZ139" i="1" s="1"/>
  <c r="AZ132" i="1"/>
  <c r="AM109" i="1"/>
  <c r="N109" i="1"/>
  <c r="AZ109" i="1" s="1"/>
  <c r="BA109" i="1" s="1"/>
  <c r="AZ50" i="1"/>
  <c r="BA50" i="1" s="1"/>
  <c r="BB50" i="1"/>
  <c r="BC50" i="1" s="1"/>
  <c r="AZ159" i="1"/>
  <c r="BA159" i="1" s="1"/>
  <c r="BD159" i="1" s="1"/>
  <c r="AZ151" i="1"/>
  <c r="BA151" i="1" s="1"/>
  <c r="AL132" i="1"/>
  <c r="BB132" i="1" s="1"/>
  <c r="AM132" i="1"/>
  <c r="N127" i="1"/>
  <c r="AZ127" i="1" s="1"/>
  <c r="AM127" i="1"/>
  <c r="N124" i="1"/>
  <c r="AZ124" i="1" s="1"/>
  <c r="BA124" i="1" s="1"/>
  <c r="BD124" i="1" s="1"/>
  <c r="AM124" i="1"/>
  <c r="AZ48" i="1"/>
  <c r="BA48" i="1" s="1"/>
  <c r="BD48" i="1" s="1"/>
  <c r="AM41" i="1"/>
  <c r="AL41" i="1"/>
  <c r="BB41" i="1" s="1"/>
  <c r="AZ154" i="1"/>
  <c r="BA154" i="1" s="1"/>
  <c r="BB101" i="1"/>
  <c r="BC100" i="1"/>
  <c r="BD100" i="1" s="1"/>
  <c r="AZ157" i="1"/>
  <c r="BA157" i="1" s="1"/>
  <c r="AV146" i="1"/>
  <c r="AZ146" i="1" s="1"/>
  <c r="AM142" i="1"/>
  <c r="N142" i="1"/>
  <c r="AZ142" i="1" s="1"/>
  <c r="BA142" i="1" s="1"/>
  <c r="BD142" i="1" s="1"/>
  <c r="AZ73" i="1"/>
  <c r="BA73" i="1" s="1"/>
  <c r="N68" i="1"/>
  <c r="AZ68" i="1" s="1"/>
  <c r="AM68" i="1"/>
  <c r="AZ63" i="1"/>
  <c r="BA62" i="1"/>
  <c r="AM118" i="1"/>
  <c r="AZ106" i="1"/>
  <c r="BA106" i="1" s="1"/>
  <c r="BD106" i="1" s="1"/>
  <c r="BB87" i="1"/>
  <c r="BC87" i="1" s="1"/>
  <c r="AV83" i="1"/>
  <c r="AZ80" i="1"/>
  <c r="BB81" i="1"/>
  <c r="BC81" i="1" s="1"/>
  <c r="AZ74" i="1"/>
  <c r="BA74" i="1" s="1"/>
  <c r="BB73" i="1"/>
  <c r="BB71" i="1"/>
  <c r="BC71" i="1" s="1"/>
  <c r="AM62" i="1"/>
  <c r="BB121" i="1"/>
  <c r="BC121" i="1" s="1"/>
  <c r="AZ96" i="1"/>
  <c r="BA96" i="1" s="1"/>
  <c r="BD96" i="1" s="1"/>
  <c r="AZ91" i="1"/>
  <c r="BA91" i="1" s="1"/>
  <c r="AZ89" i="1"/>
  <c r="BA89" i="1" s="1"/>
  <c r="AM87" i="1"/>
  <c r="AV86" i="1"/>
  <c r="AM85" i="1"/>
  <c r="AM73" i="1"/>
  <c r="N71" i="1"/>
  <c r="AZ71" i="1" s="1"/>
  <c r="BA71" i="1" s="1"/>
  <c r="AL70" i="1"/>
  <c r="BB70" i="1" s="1"/>
  <c r="BC70" i="1" s="1"/>
  <c r="BD70" i="1" s="1"/>
  <c r="AM67" i="1"/>
  <c r="BB61" i="1"/>
  <c r="BC61" i="1" s="1"/>
  <c r="BB51" i="1"/>
  <c r="BC51" i="1" s="1"/>
  <c r="AZ35" i="1"/>
  <c r="BA35" i="1" s="1"/>
  <c r="AZ54" i="1"/>
  <c r="BA54" i="1" s="1"/>
  <c r="BB54" i="1"/>
  <c r="BC54" i="1" s="1"/>
  <c r="BB115" i="1"/>
  <c r="AV102" i="1"/>
  <c r="AZ101" i="1"/>
  <c r="AV92" i="1"/>
  <c r="AZ82" i="1"/>
  <c r="BA82" i="1" s="1"/>
  <c r="BD82" i="1" s="1"/>
  <c r="AV69" i="1"/>
  <c r="AZ51" i="1"/>
  <c r="BA51" i="1" s="1"/>
  <c r="AM57" i="1"/>
  <c r="N57" i="1"/>
  <c r="AZ57" i="1" s="1"/>
  <c r="BA57" i="1" s="1"/>
  <c r="BD57" i="1" s="1"/>
  <c r="BB104" i="1"/>
  <c r="BC104" i="1" s="1"/>
  <c r="AV99" i="1"/>
  <c r="AV77" i="1"/>
  <c r="AZ77" i="1" s="1"/>
  <c r="BA77" i="1" s="1"/>
  <c r="BD77" i="1" s="1"/>
  <c r="AM58" i="1"/>
  <c r="AL58" i="1"/>
  <c r="BB58" i="1" s="1"/>
  <c r="BB72" i="1"/>
  <c r="BC72" i="1" s="1"/>
  <c r="BB67" i="1"/>
  <c r="BC67" i="1" s="1"/>
  <c r="AZ46" i="1"/>
  <c r="AZ41" i="1"/>
  <c r="AM39" i="1"/>
  <c r="N39" i="1"/>
  <c r="AZ39" i="1" s="1"/>
  <c r="BA39" i="1" s="1"/>
  <c r="AM80" i="1"/>
  <c r="AM72" i="1"/>
  <c r="AM54" i="1"/>
  <c r="AM50" i="1"/>
  <c r="AM32" i="1"/>
  <c r="BB30" i="1"/>
  <c r="AM56" i="1"/>
  <c r="AM38" i="1"/>
  <c r="AM51" i="1"/>
  <c r="AM60" i="1"/>
  <c r="AM52" i="1"/>
  <c r="AM48" i="1"/>
  <c r="AM44" i="1"/>
  <c r="AM43" i="1"/>
  <c r="BD152" i="1" l="1"/>
  <c r="BB40" i="1"/>
  <c r="BC40" i="1" s="1"/>
  <c r="BD199" i="1"/>
  <c r="BD212" i="1"/>
  <c r="BD219" i="1"/>
  <c r="BD278" i="1"/>
  <c r="BD192" i="1"/>
  <c r="AZ18" i="1"/>
  <c r="BA18" i="1" s="1"/>
  <c r="BD18" i="1" s="1"/>
  <c r="BB97" i="1"/>
  <c r="BD180" i="1"/>
  <c r="BB83" i="1"/>
  <c r="BD53" i="1"/>
  <c r="BD52" i="1"/>
  <c r="BD62" i="1"/>
  <c r="BD157" i="1"/>
  <c r="BD191" i="1"/>
  <c r="BD258" i="1"/>
  <c r="BD250" i="1"/>
  <c r="BD43" i="1"/>
  <c r="BB238" i="1"/>
  <c r="BC238" i="1" s="1"/>
  <c r="BD164" i="1"/>
  <c r="AZ97" i="1"/>
  <c r="BA97" i="1" s="1"/>
  <c r="BD87" i="1"/>
  <c r="BD162" i="1"/>
  <c r="BD67" i="1"/>
  <c r="BD247" i="1"/>
  <c r="BD193" i="1"/>
  <c r="AZ88" i="1"/>
  <c r="BA88" i="1" s="1"/>
  <c r="BD171" i="1"/>
  <c r="BD265" i="1"/>
  <c r="BD227" i="1"/>
  <c r="BD151" i="1"/>
  <c r="BD122" i="1"/>
  <c r="BD76" i="1"/>
  <c r="BD39" i="1"/>
  <c r="BA32" i="1"/>
  <c r="AZ33" i="1"/>
  <c r="BA33" i="1" s="1"/>
  <c r="BD210" i="1"/>
  <c r="BA19" i="1"/>
  <c r="BD19" i="1" s="1"/>
  <c r="BD225" i="1"/>
  <c r="BD35" i="1"/>
  <c r="BD170" i="1"/>
  <c r="BD216" i="1"/>
  <c r="BD249" i="1"/>
  <c r="BD103" i="1"/>
  <c r="BD218" i="1"/>
  <c r="BD71" i="1"/>
  <c r="BD235" i="1"/>
  <c r="BD242" i="1"/>
  <c r="AZ31" i="1"/>
  <c r="BA31" i="1" s="1"/>
  <c r="BD181" i="1"/>
  <c r="AZ130" i="1"/>
  <c r="BA130" i="1" s="1"/>
  <c r="BD130" i="1" s="1"/>
  <c r="BD222" i="1"/>
  <c r="BD269" i="1"/>
  <c r="BD228" i="1"/>
  <c r="BD257" i="1"/>
  <c r="BD215" i="1"/>
  <c r="AZ123" i="1"/>
  <c r="BA123" i="1" s="1"/>
  <c r="BD107" i="1"/>
  <c r="AZ113" i="1"/>
  <c r="AZ114" i="1" s="1"/>
  <c r="AZ55" i="1"/>
  <c r="BA55" i="1" s="1"/>
  <c r="BD203" i="1"/>
  <c r="BD274" i="1"/>
  <c r="BD197" i="1"/>
  <c r="AZ40" i="1"/>
  <c r="BA40" i="1" s="1"/>
  <c r="BD40" i="1" s="1"/>
  <c r="BD158" i="1"/>
  <c r="AZ10" i="1"/>
  <c r="BA10" i="1" s="1"/>
  <c r="BD149" i="1"/>
  <c r="AZ61" i="1"/>
  <c r="BA61" i="1" s="1"/>
  <c r="BD61" i="1" s="1"/>
  <c r="BA60" i="1"/>
  <c r="BD60" i="1" s="1"/>
  <c r="BD188" i="1"/>
  <c r="BD49" i="1"/>
  <c r="AZ86" i="1"/>
  <c r="BA86" i="1" s="1"/>
  <c r="BD86" i="1" s="1"/>
  <c r="BD105" i="1"/>
  <c r="BD187" i="1"/>
  <c r="BB113" i="1"/>
  <c r="BD230" i="1"/>
  <c r="BD272" i="1"/>
  <c r="BA58" i="1"/>
  <c r="AZ59" i="1"/>
  <c r="BA59" i="1" s="1"/>
  <c r="BB55" i="1"/>
  <c r="BC55" i="1" s="1"/>
  <c r="BD55" i="1" s="1"/>
  <c r="BD104" i="1"/>
  <c r="BB141" i="1"/>
  <c r="BC141" i="1" s="1"/>
  <c r="BD32" i="1"/>
  <c r="BD198" i="1"/>
  <c r="BD112" i="1"/>
  <c r="BD169" i="1"/>
  <c r="BD201" i="1"/>
  <c r="BD238" i="1"/>
  <c r="BC9" i="1"/>
  <c r="BB10" i="1"/>
  <c r="BD248" i="1"/>
  <c r="AZ45" i="1"/>
  <c r="BA45" i="1" s="1"/>
  <c r="BD45" i="1" s="1"/>
  <c r="BD167" i="1"/>
  <c r="BD244" i="1"/>
  <c r="BC146" i="1"/>
  <c r="BD229" i="1"/>
  <c r="BD154" i="1"/>
  <c r="BD148" i="1"/>
  <c r="BD179" i="1"/>
  <c r="BD200" i="1"/>
  <c r="BD208" i="1"/>
  <c r="BD252" i="1"/>
  <c r="BA12" i="1"/>
  <c r="BD12" i="1" s="1"/>
  <c r="AZ13" i="1"/>
  <c r="BD9" i="1"/>
  <c r="BD54" i="1"/>
  <c r="BD239" i="1"/>
  <c r="BD150" i="1"/>
  <c r="AZ121" i="1"/>
  <c r="BA121" i="1" s="1"/>
  <c r="BD224" i="1"/>
  <c r="BD221" i="1"/>
  <c r="BB13" i="1"/>
  <c r="BD121" i="1"/>
  <c r="BB64" i="1"/>
  <c r="BC64" i="1" s="1"/>
  <c r="AZ115" i="1"/>
  <c r="BD194" i="1"/>
  <c r="BD173" i="1"/>
  <c r="BD211" i="1"/>
  <c r="BD217" i="1"/>
  <c r="BB123" i="1"/>
  <c r="BC123" i="1" s="1"/>
  <c r="BD72" i="1"/>
  <c r="BB33" i="1"/>
  <c r="BC33" i="1" s="1"/>
  <c r="BB119" i="1"/>
  <c r="BC119" i="1" s="1"/>
  <c r="BB69" i="1"/>
  <c r="BC69" i="1" s="1"/>
  <c r="BC132" i="1"/>
  <c r="BB133" i="1"/>
  <c r="BA139" i="1"/>
  <c r="BD139" i="1" s="1"/>
  <c r="AZ140" i="1"/>
  <c r="BA146" i="1"/>
  <c r="AZ147" i="1"/>
  <c r="BA147" i="1" s="1"/>
  <c r="BD147" i="1" s="1"/>
  <c r="BA127" i="1"/>
  <c r="BD127" i="1" s="1"/>
  <c r="AZ128" i="1"/>
  <c r="BA128" i="1" s="1"/>
  <c r="BD168" i="1"/>
  <c r="AZ75" i="1"/>
  <c r="BA75" i="1" s="1"/>
  <c r="AZ83" i="1"/>
  <c r="BD109" i="1"/>
  <c r="BD172" i="1"/>
  <c r="BD117" i="1"/>
  <c r="BB128" i="1"/>
  <c r="BC128" i="1" s="1"/>
  <c r="BD266" i="1"/>
  <c r="BD264" i="1"/>
  <c r="BD33" i="1"/>
  <c r="BA118" i="1"/>
  <c r="BD118" i="1" s="1"/>
  <c r="AZ119" i="1"/>
  <c r="BA119" i="1" s="1"/>
  <c r="BD119" i="1" s="1"/>
  <c r="BC58" i="1"/>
  <c r="BB59" i="1"/>
  <c r="BC59" i="1" s="1"/>
  <c r="BD59" i="1" s="1"/>
  <c r="BB88" i="1"/>
  <c r="AZ133" i="1"/>
  <c r="BA132" i="1"/>
  <c r="BD177" i="1"/>
  <c r="BD166" i="1"/>
  <c r="BD175" i="1"/>
  <c r="BD182" i="1"/>
  <c r="BD253" i="1"/>
  <c r="BB98" i="1"/>
  <c r="BC97" i="1"/>
  <c r="BD97" i="1" s="1"/>
  <c r="AZ47" i="1"/>
  <c r="BA47" i="1" s="1"/>
  <c r="BA46" i="1"/>
  <c r="AZ98" i="1"/>
  <c r="BC41" i="1"/>
  <c r="BB42" i="1"/>
  <c r="BC42" i="1" s="1"/>
  <c r="BD184" i="1"/>
  <c r="BA135" i="1"/>
  <c r="BD135" i="1" s="1"/>
  <c r="AZ136" i="1"/>
  <c r="BA136" i="1" s="1"/>
  <c r="BD195" i="1"/>
  <c r="BD186" i="1"/>
  <c r="BD236" i="1"/>
  <c r="BA144" i="1"/>
  <c r="BD144" i="1" s="1"/>
  <c r="AZ145" i="1"/>
  <c r="BA145" i="1" s="1"/>
  <c r="BD145" i="1" s="1"/>
  <c r="BC113" i="1"/>
  <c r="BB114" i="1"/>
  <c r="BC114" i="1" s="1"/>
  <c r="BC30" i="1"/>
  <c r="BD30" i="1" s="1"/>
  <c r="BB31" i="1"/>
  <c r="BC31" i="1" s="1"/>
  <c r="BB74" i="1"/>
  <c r="BC73" i="1"/>
  <c r="BD73" i="1" s="1"/>
  <c r="BA41" i="1"/>
  <c r="BD41" i="1" s="1"/>
  <c r="AZ42" i="1"/>
  <c r="BA42" i="1" s="1"/>
  <c r="BB91" i="1"/>
  <c r="BC90" i="1"/>
  <c r="BD90" i="1" s="1"/>
  <c r="AZ102" i="1"/>
  <c r="BA102" i="1" s="1"/>
  <c r="BA101" i="1"/>
  <c r="BB65" i="1"/>
  <c r="AZ92" i="1"/>
  <c r="BA80" i="1"/>
  <c r="BD80" i="1" s="1"/>
  <c r="AZ81" i="1"/>
  <c r="BA81" i="1" s="1"/>
  <c r="BD81" i="1" s="1"/>
  <c r="BB125" i="1"/>
  <c r="BB136" i="1"/>
  <c r="BC136" i="1" s="1"/>
  <c r="BD189" i="1"/>
  <c r="BD183" i="1"/>
  <c r="BD205" i="1"/>
  <c r="BD213" i="1"/>
  <c r="BD255" i="1"/>
  <c r="BD226" i="1"/>
  <c r="BD245" i="1"/>
  <c r="BD51" i="1"/>
  <c r="BB116" i="1"/>
  <c r="BC116" i="1" s="1"/>
  <c r="BC115" i="1"/>
  <c r="BD190" i="1"/>
  <c r="AZ69" i="1"/>
  <c r="BA69" i="1" s="1"/>
  <c r="BD69" i="1" s="1"/>
  <c r="BA68" i="1"/>
  <c r="BD68" i="1" s="1"/>
  <c r="AZ64" i="1"/>
  <c r="BA63" i="1"/>
  <c r="BD63" i="1" s="1"/>
  <c r="BC101" i="1"/>
  <c r="BB102" i="1"/>
  <c r="BC102" i="1" s="1"/>
  <c r="BD50" i="1"/>
  <c r="AZ125" i="1"/>
  <c r="BA115" i="1"/>
  <c r="BD115" i="1" s="1"/>
  <c r="AZ116" i="1"/>
  <c r="BA116" i="1" s="1"/>
  <c r="BD185" i="1"/>
  <c r="BD165" i="1"/>
  <c r="BC46" i="1"/>
  <c r="BB47" i="1"/>
  <c r="BC47" i="1" s="1"/>
  <c r="BD261" i="1"/>
  <c r="BC83" i="1" l="1"/>
  <c r="BB84" i="1"/>
  <c r="BC84" i="1" s="1"/>
  <c r="BD58" i="1"/>
  <c r="BD42" i="1"/>
  <c r="AZ11" i="1"/>
  <c r="BA11" i="1" s="1"/>
  <c r="BD31" i="1"/>
  <c r="BD123" i="1"/>
  <c r="BD102" i="1"/>
  <c r="BD132" i="1"/>
  <c r="BD146" i="1"/>
  <c r="BD46" i="1"/>
  <c r="BC13" i="1"/>
  <c r="BB15" i="1"/>
  <c r="BC15" i="1" s="1"/>
  <c r="BA13" i="1"/>
  <c r="AZ15" i="1"/>
  <c r="BA15" i="1" s="1"/>
  <c r="BC10" i="1"/>
  <c r="BD10" i="1" s="1"/>
  <c r="BB11" i="1"/>
  <c r="BC11" i="1" s="1"/>
  <c r="BD11" i="1" s="1"/>
  <c r="BD101" i="1"/>
  <c r="AZ99" i="1"/>
  <c r="BA99" i="1" s="1"/>
  <c r="BA98" i="1"/>
  <c r="BD128" i="1"/>
  <c r="BD116" i="1"/>
  <c r="BD136" i="1"/>
  <c r="BD47" i="1"/>
  <c r="BA64" i="1"/>
  <c r="BD64" i="1" s="1"/>
  <c r="AZ65" i="1"/>
  <c r="BB126" i="1"/>
  <c r="BC126" i="1" s="1"/>
  <c r="BC125" i="1"/>
  <c r="BC91" i="1"/>
  <c r="BD91" i="1" s="1"/>
  <c r="BB92" i="1"/>
  <c r="BA125" i="1"/>
  <c r="BD125" i="1" s="1"/>
  <c r="AZ126" i="1"/>
  <c r="BA126" i="1" s="1"/>
  <c r="BB99" i="1"/>
  <c r="BC99" i="1" s="1"/>
  <c r="BC98" i="1"/>
  <c r="BA133" i="1"/>
  <c r="AZ134" i="1"/>
  <c r="BA134" i="1" s="1"/>
  <c r="BA83" i="1"/>
  <c r="BD83" i="1" s="1"/>
  <c r="AZ84" i="1"/>
  <c r="BA84" i="1" s="1"/>
  <c r="BD84" i="1" s="1"/>
  <c r="BA140" i="1"/>
  <c r="BD140" i="1" s="1"/>
  <c r="AZ141" i="1"/>
  <c r="BA141" i="1" s="1"/>
  <c r="BD141" i="1" s="1"/>
  <c r="BA92" i="1"/>
  <c r="AZ93" i="1"/>
  <c r="BC133" i="1"/>
  <c r="BB134" i="1"/>
  <c r="BC134" i="1" s="1"/>
  <c r="BC65" i="1"/>
  <c r="BB66" i="1"/>
  <c r="BC66" i="1" s="1"/>
  <c r="BC74" i="1"/>
  <c r="BD74" i="1" s="1"/>
  <c r="BB75" i="1"/>
  <c r="BC75" i="1" s="1"/>
  <c r="BD75" i="1" s="1"/>
  <c r="BC88" i="1"/>
  <c r="BD88" i="1" s="1"/>
  <c r="BB89" i="1"/>
  <c r="BC89" i="1" s="1"/>
  <c r="BD89" i="1" s="1"/>
  <c r="BA113" i="1"/>
  <c r="BD113" i="1" s="1"/>
  <c r="BA114" i="1"/>
  <c r="BD114" i="1" s="1"/>
  <c r="BD13" i="1" l="1"/>
  <c r="BD126" i="1"/>
  <c r="BD15" i="1"/>
  <c r="BC92" i="1"/>
  <c r="BB93" i="1"/>
  <c r="BD134" i="1"/>
  <c r="BD133" i="1"/>
  <c r="BD98" i="1"/>
  <c r="BA93" i="1"/>
  <c r="AZ94" i="1"/>
  <c r="BD99" i="1"/>
  <c r="BD92" i="1"/>
  <c r="BA65" i="1"/>
  <c r="BD65" i="1" s="1"/>
  <c r="AZ66" i="1"/>
  <c r="BA66" i="1" s="1"/>
  <c r="BD66" i="1" s="1"/>
  <c r="BA94" i="1" l="1"/>
  <c r="AZ95" i="1"/>
  <c r="BA95" i="1" s="1"/>
  <c r="BC93" i="1"/>
  <c r="BD93" i="1" s="1"/>
  <c r="BB94" i="1"/>
  <c r="BC94" i="1" l="1"/>
  <c r="BD94" i="1" s="1"/>
  <c r="BB95" i="1"/>
  <c r="BC95" i="1" s="1"/>
  <c r="BD95" i="1" s="1"/>
  <c r="AQ28" i="2" l="1"/>
  <c r="AS29" i="2"/>
  <c r="AQ29" i="2"/>
  <c r="AO29" i="2"/>
  <c r="AS28" i="2"/>
  <c r="AO28" i="2"/>
  <c r="AO27" i="2"/>
  <c r="AT28" i="2" l="1"/>
  <c r="AT29" i="2"/>
  <c r="AX29" i="2" s="1"/>
  <c r="AS17" i="2"/>
  <c r="AQ17" i="2"/>
  <c r="AO17" i="2"/>
  <c r="AT17" i="2" l="1"/>
  <c r="AO9" i="2"/>
  <c r="M9" i="2" l="1"/>
  <c r="N9" i="2" s="1"/>
  <c r="M11" i="2"/>
  <c r="M13" i="2"/>
  <c r="N13" i="2" s="1"/>
  <c r="M15" i="2"/>
  <c r="N15" i="2" s="1"/>
  <c r="M16" i="2"/>
  <c r="N16" i="2" s="1"/>
  <c r="M19" i="2"/>
  <c r="M20" i="2"/>
  <c r="M21" i="2"/>
  <c r="M22" i="2"/>
  <c r="M24" i="2"/>
  <c r="N24" i="2" s="1"/>
  <c r="M26" i="2"/>
  <c r="N26" i="2" s="1"/>
  <c r="M27" i="2"/>
  <c r="N27" i="2" s="1"/>
  <c r="M30" i="2"/>
  <c r="N30" i="2" s="1"/>
  <c r="M34" i="2"/>
  <c r="N34" i="2" s="1"/>
  <c r="M36" i="2"/>
  <c r="M39" i="2"/>
  <c r="M42" i="2"/>
  <c r="M44" i="2"/>
  <c r="N44" i="2" s="1"/>
  <c r="M45" i="2"/>
  <c r="N45" i="2" s="1"/>
  <c r="M46" i="2"/>
  <c r="N46" i="2" s="1"/>
  <c r="M47" i="2"/>
  <c r="N47" i="2" s="1"/>
  <c r="M48" i="2"/>
  <c r="N48" i="2" s="1"/>
  <c r="M49" i="2"/>
  <c r="M50" i="2"/>
  <c r="M51" i="2"/>
  <c r="M52" i="2"/>
  <c r="N52" i="2" s="1"/>
  <c r="M53" i="2"/>
  <c r="N53" i="2" s="1"/>
  <c r="M54" i="2"/>
  <c r="N54" i="2" s="1"/>
  <c r="M55" i="2"/>
  <c r="N55" i="2" s="1"/>
  <c r="M56" i="2"/>
  <c r="N56" i="2" s="1"/>
  <c r="M57" i="2"/>
  <c r="M58" i="2"/>
  <c r="M59" i="2"/>
  <c r="M60" i="2"/>
  <c r="N60" i="2" s="1"/>
  <c r="M61" i="2"/>
  <c r="N61" i="2" s="1"/>
  <c r="M62" i="2"/>
  <c r="N62" i="2" s="1"/>
  <c r="M63" i="2"/>
  <c r="N63" i="2" s="1"/>
  <c r="M64" i="2"/>
  <c r="N64" i="2" s="1"/>
  <c r="M65" i="2"/>
  <c r="M66" i="2"/>
  <c r="M67" i="2"/>
  <c r="M68" i="2"/>
  <c r="N68" i="2" s="1"/>
  <c r="M69" i="2"/>
  <c r="N69" i="2" s="1"/>
  <c r="M70" i="2"/>
  <c r="N70" i="2" s="1"/>
  <c r="M71" i="2"/>
  <c r="N71" i="2" s="1"/>
  <c r="M72" i="2"/>
  <c r="N72" i="2" s="1"/>
  <c r="M73" i="2"/>
  <c r="N73" i="2" s="1"/>
  <c r="M74" i="2"/>
  <c r="N74" i="2" s="1"/>
  <c r="M75" i="2"/>
  <c r="N75" i="2" s="1"/>
  <c r="M76" i="2"/>
  <c r="N76" i="2" s="1"/>
  <c r="M77" i="2"/>
  <c r="N77" i="2" s="1"/>
  <c r="M78" i="2"/>
  <c r="N78" i="2" s="1"/>
  <c r="M79" i="2"/>
  <c r="N79" i="2" s="1"/>
  <c r="M80" i="2"/>
  <c r="N80" i="2" s="1"/>
  <c r="M81" i="2"/>
  <c r="N81" i="2" s="1"/>
  <c r="M82" i="2"/>
  <c r="N82" i="2" s="1"/>
  <c r="M83" i="2"/>
  <c r="N83" i="2" s="1"/>
  <c r="M84" i="2"/>
  <c r="N84" i="2" s="1"/>
  <c r="M85" i="2"/>
  <c r="N85" i="2" s="1"/>
  <c r="M86" i="2"/>
  <c r="N86" i="2" s="1"/>
  <c r="M87" i="2"/>
  <c r="N87" i="2" s="1"/>
  <c r="M88" i="2"/>
  <c r="M89" i="2"/>
  <c r="M90" i="2"/>
  <c r="M91" i="2"/>
  <c r="M92" i="2"/>
  <c r="N92" i="2" s="1"/>
  <c r="M93" i="2"/>
  <c r="N93" i="2" s="1"/>
  <c r="M94" i="2"/>
  <c r="N94" i="2" s="1"/>
  <c r="M95" i="2"/>
  <c r="N95" i="2" s="1"/>
  <c r="M96" i="2"/>
  <c r="M97" i="2"/>
  <c r="M98" i="2"/>
  <c r="M99" i="2"/>
  <c r="M100" i="2"/>
  <c r="N100" i="2" s="1"/>
  <c r="M101" i="2"/>
  <c r="N101" i="2" s="1"/>
  <c r="M102" i="2"/>
  <c r="N102" i="2" s="1"/>
  <c r="M103" i="2"/>
  <c r="N103" i="2" s="1"/>
  <c r="M104" i="2"/>
  <c r="M105" i="2"/>
  <c r="M106" i="2"/>
  <c r="M107" i="2"/>
  <c r="M108" i="2"/>
  <c r="N108" i="2" s="1"/>
  <c r="M109" i="2"/>
  <c r="N109" i="2" s="1"/>
  <c r="M110" i="2"/>
  <c r="N110" i="2" s="1"/>
  <c r="M111" i="2"/>
  <c r="N111" i="2" s="1"/>
  <c r="M112" i="2"/>
  <c r="M113" i="2"/>
  <c r="M114" i="2"/>
  <c r="M115" i="2"/>
  <c r="M116" i="2"/>
  <c r="N116" i="2" s="1"/>
  <c r="M117" i="2"/>
  <c r="N117" i="2" s="1"/>
  <c r="M118" i="2"/>
  <c r="N118" i="2" s="1"/>
  <c r="M119" i="2"/>
  <c r="N119" i="2" s="1"/>
  <c r="M120" i="2"/>
  <c r="M121" i="2"/>
  <c r="M122" i="2"/>
  <c r="M123" i="2"/>
  <c r="M124" i="2"/>
  <c r="N124" i="2" s="1"/>
  <c r="M125" i="2"/>
  <c r="N125" i="2" s="1"/>
  <c r="M126" i="2"/>
  <c r="N126" i="2" s="1"/>
  <c r="M127" i="2"/>
  <c r="N127" i="2" s="1"/>
  <c r="M128" i="2"/>
  <c r="M129" i="2"/>
  <c r="M130" i="2"/>
  <c r="M131" i="2"/>
  <c r="M132" i="2"/>
  <c r="N132" i="2" s="1"/>
  <c r="M133" i="2"/>
  <c r="N133" i="2" s="1"/>
  <c r="M134" i="2"/>
  <c r="N134" i="2" s="1"/>
  <c r="M135" i="2"/>
  <c r="N135" i="2" s="1"/>
  <c r="M136" i="2"/>
  <c r="M137" i="2"/>
  <c r="M138" i="2"/>
  <c r="M139" i="2"/>
  <c r="M140" i="2"/>
  <c r="N140" i="2" s="1"/>
  <c r="M141" i="2"/>
  <c r="N141" i="2" s="1"/>
  <c r="M142" i="2"/>
  <c r="N142" i="2" s="1"/>
  <c r="M143" i="2"/>
  <c r="N143" i="2" s="1"/>
  <c r="M144" i="2"/>
  <c r="M145" i="2"/>
  <c r="M146" i="2"/>
  <c r="M147" i="2"/>
  <c r="M148" i="2"/>
  <c r="N148" i="2" s="1"/>
  <c r="M149" i="2"/>
  <c r="N149" i="2" s="1"/>
  <c r="M150" i="2"/>
  <c r="N150" i="2" s="1"/>
  <c r="M151" i="2"/>
  <c r="N151" i="2" s="1"/>
  <c r="M152" i="2"/>
  <c r="M153" i="2"/>
  <c r="M154" i="2"/>
  <c r="M155" i="2"/>
  <c r="M156" i="2"/>
  <c r="N156" i="2" s="1"/>
  <c r="M157" i="2"/>
  <c r="N157" i="2" s="1"/>
  <c r="M158" i="2"/>
  <c r="N158" i="2" s="1"/>
  <c r="M159" i="2"/>
  <c r="N159" i="2" s="1"/>
  <c r="M160" i="2"/>
  <c r="M161" i="2"/>
  <c r="M162" i="2"/>
  <c r="M163" i="2"/>
  <c r="M164" i="2"/>
  <c r="N164" i="2" s="1"/>
  <c r="M165" i="2"/>
  <c r="N165" i="2" s="1"/>
  <c r="M166" i="2"/>
  <c r="N166" i="2" s="1"/>
  <c r="M167" i="2"/>
  <c r="N167" i="2" s="1"/>
  <c r="M168" i="2"/>
  <c r="M169" i="2"/>
  <c r="M170" i="2"/>
  <c r="M171" i="2"/>
  <c r="M172" i="2"/>
  <c r="N172" i="2" s="1"/>
  <c r="M173" i="2"/>
  <c r="N173" i="2" s="1"/>
  <c r="M174" i="2"/>
  <c r="N174" i="2" s="1"/>
  <c r="M175" i="2"/>
  <c r="N175" i="2" s="1"/>
  <c r="M176" i="2"/>
  <c r="M177" i="2"/>
  <c r="M178" i="2"/>
  <c r="M179" i="2"/>
  <c r="M180" i="2"/>
  <c r="N180" i="2" s="1"/>
  <c r="M181" i="2"/>
  <c r="N181" i="2" s="1"/>
  <c r="M182" i="2"/>
  <c r="N182" i="2" s="1"/>
  <c r="M183" i="2"/>
  <c r="N183" i="2" s="1"/>
  <c r="M184" i="2"/>
  <c r="M185" i="2"/>
  <c r="M186" i="2"/>
  <c r="M187" i="2"/>
  <c r="M188" i="2"/>
  <c r="N188" i="2" s="1"/>
  <c r="M189" i="2"/>
  <c r="N189" i="2" s="1"/>
  <c r="M190" i="2"/>
  <c r="N190" i="2" s="1"/>
  <c r="M191" i="2"/>
  <c r="N191" i="2" s="1"/>
  <c r="M192" i="2"/>
  <c r="M193" i="2"/>
  <c r="M194" i="2"/>
  <c r="M195" i="2"/>
  <c r="M196" i="2"/>
  <c r="N196" i="2" s="1"/>
  <c r="M197" i="2"/>
  <c r="N197" i="2" s="1"/>
  <c r="M198" i="2"/>
  <c r="N198" i="2" s="1"/>
  <c r="M199" i="2"/>
  <c r="N199" i="2" s="1"/>
  <c r="M200" i="2"/>
  <c r="M201" i="2"/>
  <c r="M202" i="2"/>
  <c r="M203" i="2"/>
  <c r="M204" i="2"/>
  <c r="N204" i="2" s="1"/>
  <c r="M205" i="2"/>
  <c r="N205" i="2" s="1"/>
  <c r="M206" i="2"/>
  <c r="N206" i="2" s="1"/>
  <c r="M207" i="2"/>
  <c r="N207" i="2" s="1"/>
  <c r="M208" i="2"/>
  <c r="M209" i="2"/>
  <c r="M210" i="2"/>
  <c r="M211" i="2"/>
  <c r="M212" i="2"/>
  <c r="N212" i="2" s="1"/>
  <c r="M213" i="2"/>
  <c r="N213" i="2" s="1"/>
  <c r="M214" i="2"/>
  <c r="N214" i="2" s="1"/>
  <c r="M215" i="2"/>
  <c r="N215" i="2" s="1"/>
  <c r="M216" i="2"/>
  <c r="M217" i="2"/>
  <c r="M218" i="2"/>
  <c r="M219" i="2"/>
  <c r="M220" i="2"/>
  <c r="N220" i="2" s="1"/>
  <c r="M221" i="2"/>
  <c r="N221" i="2" s="1"/>
  <c r="M222" i="2"/>
  <c r="N222" i="2" s="1"/>
  <c r="M223" i="2"/>
  <c r="N223" i="2" s="1"/>
  <c r="M224" i="2"/>
  <c r="M225" i="2"/>
  <c r="M226" i="2"/>
  <c r="M227" i="2"/>
  <c r="M228" i="2"/>
  <c r="N228" i="2" s="1"/>
  <c r="M229" i="2"/>
  <c r="N229" i="2" s="1"/>
  <c r="M230" i="2"/>
  <c r="N230" i="2" s="1"/>
  <c r="M231" i="2"/>
  <c r="N231" i="2" s="1"/>
  <c r="M232" i="2"/>
  <c r="M233" i="2"/>
  <c r="M234" i="2"/>
  <c r="M235" i="2"/>
  <c r="M236" i="2"/>
  <c r="N236" i="2" s="1"/>
  <c r="M237" i="2"/>
  <c r="N237" i="2" s="1"/>
  <c r="M238" i="2"/>
  <c r="N238" i="2" s="1"/>
  <c r="M239" i="2"/>
  <c r="N239" i="2" s="1"/>
  <c r="M240" i="2"/>
  <c r="M241" i="2"/>
  <c r="M242" i="2"/>
  <c r="M243" i="2"/>
  <c r="M244" i="2"/>
  <c r="N244" i="2" s="1"/>
  <c r="M245" i="2"/>
  <c r="N245" i="2" s="1"/>
  <c r="N243" i="2" l="1"/>
  <c r="N235" i="2"/>
  <c r="N227" i="2"/>
  <c r="N219" i="2"/>
  <c r="N211" i="2"/>
  <c r="N203" i="2"/>
  <c r="N195" i="2"/>
  <c r="N187" i="2"/>
  <c r="N179" i="2"/>
  <c r="N171" i="2"/>
  <c r="N163" i="2"/>
  <c r="N155" i="2"/>
  <c r="N147" i="2"/>
  <c r="N139" i="2"/>
  <c r="N131" i="2"/>
  <c r="N123" i="2"/>
  <c r="N115" i="2"/>
  <c r="N107" i="2"/>
  <c r="N99" i="2"/>
  <c r="N91" i="2"/>
  <c r="N242" i="2"/>
  <c r="N234" i="2"/>
  <c r="N226" i="2"/>
  <c r="N218" i="2"/>
  <c r="N210" i="2"/>
  <c r="N202" i="2"/>
  <c r="N194" i="2"/>
  <c r="N186" i="2"/>
  <c r="N178" i="2"/>
  <c r="N170" i="2"/>
  <c r="N162" i="2"/>
  <c r="N154" i="2"/>
  <c r="N146" i="2"/>
  <c r="N138" i="2"/>
  <c r="N130" i="2"/>
  <c r="N122" i="2"/>
  <c r="N114" i="2"/>
  <c r="N106" i="2"/>
  <c r="N98" i="2"/>
  <c r="N90" i="2"/>
  <c r="N241" i="2"/>
  <c r="N233" i="2"/>
  <c r="N225" i="2"/>
  <c r="N217" i="2"/>
  <c r="N209" i="2"/>
  <c r="N201" i="2"/>
  <c r="N193" i="2"/>
  <c r="N185" i="2"/>
  <c r="N177" i="2"/>
  <c r="N169" i="2"/>
  <c r="N161" i="2"/>
  <c r="N153" i="2"/>
  <c r="N145" i="2"/>
  <c r="N137" i="2"/>
  <c r="N129" i="2"/>
  <c r="N121" i="2"/>
  <c r="N113" i="2"/>
  <c r="N105" i="2"/>
  <c r="N97" i="2"/>
  <c r="N89" i="2"/>
  <c r="N240" i="2"/>
  <c r="N232" i="2"/>
  <c r="N224" i="2"/>
  <c r="N216" i="2"/>
  <c r="N208" i="2"/>
  <c r="N200" i="2"/>
  <c r="N192" i="2"/>
  <c r="N184" i="2"/>
  <c r="N176" i="2"/>
  <c r="N168" i="2"/>
  <c r="N160" i="2"/>
  <c r="N152" i="2"/>
  <c r="N144" i="2"/>
  <c r="N136" i="2"/>
  <c r="N128" i="2"/>
  <c r="N120" i="2"/>
  <c r="N112" i="2"/>
  <c r="N104" i="2"/>
  <c r="N96" i="2"/>
  <c r="N88" i="2"/>
  <c r="N19" i="2"/>
  <c r="N67" i="2"/>
  <c r="N59" i="2"/>
  <c r="N51" i="2"/>
  <c r="N42" i="2"/>
  <c r="N22" i="2"/>
  <c r="N11" i="2"/>
  <c r="N66" i="2"/>
  <c r="N58" i="2"/>
  <c r="N50" i="2"/>
  <c r="N39" i="2"/>
  <c r="N21" i="2"/>
  <c r="N65" i="2"/>
  <c r="N57" i="2"/>
  <c r="N49" i="2"/>
  <c r="N36" i="2"/>
  <c r="N20" i="2"/>
  <c r="AS25" i="2" l="1"/>
  <c r="AQ25" i="2"/>
  <c r="AO25" i="2"/>
  <c r="AS24" i="2"/>
  <c r="AQ24" i="2"/>
  <c r="AO24" i="2"/>
  <c r="AH24" i="2"/>
  <c r="AI24" i="2" s="1"/>
  <c r="AJ24" i="2" l="1"/>
  <c r="AZ24" i="2" s="1"/>
  <c r="BA24" i="2" s="1"/>
  <c r="AK24" i="2"/>
  <c r="AT25" i="2"/>
  <c r="AT24" i="2"/>
  <c r="AZ25" i="2" l="1"/>
  <c r="BA25" i="2" s="1"/>
  <c r="AX24" i="2"/>
  <c r="AY24" i="2" l="1"/>
  <c r="BB24" i="2" s="1"/>
  <c r="AX25" i="2"/>
  <c r="AY25" i="2" s="1"/>
  <c r="BB25" i="2" s="1"/>
  <c r="AU57" i="8" l="1"/>
  <c r="AS57" i="8"/>
  <c r="AQ57" i="8"/>
  <c r="AU56" i="8"/>
  <c r="AS56" i="8"/>
  <c r="AV56" i="8" s="1"/>
  <c r="AQ56" i="8"/>
  <c r="AK56" i="8"/>
  <c r="AL56" i="8" s="1"/>
  <c r="M56" i="8"/>
  <c r="AM56" i="8" s="1"/>
  <c r="AV57" i="8" l="1"/>
  <c r="N56" i="8"/>
  <c r="AZ56" i="8" s="1"/>
  <c r="BB56" i="8"/>
  <c r="BC56" i="8" s="1"/>
  <c r="BA56" i="8" l="1"/>
  <c r="BD56" i="8" s="1"/>
  <c r="AZ57" i="8"/>
  <c r="BA57" i="8" s="1"/>
  <c r="BB57" i="8"/>
  <c r="BC57" i="8" s="1"/>
  <c r="BD57" i="8" l="1"/>
  <c r="AS23" i="2"/>
  <c r="AQ23" i="2"/>
  <c r="AO23" i="2"/>
  <c r="AS22" i="2"/>
  <c r="AQ22" i="2"/>
  <c r="AO22" i="2"/>
  <c r="AH22" i="2"/>
  <c r="AI22" i="2" s="1"/>
  <c r="D22" i="2"/>
  <c r="C22" i="2"/>
  <c r="AS21" i="2"/>
  <c r="AQ21" i="2"/>
  <c r="AO21" i="2"/>
  <c r="AH21" i="2"/>
  <c r="AI21" i="2" s="1"/>
  <c r="AK21" i="2" s="1"/>
  <c r="D21" i="2"/>
  <c r="C21" i="2"/>
  <c r="AT23" i="2" l="1"/>
  <c r="AJ22" i="2"/>
  <c r="AK22" i="2"/>
  <c r="AT22" i="2"/>
  <c r="AX22" i="2"/>
  <c r="AZ22" i="2"/>
  <c r="BA22" i="2" s="1"/>
  <c r="AT21" i="2"/>
  <c r="AX21" i="2" s="1"/>
  <c r="AY21" i="2" s="1"/>
  <c r="AJ21" i="2"/>
  <c r="AZ21" i="2" s="1"/>
  <c r="BA21" i="2" s="1"/>
  <c r="AZ23" i="2" l="1"/>
  <c r="BA23" i="2" s="1"/>
  <c r="AY22" i="2"/>
  <c r="BB22" i="2" s="1"/>
  <c r="AX23" i="2"/>
  <c r="AY23" i="2" s="1"/>
  <c r="BB21" i="2"/>
  <c r="BB23" i="2" l="1"/>
  <c r="AO36" i="2" l="1"/>
  <c r="AQ36" i="2"/>
  <c r="AS36" i="2"/>
  <c r="AO37" i="2"/>
  <c r="AQ37" i="2"/>
  <c r="AS37" i="2"/>
  <c r="AO38" i="2"/>
  <c r="AQ38" i="2"/>
  <c r="AS38" i="2"/>
  <c r="AH36" i="2"/>
  <c r="AI36" i="2" s="1"/>
  <c r="AJ36" i="2" l="1"/>
  <c r="AK36" i="2"/>
  <c r="AT37" i="2"/>
  <c r="AT36" i="2"/>
  <c r="AT38" i="2"/>
  <c r="C26" i="2" l="1"/>
  <c r="D26" i="2"/>
  <c r="AH30" i="2"/>
  <c r="AI30" i="2" s="1"/>
  <c r="AO30" i="2"/>
  <c r="AQ30" i="2"/>
  <c r="AS30" i="2"/>
  <c r="AH27" i="2"/>
  <c r="AI27" i="2" s="1"/>
  <c r="AK27" i="2" s="1"/>
  <c r="AQ27" i="2"/>
  <c r="AS27" i="2"/>
  <c r="AH26" i="2"/>
  <c r="AI26" i="2" s="1"/>
  <c r="AO26" i="2"/>
  <c r="AQ26" i="2"/>
  <c r="AS26" i="2"/>
  <c r="AJ30" i="2" l="1"/>
  <c r="AZ30" i="2" s="1"/>
  <c r="AZ31" i="2" s="1"/>
  <c r="AZ32" i="2" s="1"/>
  <c r="AZ33" i="2" s="1"/>
  <c r="AK30" i="2"/>
  <c r="AJ26" i="2"/>
  <c r="AZ26" i="2" s="1"/>
  <c r="BA26" i="2" s="1"/>
  <c r="AK26" i="2"/>
  <c r="AT26" i="2"/>
  <c r="AX26" i="2" s="1"/>
  <c r="AY26" i="2" s="1"/>
  <c r="AT30" i="2"/>
  <c r="AX30" i="2" s="1"/>
  <c r="AX32" i="2" s="1"/>
  <c r="AX33" i="2" s="1"/>
  <c r="AT27" i="2"/>
  <c r="AX27" i="2" s="1"/>
  <c r="AX28" i="2" s="1"/>
  <c r="AJ27" i="2"/>
  <c r="AZ27" i="2" s="1"/>
  <c r="AZ28" i="2" s="1"/>
  <c r="AZ29" i="2" s="1"/>
  <c r="BA31" i="2" l="1"/>
  <c r="AY32" i="2"/>
  <c r="AY33" i="2"/>
  <c r="AX31" i="2"/>
  <c r="AY31" i="2" s="1"/>
  <c r="BB31" i="2" s="1"/>
  <c r="BA30" i="2"/>
  <c r="AY27" i="2"/>
  <c r="AY30" i="2"/>
  <c r="BB26" i="2"/>
  <c r="BA32" i="2" l="1"/>
  <c r="BB32" i="2" s="1"/>
  <c r="BA33" i="2"/>
  <c r="BB33" i="2" s="1"/>
  <c r="BB30" i="2"/>
  <c r="BA27" i="2"/>
  <c r="BB27" i="2" s="1"/>
  <c r="AY28" i="2"/>
  <c r="AS20" i="2"/>
  <c r="AQ20" i="2"/>
  <c r="AO20" i="2"/>
  <c r="AH20" i="2"/>
  <c r="AI20" i="2" s="1"/>
  <c r="AS19" i="2"/>
  <c r="AQ19" i="2"/>
  <c r="AO19" i="2"/>
  <c r="AH19" i="2"/>
  <c r="AI19" i="2" s="1"/>
  <c r="D19" i="2"/>
  <c r="C19" i="2"/>
  <c r="AY29" i="2" l="1"/>
  <c r="BA28" i="2"/>
  <c r="BB28" i="2" s="1"/>
  <c r="AJ20" i="2"/>
  <c r="AZ20" i="2" s="1"/>
  <c r="BA20" i="2" s="1"/>
  <c r="AK20" i="2"/>
  <c r="AJ19" i="2"/>
  <c r="AZ19" i="2" s="1"/>
  <c r="BA19" i="2" s="1"/>
  <c r="AK19" i="2"/>
  <c r="AT19" i="2"/>
  <c r="AT20" i="2"/>
  <c r="AX20" i="2" s="1"/>
  <c r="AY20" i="2" s="1"/>
  <c r="BA29" i="2" l="1"/>
  <c r="BB29" i="2" s="1"/>
  <c r="AX19" i="2"/>
  <c r="AY19" i="2" s="1"/>
  <c r="BB19" i="2" s="1"/>
  <c r="BB20" i="2"/>
  <c r="AS40" i="2" l="1"/>
  <c r="AS41" i="2"/>
  <c r="AQ41" i="2"/>
  <c r="AQ40" i="2"/>
  <c r="AT40" i="2" l="1"/>
  <c r="AT41" i="2"/>
  <c r="AO14" i="2" l="1"/>
  <c r="AQ14" i="2"/>
  <c r="AS14" i="2"/>
  <c r="C15" i="2"/>
  <c r="D15" i="2"/>
  <c r="AH15" i="2"/>
  <c r="AI15" i="2" s="1"/>
  <c r="AK15" i="2" s="1"/>
  <c r="AO15" i="2"/>
  <c r="AQ15" i="2"/>
  <c r="AS15" i="2"/>
  <c r="C16" i="2"/>
  <c r="D16" i="2"/>
  <c r="AH16" i="2"/>
  <c r="AI16" i="2" s="1"/>
  <c r="AO16" i="2"/>
  <c r="AQ16" i="2"/>
  <c r="AS16" i="2"/>
  <c r="AO18" i="2"/>
  <c r="AQ18" i="2"/>
  <c r="AS18" i="2"/>
  <c r="C34" i="2"/>
  <c r="D34" i="2"/>
  <c r="AH34" i="2"/>
  <c r="AI34" i="2" s="1"/>
  <c r="AO34" i="2"/>
  <c r="AQ34" i="2"/>
  <c r="AS34" i="2"/>
  <c r="AO35" i="2"/>
  <c r="AQ35" i="2"/>
  <c r="AS35" i="2"/>
  <c r="C39" i="2"/>
  <c r="D39" i="2"/>
  <c r="AH39" i="2"/>
  <c r="AI39" i="2" s="1"/>
  <c r="AO39" i="2"/>
  <c r="AQ39" i="2"/>
  <c r="AS39" i="2"/>
  <c r="AO40" i="2"/>
  <c r="AO41" i="2"/>
  <c r="C42" i="2"/>
  <c r="D42" i="2"/>
  <c r="AH42" i="2"/>
  <c r="AI42" i="2" s="1"/>
  <c r="AO42" i="2"/>
  <c r="AQ42" i="2"/>
  <c r="AS42" i="2"/>
  <c r="AO43" i="2"/>
  <c r="AQ43" i="2"/>
  <c r="AS43" i="2"/>
  <c r="C44" i="2"/>
  <c r="D44" i="2"/>
  <c r="AH44" i="2"/>
  <c r="AI44" i="2" s="1"/>
  <c r="AO44" i="2"/>
  <c r="AQ44" i="2"/>
  <c r="AS44" i="2"/>
  <c r="C45" i="2"/>
  <c r="D45" i="2"/>
  <c r="AH45" i="2"/>
  <c r="AI45" i="2" s="1"/>
  <c r="AO45" i="2"/>
  <c r="AQ45" i="2"/>
  <c r="AS45" i="2"/>
  <c r="C46" i="2"/>
  <c r="D46" i="2"/>
  <c r="AH46" i="2"/>
  <c r="AI46" i="2" s="1"/>
  <c r="AO46" i="2"/>
  <c r="AQ46" i="2"/>
  <c r="AS46" i="2"/>
  <c r="C47" i="2"/>
  <c r="D47" i="2"/>
  <c r="AH47" i="2"/>
  <c r="AI47" i="2" s="1"/>
  <c r="AO47" i="2"/>
  <c r="AQ47" i="2"/>
  <c r="AS47" i="2"/>
  <c r="C48" i="2"/>
  <c r="D48" i="2"/>
  <c r="AH48" i="2"/>
  <c r="AI48" i="2" s="1"/>
  <c r="AO48" i="2"/>
  <c r="AQ48" i="2"/>
  <c r="AS48" i="2"/>
  <c r="C49" i="2"/>
  <c r="D49" i="2"/>
  <c r="AH49" i="2"/>
  <c r="AI49" i="2" s="1"/>
  <c r="AO49" i="2"/>
  <c r="AQ49" i="2"/>
  <c r="AS49" i="2"/>
  <c r="C50" i="2"/>
  <c r="D50" i="2"/>
  <c r="AH50" i="2"/>
  <c r="AI50" i="2" s="1"/>
  <c r="AO50" i="2"/>
  <c r="AQ50" i="2"/>
  <c r="AS50" i="2"/>
  <c r="C51" i="2"/>
  <c r="D51" i="2"/>
  <c r="AH51" i="2"/>
  <c r="AI51" i="2" s="1"/>
  <c r="AO51" i="2"/>
  <c r="AQ51" i="2"/>
  <c r="AS51" i="2"/>
  <c r="C52" i="2"/>
  <c r="D52" i="2"/>
  <c r="AH52" i="2"/>
  <c r="AI52" i="2" s="1"/>
  <c r="AO52" i="2"/>
  <c r="AQ52" i="2"/>
  <c r="AS52" i="2"/>
  <c r="C53" i="2"/>
  <c r="D53" i="2"/>
  <c r="AH53" i="2"/>
  <c r="AI53" i="2" s="1"/>
  <c r="AO53" i="2"/>
  <c r="AQ53" i="2"/>
  <c r="AS53" i="2"/>
  <c r="C54" i="2"/>
  <c r="D54" i="2"/>
  <c r="AH54" i="2"/>
  <c r="AI54" i="2" s="1"/>
  <c r="AO54" i="2"/>
  <c r="AQ54" i="2"/>
  <c r="AS54" i="2"/>
  <c r="C55" i="2"/>
  <c r="D55" i="2"/>
  <c r="AH55" i="2"/>
  <c r="AI55" i="2" s="1"/>
  <c r="AO55" i="2"/>
  <c r="AQ55" i="2"/>
  <c r="AS55" i="2"/>
  <c r="C56" i="2"/>
  <c r="D56" i="2"/>
  <c r="AH56" i="2"/>
  <c r="AI56" i="2" s="1"/>
  <c r="AK56" i="2" s="1"/>
  <c r="AO56" i="2"/>
  <c r="AQ56" i="2"/>
  <c r="AS56" i="2"/>
  <c r="C57" i="2"/>
  <c r="D57" i="2"/>
  <c r="AH57" i="2"/>
  <c r="AI57" i="2" s="1"/>
  <c r="AO57" i="2"/>
  <c r="AQ57" i="2"/>
  <c r="AS57" i="2"/>
  <c r="C58" i="2"/>
  <c r="D58" i="2"/>
  <c r="AH58" i="2"/>
  <c r="AI58" i="2" s="1"/>
  <c r="AO58" i="2"/>
  <c r="AQ58" i="2"/>
  <c r="AS58" i="2"/>
  <c r="C59" i="2"/>
  <c r="D59" i="2"/>
  <c r="AH59" i="2"/>
  <c r="AI59" i="2" s="1"/>
  <c r="AO59" i="2"/>
  <c r="AQ59" i="2"/>
  <c r="AS59" i="2"/>
  <c r="C60" i="2"/>
  <c r="D60" i="2"/>
  <c r="AH60" i="2"/>
  <c r="AI60" i="2" s="1"/>
  <c r="AO60" i="2"/>
  <c r="AQ60" i="2"/>
  <c r="AS60" i="2"/>
  <c r="C61" i="2"/>
  <c r="D61" i="2"/>
  <c r="AH61" i="2"/>
  <c r="AI61" i="2" s="1"/>
  <c r="AO61" i="2"/>
  <c r="AQ61" i="2"/>
  <c r="AS61" i="2"/>
  <c r="C62" i="2"/>
  <c r="D62" i="2"/>
  <c r="AH62" i="2"/>
  <c r="AI62" i="2" s="1"/>
  <c r="AO62" i="2"/>
  <c r="AQ62" i="2"/>
  <c r="AS62" i="2"/>
  <c r="C63" i="2"/>
  <c r="D63" i="2"/>
  <c r="AH63" i="2"/>
  <c r="AI63" i="2" s="1"/>
  <c r="AK63" i="2" s="1"/>
  <c r="AO63" i="2"/>
  <c r="AQ63" i="2"/>
  <c r="AS63" i="2"/>
  <c r="C64" i="2"/>
  <c r="D64" i="2"/>
  <c r="AH64" i="2"/>
  <c r="AI64" i="2" s="1"/>
  <c r="AO64" i="2"/>
  <c r="AQ64" i="2"/>
  <c r="AS64" i="2"/>
  <c r="C65" i="2"/>
  <c r="D65" i="2"/>
  <c r="AH65" i="2"/>
  <c r="AI65" i="2" s="1"/>
  <c r="AO65" i="2"/>
  <c r="AQ65" i="2"/>
  <c r="AS65" i="2"/>
  <c r="C66" i="2"/>
  <c r="D66" i="2"/>
  <c r="AH66" i="2"/>
  <c r="AI66" i="2" s="1"/>
  <c r="AO66" i="2"/>
  <c r="AQ66" i="2"/>
  <c r="AS66" i="2"/>
  <c r="C67" i="2"/>
  <c r="D67" i="2"/>
  <c r="AH67" i="2"/>
  <c r="AI67" i="2" s="1"/>
  <c r="AO67" i="2"/>
  <c r="AQ67" i="2"/>
  <c r="AS67" i="2"/>
  <c r="C68" i="2"/>
  <c r="D68" i="2"/>
  <c r="AH68" i="2"/>
  <c r="AI68" i="2" s="1"/>
  <c r="AO68" i="2"/>
  <c r="AQ68" i="2"/>
  <c r="AS68" i="2"/>
  <c r="C69" i="2"/>
  <c r="D69" i="2"/>
  <c r="AH69" i="2"/>
  <c r="AI69" i="2" s="1"/>
  <c r="AO69" i="2"/>
  <c r="AQ69" i="2"/>
  <c r="AS69" i="2"/>
  <c r="C70" i="2"/>
  <c r="D70" i="2"/>
  <c r="AH70" i="2"/>
  <c r="AI70" i="2" s="1"/>
  <c r="AO70" i="2"/>
  <c r="AQ70" i="2"/>
  <c r="AS70" i="2"/>
  <c r="C71" i="2"/>
  <c r="D71" i="2"/>
  <c r="AH71" i="2"/>
  <c r="AI71" i="2" s="1"/>
  <c r="AK71" i="2" s="1"/>
  <c r="AO71" i="2"/>
  <c r="AQ71" i="2"/>
  <c r="AS71" i="2"/>
  <c r="C72" i="2"/>
  <c r="D72" i="2"/>
  <c r="AH72" i="2"/>
  <c r="AI72" i="2" s="1"/>
  <c r="AK72" i="2" s="1"/>
  <c r="AO72" i="2"/>
  <c r="AQ72" i="2"/>
  <c r="AS72" i="2"/>
  <c r="C73" i="2"/>
  <c r="D73" i="2"/>
  <c r="AH73" i="2"/>
  <c r="AI73" i="2" s="1"/>
  <c r="AO73" i="2"/>
  <c r="AQ73" i="2"/>
  <c r="AS73" i="2"/>
  <c r="C74" i="2"/>
  <c r="D74" i="2"/>
  <c r="AH74" i="2"/>
  <c r="AI74" i="2" s="1"/>
  <c r="AO74" i="2"/>
  <c r="AQ74" i="2"/>
  <c r="AS74" i="2"/>
  <c r="C75" i="2"/>
  <c r="D75" i="2"/>
  <c r="AH75" i="2"/>
  <c r="AI75" i="2" s="1"/>
  <c r="AO75" i="2"/>
  <c r="AQ75" i="2"/>
  <c r="AS75" i="2"/>
  <c r="C76" i="2"/>
  <c r="D76" i="2"/>
  <c r="AH76" i="2"/>
  <c r="AI76" i="2" s="1"/>
  <c r="AO76" i="2"/>
  <c r="AQ76" i="2"/>
  <c r="AS76" i="2"/>
  <c r="C77" i="2"/>
  <c r="D77" i="2"/>
  <c r="AH77" i="2"/>
  <c r="AI77" i="2" s="1"/>
  <c r="AO77" i="2"/>
  <c r="AQ77" i="2"/>
  <c r="AS77" i="2"/>
  <c r="C78" i="2"/>
  <c r="D78" i="2"/>
  <c r="AH78" i="2"/>
  <c r="AI78" i="2" s="1"/>
  <c r="AO78" i="2"/>
  <c r="AQ78" i="2"/>
  <c r="AS78" i="2"/>
  <c r="C79" i="2"/>
  <c r="D79" i="2"/>
  <c r="AH79" i="2"/>
  <c r="AI79" i="2" s="1"/>
  <c r="AO79" i="2"/>
  <c r="AQ79" i="2"/>
  <c r="AS79" i="2"/>
  <c r="C80" i="2"/>
  <c r="D80" i="2"/>
  <c r="AH80" i="2"/>
  <c r="AI80" i="2" s="1"/>
  <c r="AK80" i="2" s="1"/>
  <c r="AO80" i="2"/>
  <c r="AQ80" i="2"/>
  <c r="AS80" i="2"/>
  <c r="C81" i="2"/>
  <c r="D81" i="2"/>
  <c r="AH81" i="2"/>
  <c r="AI81" i="2" s="1"/>
  <c r="AO81" i="2"/>
  <c r="AQ81" i="2"/>
  <c r="AS81" i="2"/>
  <c r="C82" i="2"/>
  <c r="D82" i="2"/>
  <c r="AH82" i="2"/>
  <c r="AI82" i="2" s="1"/>
  <c r="AO82" i="2"/>
  <c r="AQ82" i="2"/>
  <c r="AS82" i="2"/>
  <c r="C83" i="2"/>
  <c r="D83" i="2"/>
  <c r="AH83" i="2"/>
  <c r="AI83" i="2" s="1"/>
  <c r="AO83" i="2"/>
  <c r="AQ83" i="2"/>
  <c r="AS83" i="2"/>
  <c r="C84" i="2"/>
  <c r="D84" i="2"/>
  <c r="AH84" i="2"/>
  <c r="AI84" i="2" s="1"/>
  <c r="AO84" i="2"/>
  <c r="AQ84" i="2"/>
  <c r="AS84" i="2"/>
  <c r="C85" i="2"/>
  <c r="D85" i="2"/>
  <c r="AH85" i="2"/>
  <c r="AI85" i="2" s="1"/>
  <c r="AO85" i="2"/>
  <c r="AQ85" i="2"/>
  <c r="AS85" i="2"/>
  <c r="C86" i="2"/>
  <c r="D86" i="2"/>
  <c r="AH86" i="2"/>
  <c r="AI86" i="2" s="1"/>
  <c r="AO86" i="2"/>
  <c r="AQ86" i="2"/>
  <c r="AS86" i="2"/>
  <c r="C87" i="2"/>
  <c r="D87" i="2"/>
  <c r="AH87" i="2"/>
  <c r="AI87" i="2" s="1"/>
  <c r="AO87" i="2"/>
  <c r="AQ87" i="2"/>
  <c r="AS87" i="2"/>
  <c r="C88" i="2"/>
  <c r="D88" i="2"/>
  <c r="AH88" i="2"/>
  <c r="AI88" i="2" s="1"/>
  <c r="AK88" i="2" s="1"/>
  <c r="AO88" i="2"/>
  <c r="AQ88" i="2"/>
  <c r="AS88" i="2"/>
  <c r="C89" i="2"/>
  <c r="D89" i="2"/>
  <c r="AH89" i="2"/>
  <c r="AI89" i="2" s="1"/>
  <c r="AK89" i="2" s="1"/>
  <c r="AO89" i="2"/>
  <c r="AQ89" i="2"/>
  <c r="AS89" i="2"/>
  <c r="C90" i="2"/>
  <c r="D90" i="2"/>
  <c r="AH90" i="2"/>
  <c r="AI90" i="2" s="1"/>
  <c r="AO90" i="2"/>
  <c r="AQ90" i="2"/>
  <c r="AS90" i="2"/>
  <c r="C91" i="2"/>
  <c r="D91" i="2"/>
  <c r="AH91" i="2"/>
  <c r="AI91" i="2" s="1"/>
  <c r="AO91" i="2"/>
  <c r="AQ91" i="2"/>
  <c r="AS91" i="2"/>
  <c r="C92" i="2"/>
  <c r="D92" i="2"/>
  <c r="AH92" i="2"/>
  <c r="AI92" i="2" s="1"/>
  <c r="AO92" i="2"/>
  <c r="AQ92" i="2"/>
  <c r="AS92" i="2"/>
  <c r="C93" i="2"/>
  <c r="D93" i="2"/>
  <c r="AH93" i="2"/>
  <c r="AI93" i="2" s="1"/>
  <c r="AO93" i="2"/>
  <c r="AQ93" i="2"/>
  <c r="AS93" i="2"/>
  <c r="C94" i="2"/>
  <c r="D94" i="2"/>
  <c r="AH94" i="2"/>
  <c r="AI94" i="2" s="1"/>
  <c r="AO94" i="2"/>
  <c r="AQ94" i="2"/>
  <c r="AS94" i="2"/>
  <c r="C95" i="2"/>
  <c r="D95" i="2"/>
  <c r="AH95" i="2"/>
  <c r="AI95" i="2" s="1"/>
  <c r="AO95" i="2"/>
  <c r="AQ95" i="2"/>
  <c r="AS95" i="2"/>
  <c r="C96" i="2"/>
  <c r="D96" i="2"/>
  <c r="AH96" i="2"/>
  <c r="AI96" i="2" s="1"/>
  <c r="AO96" i="2"/>
  <c r="AQ96" i="2"/>
  <c r="AS96" i="2"/>
  <c r="C97" i="2"/>
  <c r="D97" i="2"/>
  <c r="AH97" i="2"/>
  <c r="AI97" i="2" s="1"/>
  <c r="AK97" i="2" s="1"/>
  <c r="AO97" i="2"/>
  <c r="AQ97" i="2"/>
  <c r="AS97" i="2"/>
  <c r="C98" i="2"/>
  <c r="D98" i="2"/>
  <c r="AH98" i="2"/>
  <c r="AI98" i="2" s="1"/>
  <c r="AO98" i="2"/>
  <c r="AQ98" i="2"/>
  <c r="AS98" i="2"/>
  <c r="C99" i="2"/>
  <c r="D99" i="2"/>
  <c r="AH99" i="2"/>
  <c r="AI99" i="2" s="1"/>
  <c r="AK99" i="2" s="1"/>
  <c r="AO99" i="2"/>
  <c r="AQ99" i="2"/>
  <c r="AS99" i="2"/>
  <c r="C100" i="2"/>
  <c r="D100" i="2"/>
  <c r="AH100" i="2"/>
  <c r="AI100" i="2" s="1"/>
  <c r="AO100" i="2"/>
  <c r="AQ100" i="2"/>
  <c r="AS100" i="2"/>
  <c r="C101" i="2"/>
  <c r="D101" i="2"/>
  <c r="AH101" i="2"/>
  <c r="AI101" i="2" s="1"/>
  <c r="AO101" i="2"/>
  <c r="AQ101" i="2"/>
  <c r="AS101" i="2"/>
  <c r="C102" i="2"/>
  <c r="D102" i="2"/>
  <c r="AH102" i="2"/>
  <c r="AI102" i="2" s="1"/>
  <c r="AO102" i="2"/>
  <c r="AQ102" i="2"/>
  <c r="AS102" i="2"/>
  <c r="C103" i="2"/>
  <c r="D103" i="2"/>
  <c r="AH103" i="2"/>
  <c r="AI103" i="2" s="1"/>
  <c r="AK103" i="2" s="1"/>
  <c r="AO103" i="2"/>
  <c r="AQ103" i="2"/>
  <c r="AS103" i="2"/>
  <c r="C104" i="2"/>
  <c r="D104" i="2"/>
  <c r="AH104" i="2"/>
  <c r="AI104" i="2" s="1"/>
  <c r="AO104" i="2"/>
  <c r="AQ104" i="2"/>
  <c r="AS104" i="2"/>
  <c r="C105" i="2"/>
  <c r="D105" i="2"/>
  <c r="AH105" i="2"/>
  <c r="AI105" i="2" s="1"/>
  <c r="AK105" i="2" s="1"/>
  <c r="AO105" i="2"/>
  <c r="AQ105" i="2"/>
  <c r="AS105" i="2"/>
  <c r="C106" i="2"/>
  <c r="D106" i="2"/>
  <c r="AH106" i="2"/>
  <c r="AI106" i="2" s="1"/>
  <c r="AO106" i="2"/>
  <c r="AQ106" i="2"/>
  <c r="AS106" i="2"/>
  <c r="C107" i="2"/>
  <c r="D107" i="2"/>
  <c r="AH107" i="2"/>
  <c r="AI107" i="2" s="1"/>
  <c r="AO107" i="2"/>
  <c r="AQ107" i="2"/>
  <c r="AS107" i="2"/>
  <c r="C108" i="2"/>
  <c r="D108" i="2"/>
  <c r="AH108" i="2"/>
  <c r="AI108" i="2" s="1"/>
  <c r="AO108" i="2"/>
  <c r="AQ108" i="2"/>
  <c r="AS108" i="2"/>
  <c r="C109" i="2"/>
  <c r="D109" i="2"/>
  <c r="AH109" i="2"/>
  <c r="AI109" i="2" s="1"/>
  <c r="AO109" i="2"/>
  <c r="AQ109" i="2"/>
  <c r="AS109" i="2"/>
  <c r="C110" i="2"/>
  <c r="D110" i="2"/>
  <c r="AH110" i="2"/>
  <c r="AI110" i="2" s="1"/>
  <c r="AO110" i="2"/>
  <c r="AQ110" i="2"/>
  <c r="AS110" i="2"/>
  <c r="C111" i="2"/>
  <c r="D111" i="2"/>
  <c r="AH111" i="2"/>
  <c r="AI111" i="2" s="1"/>
  <c r="AK111" i="2" s="1"/>
  <c r="AO111" i="2"/>
  <c r="AQ111" i="2"/>
  <c r="AS111" i="2"/>
  <c r="C112" i="2"/>
  <c r="D112" i="2"/>
  <c r="AH112" i="2"/>
  <c r="AI112" i="2" s="1"/>
  <c r="AK112" i="2" s="1"/>
  <c r="AO112" i="2"/>
  <c r="AQ112" i="2"/>
  <c r="AS112" i="2"/>
  <c r="C113" i="2"/>
  <c r="D113" i="2"/>
  <c r="AH113" i="2"/>
  <c r="AI113" i="2" s="1"/>
  <c r="AO113" i="2"/>
  <c r="AQ113" i="2"/>
  <c r="AS113" i="2"/>
  <c r="C114" i="2"/>
  <c r="D114" i="2"/>
  <c r="AH114" i="2"/>
  <c r="AI114" i="2" s="1"/>
  <c r="AO114" i="2"/>
  <c r="AQ114" i="2"/>
  <c r="AS114" i="2"/>
  <c r="C115" i="2"/>
  <c r="D115" i="2"/>
  <c r="AH115" i="2"/>
  <c r="AI115" i="2" s="1"/>
  <c r="AO115" i="2"/>
  <c r="AQ115" i="2"/>
  <c r="AS115" i="2"/>
  <c r="C116" i="2"/>
  <c r="D116" i="2"/>
  <c r="AH116" i="2"/>
  <c r="AI116" i="2" s="1"/>
  <c r="AO116" i="2"/>
  <c r="AQ116" i="2"/>
  <c r="AS116" i="2"/>
  <c r="C117" i="2"/>
  <c r="D117" i="2"/>
  <c r="AH117" i="2"/>
  <c r="AI117" i="2" s="1"/>
  <c r="AK117" i="2" s="1"/>
  <c r="AO117" i="2"/>
  <c r="AQ117" i="2"/>
  <c r="AS117" i="2"/>
  <c r="C118" i="2"/>
  <c r="D118" i="2"/>
  <c r="AH118" i="2"/>
  <c r="AI118" i="2" s="1"/>
  <c r="AO118" i="2"/>
  <c r="AQ118" i="2"/>
  <c r="AS118" i="2"/>
  <c r="C119" i="2"/>
  <c r="D119" i="2"/>
  <c r="AH119" i="2"/>
  <c r="AI119" i="2" s="1"/>
  <c r="AK119" i="2" s="1"/>
  <c r="AO119" i="2"/>
  <c r="AQ119" i="2"/>
  <c r="AS119" i="2"/>
  <c r="C120" i="2"/>
  <c r="D120" i="2"/>
  <c r="AH120" i="2"/>
  <c r="AI120" i="2" s="1"/>
  <c r="AO120" i="2"/>
  <c r="AQ120" i="2"/>
  <c r="AS120" i="2"/>
  <c r="C121" i="2"/>
  <c r="D121" i="2"/>
  <c r="AH121" i="2"/>
  <c r="AI121" i="2" s="1"/>
  <c r="AK121" i="2" s="1"/>
  <c r="AO121" i="2"/>
  <c r="AQ121" i="2"/>
  <c r="AS121" i="2"/>
  <c r="C122" i="2"/>
  <c r="D122" i="2"/>
  <c r="AH122" i="2"/>
  <c r="AI122" i="2" s="1"/>
  <c r="AO122" i="2"/>
  <c r="AQ122" i="2"/>
  <c r="AS122" i="2"/>
  <c r="C123" i="2"/>
  <c r="D123" i="2"/>
  <c r="AH123" i="2"/>
  <c r="AI123" i="2" s="1"/>
  <c r="AO123" i="2"/>
  <c r="AQ123" i="2"/>
  <c r="AS123" i="2"/>
  <c r="C124" i="2"/>
  <c r="D124" i="2"/>
  <c r="AH124" i="2"/>
  <c r="AI124" i="2" s="1"/>
  <c r="AO124" i="2"/>
  <c r="AQ124" i="2"/>
  <c r="AS124" i="2"/>
  <c r="C125" i="2"/>
  <c r="D125" i="2"/>
  <c r="AH125" i="2"/>
  <c r="AI125" i="2" s="1"/>
  <c r="AO125" i="2"/>
  <c r="AQ125" i="2"/>
  <c r="AS125" i="2"/>
  <c r="C126" i="2"/>
  <c r="D126" i="2"/>
  <c r="AH126" i="2"/>
  <c r="AI126" i="2" s="1"/>
  <c r="AO126" i="2"/>
  <c r="AQ126" i="2"/>
  <c r="AS126" i="2"/>
  <c r="C127" i="2"/>
  <c r="D127" i="2"/>
  <c r="AH127" i="2"/>
  <c r="AI127" i="2" s="1"/>
  <c r="AK127" i="2" s="1"/>
  <c r="AO127" i="2"/>
  <c r="AQ127" i="2"/>
  <c r="AS127" i="2"/>
  <c r="C128" i="2"/>
  <c r="D128" i="2"/>
  <c r="AH128" i="2"/>
  <c r="AI128" i="2" s="1"/>
  <c r="AO128" i="2"/>
  <c r="AQ128" i="2"/>
  <c r="AS128" i="2"/>
  <c r="C129" i="2"/>
  <c r="D129" i="2"/>
  <c r="AH129" i="2"/>
  <c r="AI129" i="2" s="1"/>
  <c r="AK129" i="2" s="1"/>
  <c r="AO129" i="2"/>
  <c r="AQ129" i="2"/>
  <c r="AS129" i="2"/>
  <c r="C130" i="2"/>
  <c r="D130" i="2"/>
  <c r="AH130" i="2"/>
  <c r="AI130" i="2" s="1"/>
  <c r="AO130" i="2"/>
  <c r="AQ130" i="2"/>
  <c r="AS130" i="2"/>
  <c r="C131" i="2"/>
  <c r="D131" i="2"/>
  <c r="AH131" i="2"/>
  <c r="AI131" i="2" s="1"/>
  <c r="AK131" i="2" s="1"/>
  <c r="AO131" i="2"/>
  <c r="AQ131" i="2"/>
  <c r="AS131" i="2"/>
  <c r="C132" i="2"/>
  <c r="D132" i="2"/>
  <c r="AH132" i="2"/>
  <c r="AI132" i="2" s="1"/>
  <c r="AO132" i="2"/>
  <c r="AQ132" i="2"/>
  <c r="AS132" i="2"/>
  <c r="C133" i="2"/>
  <c r="D133" i="2"/>
  <c r="AH133" i="2"/>
  <c r="AI133" i="2" s="1"/>
  <c r="AO133" i="2"/>
  <c r="AQ133" i="2"/>
  <c r="AS133" i="2"/>
  <c r="C134" i="2"/>
  <c r="D134" i="2"/>
  <c r="AH134" i="2"/>
  <c r="AI134" i="2" s="1"/>
  <c r="AO134" i="2"/>
  <c r="AQ134" i="2"/>
  <c r="AS134" i="2"/>
  <c r="C135" i="2"/>
  <c r="D135" i="2"/>
  <c r="AH135" i="2"/>
  <c r="AI135" i="2" s="1"/>
  <c r="AO135" i="2"/>
  <c r="AQ135" i="2"/>
  <c r="AS135" i="2"/>
  <c r="C136" i="2"/>
  <c r="D136" i="2"/>
  <c r="AH136" i="2"/>
  <c r="AI136" i="2" s="1"/>
  <c r="AK136" i="2" s="1"/>
  <c r="AO136" i="2"/>
  <c r="AQ136" i="2"/>
  <c r="AS136" i="2"/>
  <c r="C137" i="2"/>
  <c r="D137" i="2"/>
  <c r="AH137" i="2"/>
  <c r="AI137" i="2" s="1"/>
  <c r="AK137" i="2" s="1"/>
  <c r="AO137" i="2"/>
  <c r="AQ137" i="2"/>
  <c r="AS137" i="2"/>
  <c r="C138" i="2"/>
  <c r="D138" i="2"/>
  <c r="AH138" i="2"/>
  <c r="AI138" i="2" s="1"/>
  <c r="AO138" i="2"/>
  <c r="AQ138" i="2"/>
  <c r="AS138" i="2"/>
  <c r="C139" i="2"/>
  <c r="D139" i="2"/>
  <c r="AH139" i="2"/>
  <c r="AI139" i="2" s="1"/>
  <c r="AO139" i="2"/>
  <c r="AQ139" i="2"/>
  <c r="AS139" i="2"/>
  <c r="C140" i="2"/>
  <c r="D140" i="2"/>
  <c r="AH140" i="2"/>
  <c r="AI140" i="2" s="1"/>
  <c r="AO140" i="2"/>
  <c r="AQ140" i="2"/>
  <c r="AS140" i="2"/>
  <c r="C141" i="2"/>
  <c r="D141" i="2"/>
  <c r="AH141" i="2"/>
  <c r="AI141" i="2" s="1"/>
  <c r="AO141" i="2"/>
  <c r="AQ141" i="2"/>
  <c r="AS141" i="2"/>
  <c r="C142" i="2"/>
  <c r="D142" i="2"/>
  <c r="AH142" i="2"/>
  <c r="AI142" i="2" s="1"/>
  <c r="AO142" i="2"/>
  <c r="AQ142" i="2"/>
  <c r="AS142" i="2"/>
  <c r="C143" i="2"/>
  <c r="D143" i="2"/>
  <c r="AH143" i="2"/>
  <c r="AI143" i="2" s="1"/>
  <c r="AO143" i="2"/>
  <c r="AQ143" i="2"/>
  <c r="AS143" i="2"/>
  <c r="C144" i="2"/>
  <c r="D144" i="2"/>
  <c r="AH144" i="2"/>
  <c r="AI144" i="2" s="1"/>
  <c r="AO144" i="2"/>
  <c r="AQ144" i="2"/>
  <c r="AS144" i="2"/>
  <c r="C145" i="2"/>
  <c r="D145" i="2"/>
  <c r="AH145" i="2"/>
  <c r="AI145" i="2" s="1"/>
  <c r="AO145" i="2"/>
  <c r="AQ145" i="2"/>
  <c r="AS145" i="2"/>
  <c r="C146" i="2"/>
  <c r="D146" i="2"/>
  <c r="AH146" i="2"/>
  <c r="AI146" i="2" s="1"/>
  <c r="AO146" i="2"/>
  <c r="AQ146" i="2"/>
  <c r="AS146" i="2"/>
  <c r="C147" i="2"/>
  <c r="D147" i="2"/>
  <c r="AH147" i="2"/>
  <c r="AI147" i="2" s="1"/>
  <c r="AK147" i="2" s="1"/>
  <c r="AO147" i="2"/>
  <c r="AQ147" i="2"/>
  <c r="AS147" i="2"/>
  <c r="C148" i="2"/>
  <c r="D148" i="2"/>
  <c r="AH148" i="2"/>
  <c r="AI148" i="2" s="1"/>
  <c r="AO148" i="2"/>
  <c r="AQ148" i="2"/>
  <c r="AS148" i="2"/>
  <c r="C149" i="2"/>
  <c r="D149" i="2"/>
  <c r="AH149" i="2"/>
  <c r="AI149" i="2" s="1"/>
  <c r="AO149" i="2"/>
  <c r="AQ149" i="2"/>
  <c r="AS149" i="2"/>
  <c r="C150" i="2"/>
  <c r="D150" i="2"/>
  <c r="AH150" i="2"/>
  <c r="AI150" i="2" s="1"/>
  <c r="AO150" i="2"/>
  <c r="AQ150" i="2"/>
  <c r="AS150" i="2"/>
  <c r="C151" i="2"/>
  <c r="D151" i="2"/>
  <c r="AH151" i="2"/>
  <c r="AI151" i="2" s="1"/>
  <c r="AO151" i="2"/>
  <c r="AQ151" i="2"/>
  <c r="AS151" i="2"/>
  <c r="C152" i="2"/>
  <c r="D152" i="2"/>
  <c r="AH152" i="2"/>
  <c r="AI152" i="2" s="1"/>
  <c r="AO152" i="2"/>
  <c r="AQ152" i="2"/>
  <c r="AS152" i="2"/>
  <c r="C153" i="2"/>
  <c r="D153" i="2"/>
  <c r="AH153" i="2"/>
  <c r="AI153" i="2" s="1"/>
  <c r="AO153" i="2"/>
  <c r="AQ153" i="2"/>
  <c r="AS153" i="2"/>
  <c r="C154" i="2"/>
  <c r="D154" i="2"/>
  <c r="AH154" i="2"/>
  <c r="AI154" i="2" s="1"/>
  <c r="AO154" i="2"/>
  <c r="AQ154" i="2"/>
  <c r="AS154" i="2"/>
  <c r="C155" i="2"/>
  <c r="D155" i="2"/>
  <c r="AH155" i="2"/>
  <c r="AI155" i="2" s="1"/>
  <c r="AK155" i="2" s="1"/>
  <c r="AO155" i="2"/>
  <c r="AQ155" i="2"/>
  <c r="AS155" i="2"/>
  <c r="C156" i="2"/>
  <c r="D156" i="2"/>
  <c r="AH156" i="2"/>
  <c r="AI156" i="2" s="1"/>
  <c r="AO156" i="2"/>
  <c r="AQ156" i="2"/>
  <c r="AS156" i="2"/>
  <c r="C157" i="2"/>
  <c r="D157" i="2"/>
  <c r="AH157" i="2"/>
  <c r="AI157" i="2" s="1"/>
  <c r="AO157" i="2"/>
  <c r="AQ157" i="2"/>
  <c r="AS157" i="2"/>
  <c r="C158" i="2"/>
  <c r="D158" i="2"/>
  <c r="AH158" i="2"/>
  <c r="AI158" i="2" s="1"/>
  <c r="AO158" i="2"/>
  <c r="AQ158" i="2"/>
  <c r="AS158" i="2"/>
  <c r="C159" i="2"/>
  <c r="D159" i="2"/>
  <c r="AH159" i="2"/>
  <c r="AI159" i="2" s="1"/>
  <c r="AO159" i="2"/>
  <c r="AQ159" i="2"/>
  <c r="AS159" i="2"/>
  <c r="C160" i="2"/>
  <c r="D160" i="2"/>
  <c r="AH160" i="2"/>
  <c r="AI160" i="2" s="1"/>
  <c r="AO160" i="2"/>
  <c r="AQ160" i="2"/>
  <c r="AS160" i="2"/>
  <c r="C161" i="2"/>
  <c r="D161" i="2"/>
  <c r="AH161" i="2"/>
  <c r="AI161" i="2" s="1"/>
  <c r="AO161" i="2"/>
  <c r="AQ161" i="2"/>
  <c r="AS161" i="2"/>
  <c r="C162" i="2"/>
  <c r="D162" i="2"/>
  <c r="AH162" i="2"/>
  <c r="AI162" i="2" s="1"/>
  <c r="AK162" i="2" s="1"/>
  <c r="AO162" i="2"/>
  <c r="AQ162" i="2"/>
  <c r="AS162" i="2"/>
  <c r="C163" i="2"/>
  <c r="D163" i="2"/>
  <c r="AH163" i="2"/>
  <c r="AI163" i="2" s="1"/>
  <c r="AK163" i="2" s="1"/>
  <c r="AO163" i="2"/>
  <c r="AQ163" i="2"/>
  <c r="AS163" i="2"/>
  <c r="C164" i="2"/>
  <c r="D164" i="2"/>
  <c r="AH164" i="2"/>
  <c r="AI164" i="2" s="1"/>
  <c r="AO164" i="2"/>
  <c r="AQ164" i="2"/>
  <c r="AS164" i="2"/>
  <c r="C165" i="2"/>
  <c r="D165" i="2"/>
  <c r="AH165" i="2"/>
  <c r="AI165" i="2" s="1"/>
  <c r="AO165" i="2"/>
  <c r="AQ165" i="2"/>
  <c r="AS165" i="2"/>
  <c r="C166" i="2"/>
  <c r="D166" i="2"/>
  <c r="AH166" i="2"/>
  <c r="AI166" i="2" s="1"/>
  <c r="AO166" i="2"/>
  <c r="AQ166" i="2"/>
  <c r="AS166" i="2"/>
  <c r="C167" i="2"/>
  <c r="D167" i="2"/>
  <c r="AH167" i="2"/>
  <c r="AI167" i="2" s="1"/>
  <c r="AO167" i="2"/>
  <c r="AQ167" i="2"/>
  <c r="AS167" i="2"/>
  <c r="C168" i="2"/>
  <c r="D168" i="2"/>
  <c r="AH168" i="2"/>
  <c r="AI168" i="2" s="1"/>
  <c r="AO168" i="2"/>
  <c r="AQ168" i="2"/>
  <c r="AS168" i="2"/>
  <c r="C169" i="2"/>
  <c r="D169" i="2"/>
  <c r="AH169" i="2"/>
  <c r="AI169" i="2" s="1"/>
  <c r="AO169" i="2"/>
  <c r="AQ169" i="2"/>
  <c r="AS169" i="2"/>
  <c r="C170" i="2"/>
  <c r="D170" i="2"/>
  <c r="AH170" i="2"/>
  <c r="AI170" i="2" s="1"/>
  <c r="AO170" i="2"/>
  <c r="AQ170" i="2"/>
  <c r="AS170" i="2"/>
  <c r="C171" i="2"/>
  <c r="D171" i="2"/>
  <c r="AH171" i="2"/>
  <c r="AI171" i="2" s="1"/>
  <c r="AK171" i="2" s="1"/>
  <c r="AO171" i="2"/>
  <c r="AQ171" i="2"/>
  <c r="AS171" i="2"/>
  <c r="C172" i="2"/>
  <c r="D172" i="2"/>
  <c r="AH172" i="2"/>
  <c r="AI172" i="2" s="1"/>
  <c r="AO172" i="2"/>
  <c r="AQ172" i="2"/>
  <c r="AS172" i="2"/>
  <c r="C173" i="2"/>
  <c r="D173" i="2"/>
  <c r="AH173" i="2"/>
  <c r="AI173" i="2" s="1"/>
  <c r="AO173" i="2"/>
  <c r="AQ173" i="2"/>
  <c r="AS173" i="2"/>
  <c r="C174" i="2"/>
  <c r="D174" i="2"/>
  <c r="AH174" i="2"/>
  <c r="AI174" i="2" s="1"/>
  <c r="AO174" i="2"/>
  <c r="AQ174" i="2"/>
  <c r="AS174" i="2"/>
  <c r="C175" i="2"/>
  <c r="D175" i="2"/>
  <c r="AH175" i="2"/>
  <c r="AI175" i="2" s="1"/>
  <c r="AO175" i="2"/>
  <c r="AQ175" i="2"/>
  <c r="AS175" i="2"/>
  <c r="C176" i="2"/>
  <c r="D176" i="2"/>
  <c r="AH176" i="2"/>
  <c r="AI176" i="2" s="1"/>
  <c r="AO176" i="2"/>
  <c r="AQ176" i="2"/>
  <c r="AS176" i="2"/>
  <c r="C177" i="2"/>
  <c r="D177" i="2"/>
  <c r="AH177" i="2"/>
  <c r="AI177" i="2" s="1"/>
  <c r="AO177" i="2"/>
  <c r="AQ177" i="2"/>
  <c r="AS177" i="2"/>
  <c r="C178" i="2"/>
  <c r="D178" i="2"/>
  <c r="AH178" i="2"/>
  <c r="AI178" i="2" s="1"/>
  <c r="AO178" i="2"/>
  <c r="AQ178" i="2"/>
  <c r="AS178" i="2"/>
  <c r="C179" i="2"/>
  <c r="D179" i="2"/>
  <c r="AH179" i="2"/>
  <c r="AI179" i="2" s="1"/>
  <c r="AO179" i="2"/>
  <c r="AQ179" i="2"/>
  <c r="AS179" i="2"/>
  <c r="C180" i="2"/>
  <c r="D180" i="2"/>
  <c r="AH180" i="2"/>
  <c r="AI180" i="2" s="1"/>
  <c r="AO180" i="2"/>
  <c r="AQ180" i="2"/>
  <c r="AS180" i="2"/>
  <c r="C181" i="2"/>
  <c r="D181" i="2"/>
  <c r="AH181" i="2"/>
  <c r="AI181" i="2" s="1"/>
  <c r="AO181" i="2"/>
  <c r="AQ181" i="2"/>
  <c r="AS181" i="2"/>
  <c r="C182" i="2"/>
  <c r="D182" i="2"/>
  <c r="AH182" i="2"/>
  <c r="AI182" i="2" s="1"/>
  <c r="AK182" i="2" s="1"/>
  <c r="AO182" i="2"/>
  <c r="AQ182" i="2"/>
  <c r="AS182" i="2"/>
  <c r="C183" i="2"/>
  <c r="D183" i="2"/>
  <c r="AH183" i="2"/>
  <c r="AI183" i="2" s="1"/>
  <c r="AO183" i="2"/>
  <c r="AQ183" i="2"/>
  <c r="AS183" i="2"/>
  <c r="C184" i="2"/>
  <c r="D184" i="2"/>
  <c r="AH184" i="2"/>
  <c r="AI184" i="2" s="1"/>
  <c r="AO184" i="2"/>
  <c r="AQ184" i="2"/>
  <c r="AS184" i="2"/>
  <c r="C185" i="2"/>
  <c r="D185" i="2"/>
  <c r="AH185" i="2"/>
  <c r="AI185" i="2" s="1"/>
  <c r="AO185" i="2"/>
  <c r="AQ185" i="2"/>
  <c r="AS185" i="2"/>
  <c r="C186" i="2"/>
  <c r="D186" i="2"/>
  <c r="AH186" i="2"/>
  <c r="AI186" i="2" s="1"/>
  <c r="AO186" i="2"/>
  <c r="AQ186" i="2"/>
  <c r="AS186" i="2"/>
  <c r="C187" i="2"/>
  <c r="D187" i="2"/>
  <c r="AH187" i="2"/>
  <c r="AI187" i="2" s="1"/>
  <c r="AO187" i="2"/>
  <c r="AQ187" i="2"/>
  <c r="AS187" i="2"/>
  <c r="C188" i="2"/>
  <c r="D188" i="2"/>
  <c r="AH188" i="2"/>
  <c r="AI188" i="2" s="1"/>
  <c r="AO188" i="2"/>
  <c r="AQ188" i="2"/>
  <c r="AS188" i="2"/>
  <c r="C189" i="2"/>
  <c r="D189" i="2"/>
  <c r="AH189" i="2"/>
  <c r="AI189" i="2" s="1"/>
  <c r="AO189" i="2"/>
  <c r="AQ189" i="2"/>
  <c r="AS189" i="2"/>
  <c r="C190" i="2"/>
  <c r="D190" i="2"/>
  <c r="AH190" i="2"/>
  <c r="AI190" i="2" s="1"/>
  <c r="AO190" i="2"/>
  <c r="AQ190" i="2"/>
  <c r="AS190" i="2"/>
  <c r="C191" i="2"/>
  <c r="D191" i="2"/>
  <c r="AH191" i="2"/>
  <c r="AI191" i="2" s="1"/>
  <c r="AO191" i="2"/>
  <c r="AQ191" i="2"/>
  <c r="AS191" i="2"/>
  <c r="C192" i="2"/>
  <c r="D192" i="2"/>
  <c r="AH192" i="2"/>
  <c r="AI192" i="2" s="1"/>
  <c r="AK192" i="2" s="1"/>
  <c r="AO192" i="2"/>
  <c r="AQ192" i="2"/>
  <c r="AS192" i="2"/>
  <c r="C193" i="2"/>
  <c r="D193" i="2"/>
  <c r="AH193" i="2"/>
  <c r="AI193" i="2" s="1"/>
  <c r="AO193" i="2"/>
  <c r="AQ193" i="2"/>
  <c r="AS193" i="2"/>
  <c r="C194" i="2"/>
  <c r="D194" i="2"/>
  <c r="AH194" i="2"/>
  <c r="AI194" i="2" s="1"/>
  <c r="AO194" i="2"/>
  <c r="AQ194" i="2"/>
  <c r="AS194" i="2"/>
  <c r="C195" i="2"/>
  <c r="D195" i="2"/>
  <c r="AH195" i="2"/>
  <c r="AI195" i="2" s="1"/>
  <c r="AO195" i="2"/>
  <c r="AQ195" i="2"/>
  <c r="AS195" i="2"/>
  <c r="C196" i="2"/>
  <c r="D196" i="2"/>
  <c r="AH196" i="2"/>
  <c r="AI196" i="2" s="1"/>
  <c r="AO196" i="2"/>
  <c r="AQ196" i="2"/>
  <c r="AS196" i="2"/>
  <c r="C197" i="2"/>
  <c r="D197" i="2"/>
  <c r="AH197" i="2"/>
  <c r="AI197" i="2" s="1"/>
  <c r="AO197" i="2"/>
  <c r="AQ197" i="2"/>
  <c r="AS197" i="2"/>
  <c r="C198" i="2"/>
  <c r="D198" i="2"/>
  <c r="AH198" i="2"/>
  <c r="AI198" i="2" s="1"/>
  <c r="AO198" i="2"/>
  <c r="AQ198" i="2"/>
  <c r="AS198" i="2"/>
  <c r="C199" i="2"/>
  <c r="D199" i="2"/>
  <c r="AH199" i="2"/>
  <c r="AI199" i="2" s="1"/>
  <c r="AO199" i="2"/>
  <c r="AQ199" i="2"/>
  <c r="AS199" i="2"/>
  <c r="C200" i="2"/>
  <c r="D200" i="2"/>
  <c r="AH200" i="2"/>
  <c r="AI200" i="2" s="1"/>
  <c r="AO200" i="2"/>
  <c r="AQ200" i="2"/>
  <c r="AS200" i="2"/>
  <c r="C201" i="2"/>
  <c r="D201" i="2"/>
  <c r="AH201" i="2"/>
  <c r="AI201" i="2" s="1"/>
  <c r="AO201" i="2"/>
  <c r="AQ201" i="2"/>
  <c r="AS201" i="2"/>
  <c r="C202" i="2"/>
  <c r="D202" i="2"/>
  <c r="AH202" i="2"/>
  <c r="AI202" i="2" s="1"/>
  <c r="AO202" i="2"/>
  <c r="AQ202" i="2"/>
  <c r="AS202" i="2"/>
  <c r="C203" i="2"/>
  <c r="D203" i="2"/>
  <c r="AH203" i="2"/>
  <c r="AI203" i="2" s="1"/>
  <c r="AO203" i="2"/>
  <c r="AQ203" i="2"/>
  <c r="AS203" i="2"/>
  <c r="C204" i="2"/>
  <c r="D204" i="2"/>
  <c r="AH204" i="2"/>
  <c r="AI204" i="2" s="1"/>
  <c r="AO204" i="2"/>
  <c r="AQ204" i="2"/>
  <c r="AS204" i="2"/>
  <c r="C205" i="2"/>
  <c r="D205" i="2"/>
  <c r="AH205" i="2"/>
  <c r="AI205" i="2" s="1"/>
  <c r="AK205" i="2" s="1"/>
  <c r="AO205" i="2"/>
  <c r="AQ205" i="2"/>
  <c r="AS205" i="2"/>
  <c r="C206" i="2"/>
  <c r="D206" i="2"/>
  <c r="AH206" i="2"/>
  <c r="AI206" i="2" s="1"/>
  <c r="AO206" i="2"/>
  <c r="AQ206" i="2"/>
  <c r="AS206" i="2"/>
  <c r="C207" i="2"/>
  <c r="D207" i="2"/>
  <c r="AH207" i="2"/>
  <c r="AI207" i="2" s="1"/>
  <c r="AK207" i="2" s="1"/>
  <c r="AO207" i="2"/>
  <c r="AQ207" i="2"/>
  <c r="AS207" i="2"/>
  <c r="C208" i="2"/>
  <c r="D208" i="2"/>
  <c r="AH208" i="2"/>
  <c r="AI208" i="2" s="1"/>
  <c r="AO208" i="2"/>
  <c r="AQ208" i="2"/>
  <c r="AS208" i="2"/>
  <c r="C209" i="2"/>
  <c r="D209" i="2"/>
  <c r="AH209" i="2"/>
  <c r="AI209" i="2" s="1"/>
  <c r="AO209" i="2"/>
  <c r="AQ209" i="2"/>
  <c r="AS209" i="2"/>
  <c r="C210" i="2"/>
  <c r="D210" i="2"/>
  <c r="AH210" i="2"/>
  <c r="AI210" i="2" s="1"/>
  <c r="AK210" i="2" s="1"/>
  <c r="AO210" i="2"/>
  <c r="AQ210" i="2"/>
  <c r="AS210" i="2"/>
  <c r="C211" i="2"/>
  <c r="D211" i="2"/>
  <c r="AH211" i="2"/>
  <c r="AI211" i="2" s="1"/>
  <c r="AO211" i="2"/>
  <c r="AQ211" i="2"/>
  <c r="AS211" i="2"/>
  <c r="C212" i="2"/>
  <c r="D212" i="2"/>
  <c r="AH212" i="2"/>
  <c r="AI212" i="2" s="1"/>
  <c r="AO212" i="2"/>
  <c r="AQ212" i="2"/>
  <c r="AS212" i="2"/>
  <c r="C213" i="2"/>
  <c r="D213" i="2"/>
  <c r="AH213" i="2"/>
  <c r="AI213" i="2" s="1"/>
  <c r="AK213" i="2" s="1"/>
  <c r="AO213" i="2"/>
  <c r="AQ213" i="2"/>
  <c r="AS213" i="2"/>
  <c r="C214" i="2"/>
  <c r="D214" i="2"/>
  <c r="AH214" i="2"/>
  <c r="AI214" i="2" s="1"/>
  <c r="AO214" i="2"/>
  <c r="AQ214" i="2"/>
  <c r="AS214" i="2"/>
  <c r="C215" i="2"/>
  <c r="D215" i="2"/>
  <c r="AH215" i="2"/>
  <c r="AI215" i="2" s="1"/>
  <c r="AK215" i="2" s="1"/>
  <c r="AO215" i="2"/>
  <c r="AQ215" i="2"/>
  <c r="AS215" i="2"/>
  <c r="C216" i="2"/>
  <c r="D216" i="2"/>
  <c r="AH216" i="2"/>
  <c r="AI216" i="2" s="1"/>
  <c r="AO216" i="2"/>
  <c r="AQ216" i="2"/>
  <c r="AS216" i="2"/>
  <c r="C217" i="2"/>
  <c r="D217" i="2"/>
  <c r="AH217" i="2"/>
  <c r="AI217" i="2" s="1"/>
  <c r="AO217" i="2"/>
  <c r="AQ217" i="2"/>
  <c r="AS217" i="2"/>
  <c r="C218" i="2"/>
  <c r="D218" i="2"/>
  <c r="AH218" i="2"/>
  <c r="AI218" i="2" s="1"/>
  <c r="AK218" i="2" s="1"/>
  <c r="AO218" i="2"/>
  <c r="AQ218" i="2"/>
  <c r="AS218" i="2"/>
  <c r="C219" i="2"/>
  <c r="D219" i="2"/>
  <c r="AH219" i="2"/>
  <c r="AI219" i="2" s="1"/>
  <c r="AO219" i="2"/>
  <c r="AQ219" i="2"/>
  <c r="AS219" i="2"/>
  <c r="C220" i="2"/>
  <c r="D220" i="2"/>
  <c r="AH220" i="2"/>
  <c r="AI220" i="2" s="1"/>
  <c r="AK220" i="2" s="1"/>
  <c r="AO220" i="2"/>
  <c r="AQ220" i="2"/>
  <c r="AS220" i="2"/>
  <c r="C221" i="2"/>
  <c r="D221" i="2"/>
  <c r="AH221" i="2"/>
  <c r="AI221" i="2" s="1"/>
  <c r="AK221" i="2" s="1"/>
  <c r="AO221" i="2"/>
  <c r="AQ221" i="2"/>
  <c r="AS221" i="2"/>
  <c r="C222" i="2"/>
  <c r="D222" i="2"/>
  <c r="AH222" i="2"/>
  <c r="AI222" i="2" s="1"/>
  <c r="AO222" i="2"/>
  <c r="AQ222" i="2"/>
  <c r="AS222" i="2"/>
  <c r="C223" i="2"/>
  <c r="D223" i="2"/>
  <c r="AH223" i="2"/>
  <c r="AI223" i="2" s="1"/>
  <c r="AK223" i="2" s="1"/>
  <c r="AO223" i="2"/>
  <c r="AQ223" i="2"/>
  <c r="AS223" i="2"/>
  <c r="C224" i="2"/>
  <c r="D224" i="2"/>
  <c r="AH224" i="2"/>
  <c r="AI224" i="2" s="1"/>
  <c r="AO224" i="2"/>
  <c r="AQ224" i="2"/>
  <c r="AS224" i="2"/>
  <c r="C225" i="2"/>
  <c r="D225" i="2"/>
  <c r="AH225" i="2"/>
  <c r="AI225" i="2" s="1"/>
  <c r="AO225" i="2"/>
  <c r="AQ225" i="2"/>
  <c r="AS225" i="2"/>
  <c r="C226" i="2"/>
  <c r="D226" i="2"/>
  <c r="AH226" i="2"/>
  <c r="AI226" i="2" s="1"/>
  <c r="AK226" i="2" s="1"/>
  <c r="AO226" i="2"/>
  <c r="AQ226" i="2"/>
  <c r="AS226" i="2"/>
  <c r="C227" i="2"/>
  <c r="D227" i="2"/>
  <c r="AH227" i="2"/>
  <c r="AI227" i="2" s="1"/>
  <c r="AO227" i="2"/>
  <c r="AQ227" i="2"/>
  <c r="AS227" i="2"/>
  <c r="C228" i="2"/>
  <c r="D228" i="2"/>
  <c r="AH228" i="2"/>
  <c r="AI228" i="2" s="1"/>
  <c r="AO228" i="2"/>
  <c r="AQ228" i="2"/>
  <c r="AS228" i="2"/>
  <c r="C229" i="2"/>
  <c r="D229" i="2"/>
  <c r="AH229" i="2"/>
  <c r="AI229" i="2" s="1"/>
  <c r="AK229" i="2" s="1"/>
  <c r="AO229" i="2"/>
  <c r="AQ229" i="2"/>
  <c r="AS229" i="2"/>
  <c r="C230" i="2"/>
  <c r="D230" i="2"/>
  <c r="AH230" i="2"/>
  <c r="AI230" i="2" s="1"/>
  <c r="AK230" i="2" s="1"/>
  <c r="AO230" i="2"/>
  <c r="AQ230" i="2"/>
  <c r="AS230" i="2"/>
  <c r="C231" i="2"/>
  <c r="D231" i="2"/>
  <c r="AH231" i="2"/>
  <c r="AI231" i="2" s="1"/>
  <c r="AK231" i="2" s="1"/>
  <c r="AO231" i="2"/>
  <c r="AQ231" i="2"/>
  <c r="AS231" i="2"/>
  <c r="C232" i="2"/>
  <c r="D232" i="2"/>
  <c r="AH232" i="2"/>
  <c r="AI232" i="2" s="1"/>
  <c r="AO232" i="2"/>
  <c r="AQ232" i="2"/>
  <c r="AS232" i="2"/>
  <c r="C233" i="2"/>
  <c r="D233" i="2"/>
  <c r="AH233" i="2"/>
  <c r="AI233" i="2" s="1"/>
  <c r="AO233" i="2"/>
  <c r="AQ233" i="2"/>
  <c r="AS233" i="2"/>
  <c r="C234" i="2"/>
  <c r="D234" i="2"/>
  <c r="AH234" i="2"/>
  <c r="AI234" i="2" s="1"/>
  <c r="AK234" i="2" s="1"/>
  <c r="AO234" i="2"/>
  <c r="AQ234" i="2"/>
  <c r="AS234" i="2"/>
  <c r="C235" i="2"/>
  <c r="D235" i="2"/>
  <c r="AH235" i="2"/>
  <c r="AI235" i="2" s="1"/>
  <c r="AO235" i="2"/>
  <c r="AQ235" i="2"/>
  <c r="AS235" i="2"/>
  <c r="C236" i="2"/>
  <c r="D236" i="2"/>
  <c r="AH236" i="2"/>
  <c r="AI236" i="2" s="1"/>
  <c r="AO236" i="2"/>
  <c r="AQ236" i="2"/>
  <c r="AS236" i="2"/>
  <c r="C237" i="2"/>
  <c r="D237" i="2"/>
  <c r="AH237" i="2"/>
  <c r="AI237" i="2" s="1"/>
  <c r="AK237" i="2" s="1"/>
  <c r="AO237" i="2"/>
  <c r="AQ237" i="2"/>
  <c r="AS237" i="2"/>
  <c r="C238" i="2"/>
  <c r="D238" i="2"/>
  <c r="AH238" i="2"/>
  <c r="AI238" i="2" s="1"/>
  <c r="AO238" i="2"/>
  <c r="AQ238" i="2"/>
  <c r="AS238" i="2"/>
  <c r="C239" i="2"/>
  <c r="D239" i="2"/>
  <c r="AH239" i="2"/>
  <c r="AI239" i="2" s="1"/>
  <c r="AK239" i="2" s="1"/>
  <c r="AO239" i="2"/>
  <c r="AQ239" i="2"/>
  <c r="AS239" i="2"/>
  <c r="C240" i="2"/>
  <c r="D240" i="2"/>
  <c r="AH240" i="2"/>
  <c r="AI240" i="2" s="1"/>
  <c r="AO240" i="2"/>
  <c r="AQ240" i="2"/>
  <c r="AS240" i="2"/>
  <c r="C241" i="2"/>
  <c r="D241" i="2"/>
  <c r="AH241" i="2"/>
  <c r="AI241" i="2" s="1"/>
  <c r="AO241" i="2"/>
  <c r="AQ241" i="2"/>
  <c r="AS241" i="2"/>
  <c r="C242" i="2"/>
  <c r="D242" i="2"/>
  <c r="AH242" i="2"/>
  <c r="AI242" i="2" s="1"/>
  <c r="AK242" i="2" s="1"/>
  <c r="AO242" i="2"/>
  <c r="AQ242" i="2"/>
  <c r="AS242" i="2"/>
  <c r="C243" i="2"/>
  <c r="D243" i="2"/>
  <c r="AH243" i="2"/>
  <c r="AI243" i="2" s="1"/>
  <c r="AO243" i="2"/>
  <c r="AQ243" i="2"/>
  <c r="AS243" i="2"/>
  <c r="C244" i="2"/>
  <c r="D244" i="2"/>
  <c r="AH244" i="2"/>
  <c r="AI244" i="2" s="1"/>
  <c r="AO244" i="2"/>
  <c r="AQ244" i="2"/>
  <c r="AS244" i="2"/>
  <c r="C245" i="2"/>
  <c r="D245" i="2"/>
  <c r="AH245" i="2"/>
  <c r="AI245" i="2" s="1"/>
  <c r="AK245" i="2" s="1"/>
  <c r="AO245" i="2"/>
  <c r="AQ245" i="2"/>
  <c r="AS245" i="2"/>
  <c r="AS12" i="2"/>
  <c r="AQ12" i="2"/>
  <c r="AO12" i="2"/>
  <c r="AS11" i="2"/>
  <c r="AQ11" i="2"/>
  <c r="AO11" i="2"/>
  <c r="AH11" i="2"/>
  <c r="AI11" i="2" s="1"/>
  <c r="AK11" i="2" s="1"/>
  <c r="D13" i="2"/>
  <c r="C13" i="2"/>
  <c r="C11" i="2"/>
  <c r="D9" i="2"/>
  <c r="C9" i="2"/>
  <c r="AU24" i="1"/>
  <c r="AS24" i="1"/>
  <c r="AQ24" i="1"/>
  <c r="AJ199" i="2" l="1"/>
  <c r="AK199" i="2"/>
  <c r="AJ244" i="2"/>
  <c r="AK244" i="2"/>
  <c r="AJ224" i="2"/>
  <c r="AK224" i="2"/>
  <c r="AJ216" i="2"/>
  <c r="AK216" i="2"/>
  <c r="AJ208" i="2"/>
  <c r="AK208" i="2"/>
  <c r="AJ200" i="2"/>
  <c r="AK200" i="2"/>
  <c r="AJ196" i="2"/>
  <c r="AK196" i="2"/>
  <c r="AJ188" i="2"/>
  <c r="AK188" i="2"/>
  <c r="AJ180" i="2"/>
  <c r="AK180" i="2"/>
  <c r="AJ168" i="2"/>
  <c r="AK168" i="2"/>
  <c r="AJ160" i="2"/>
  <c r="AK160" i="2"/>
  <c r="AJ152" i="2"/>
  <c r="AK152" i="2"/>
  <c r="AJ144" i="2"/>
  <c r="AK144" i="2"/>
  <c r="AJ140" i="2"/>
  <c r="AK140" i="2"/>
  <c r="AJ132" i="2"/>
  <c r="AK132" i="2"/>
  <c r="AJ124" i="2"/>
  <c r="AK124" i="2"/>
  <c r="AJ120" i="2"/>
  <c r="AK120" i="2"/>
  <c r="AJ116" i="2"/>
  <c r="AK116" i="2"/>
  <c r="AJ108" i="2"/>
  <c r="AK108" i="2"/>
  <c r="AJ104" i="2"/>
  <c r="AK104" i="2"/>
  <c r="AJ100" i="2"/>
  <c r="AK100" i="2"/>
  <c r="AJ96" i="2"/>
  <c r="AK96" i="2"/>
  <c r="AJ92" i="2"/>
  <c r="AK92" i="2"/>
  <c r="AJ211" i="2"/>
  <c r="AK211" i="2"/>
  <c r="AJ240" i="2"/>
  <c r="AK240" i="2"/>
  <c r="AJ228" i="2"/>
  <c r="AK228" i="2"/>
  <c r="AJ212" i="2"/>
  <c r="AK212" i="2"/>
  <c r="AJ204" i="2"/>
  <c r="AK204" i="2"/>
  <c r="AJ184" i="2"/>
  <c r="AK184" i="2"/>
  <c r="AJ176" i="2"/>
  <c r="AK176" i="2"/>
  <c r="AJ172" i="2"/>
  <c r="AK172" i="2"/>
  <c r="AJ164" i="2"/>
  <c r="AK164" i="2"/>
  <c r="AJ156" i="2"/>
  <c r="AK156" i="2"/>
  <c r="AJ148" i="2"/>
  <c r="AK148" i="2"/>
  <c r="AJ128" i="2"/>
  <c r="AK128" i="2"/>
  <c r="AJ227" i="2"/>
  <c r="AK227" i="2"/>
  <c r="AJ241" i="2"/>
  <c r="AK241" i="2"/>
  <c r="AJ233" i="2"/>
  <c r="AK233" i="2"/>
  <c r="AJ217" i="2"/>
  <c r="AK217" i="2"/>
  <c r="AJ209" i="2"/>
  <c r="AK209" i="2"/>
  <c r="AJ201" i="2"/>
  <c r="AK201" i="2"/>
  <c r="AJ193" i="2"/>
  <c r="AK193" i="2"/>
  <c r="AJ181" i="2"/>
  <c r="AK181" i="2"/>
  <c r="AJ173" i="2"/>
  <c r="AK173" i="2"/>
  <c r="AJ165" i="2"/>
  <c r="AK165" i="2"/>
  <c r="AJ157" i="2"/>
  <c r="AK157" i="2"/>
  <c r="AJ149" i="2"/>
  <c r="AK149" i="2"/>
  <c r="AJ133" i="2"/>
  <c r="AK133" i="2"/>
  <c r="AJ113" i="2"/>
  <c r="AK113" i="2"/>
  <c r="AJ109" i="2"/>
  <c r="AK109" i="2"/>
  <c r="AJ101" i="2"/>
  <c r="AK101" i="2"/>
  <c r="AJ93" i="2"/>
  <c r="AK93" i="2"/>
  <c r="AJ236" i="2"/>
  <c r="AK236" i="2"/>
  <c r="AJ225" i="2"/>
  <c r="AK225" i="2"/>
  <c r="AJ197" i="2"/>
  <c r="AK197" i="2"/>
  <c r="AJ189" i="2"/>
  <c r="AK189" i="2"/>
  <c r="AJ185" i="2"/>
  <c r="AK185" i="2"/>
  <c r="AJ177" i="2"/>
  <c r="AK177" i="2"/>
  <c r="AJ169" i="2"/>
  <c r="AK169" i="2"/>
  <c r="AJ161" i="2"/>
  <c r="AK161" i="2"/>
  <c r="AJ153" i="2"/>
  <c r="AK153" i="2"/>
  <c r="AJ145" i="2"/>
  <c r="AK145" i="2"/>
  <c r="AJ141" i="2"/>
  <c r="AK141" i="2"/>
  <c r="AJ125" i="2"/>
  <c r="AK125" i="2"/>
  <c r="AJ235" i="2"/>
  <c r="AK235" i="2"/>
  <c r="AJ219" i="2"/>
  <c r="AK219" i="2"/>
  <c r="AJ214" i="2"/>
  <c r="AK214" i="2"/>
  <c r="AJ206" i="2"/>
  <c r="AK206" i="2"/>
  <c r="AJ198" i="2"/>
  <c r="AK198" i="2"/>
  <c r="AJ190" i="2"/>
  <c r="AK190" i="2"/>
  <c r="AJ186" i="2"/>
  <c r="AK186" i="2"/>
  <c r="AJ170" i="2"/>
  <c r="AK170" i="2"/>
  <c r="AJ158" i="2"/>
  <c r="AK158" i="2"/>
  <c r="AJ154" i="2"/>
  <c r="AK154" i="2"/>
  <c r="AJ146" i="2"/>
  <c r="AK146" i="2"/>
  <c r="AJ142" i="2"/>
  <c r="AK142" i="2"/>
  <c r="AJ138" i="2"/>
  <c r="AK138" i="2"/>
  <c r="AJ134" i="2"/>
  <c r="AK134" i="2"/>
  <c r="AJ130" i="2"/>
  <c r="AK130" i="2"/>
  <c r="AJ126" i="2"/>
  <c r="AK126" i="2"/>
  <c r="AJ122" i="2"/>
  <c r="AK122" i="2"/>
  <c r="AJ118" i="2"/>
  <c r="AK118" i="2"/>
  <c r="AJ114" i="2"/>
  <c r="AK114" i="2"/>
  <c r="AJ110" i="2"/>
  <c r="AK110" i="2"/>
  <c r="AJ106" i="2"/>
  <c r="AK106" i="2"/>
  <c r="AJ102" i="2"/>
  <c r="AK102" i="2"/>
  <c r="AJ98" i="2"/>
  <c r="AK98" i="2"/>
  <c r="AJ94" i="2"/>
  <c r="AK94" i="2"/>
  <c r="AJ90" i="2"/>
  <c r="AK90" i="2"/>
  <c r="AJ243" i="2"/>
  <c r="AK243" i="2"/>
  <c r="AJ195" i="2"/>
  <c r="AK195" i="2"/>
  <c r="AJ232" i="2"/>
  <c r="AK232" i="2"/>
  <c r="AJ238" i="2"/>
  <c r="AK238" i="2"/>
  <c r="AJ222" i="2"/>
  <c r="AK222" i="2"/>
  <c r="AJ202" i="2"/>
  <c r="AK202" i="2"/>
  <c r="AJ194" i="2"/>
  <c r="AK194" i="2"/>
  <c r="AJ178" i="2"/>
  <c r="AK178" i="2"/>
  <c r="AJ174" i="2"/>
  <c r="AK174" i="2"/>
  <c r="AJ166" i="2"/>
  <c r="AK166" i="2"/>
  <c r="AJ150" i="2"/>
  <c r="AK150" i="2"/>
  <c r="AJ203" i="2"/>
  <c r="AK203" i="2"/>
  <c r="AJ191" i="2"/>
  <c r="AK191" i="2"/>
  <c r="AJ187" i="2"/>
  <c r="AK187" i="2"/>
  <c r="AJ183" i="2"/>
  <c r="AK183" i="2"/>
  <c r="AJ179" i="2"/>
  <c r="AK179" i="2"/>
  <c r="AJ175" i="2"/>
  <c r="AK175" i="2"/>
  <c r="AJ167" i="2"/>
  <c r="AK167" i="2"/>
  <c r="AJ159" i="2"/>
  <c r="AK159" i="2"/>
  <c r="AJ151" i="2"/>
  <c r="AK151" i="2"/>
  <c r="AJ143" i="2"/>
  <c r="AK143" i="2"/>
  <c r="AJ139" i="2"/>
  <c r="AK139" i="2"/>
  <c r="AJ135" i="2"/>
  <c r="AK135" i="2"/>
  <c r="AJ123" i="2"/>
  <c r="AK123" i="2"/>
  <c r="AJ115" i="2"/>
  <c r="AK115" i="2"/>
  <c r="AJ107" i="2"/>
  <c r="AK107" i="2"/>
  <c r="AJ95" i="2"/>
  <c r="AK95" i="2"/>
  <c r="AJ91" i="2"/>
  <c r="AK91" i="2"/>
  <c r="AT18" i="2"/>
  <c r="AJ87" i="2"/>
  <c r="AK87" i="2"/>
  <c r="AJ84" i="2"/>
  <c r="AK84" i="2"/>
  <c r="AJ76" i="2"/>
  <c r="AK76" i="2"/>
  <c r="AJ68" i="2"/>
  <c r="AK68" i="2"/>
  <c r="AJ64" i="2"/>
  <c r="AK64" i="2"/>
  <c r="AJ60" i="2"/>
  <c r="AK60" i="2"/>
  <c r="AJ52" i="2"/>
  <c r="AK52" i="2"/>
  <c r="AJ48" i="2"/>
  <c r="AK48" i="2"/>
  <c r="AJ44" i="2"/>
  <c r="AZ44" i="2" s="1"/>
  <c r="BA44" i="2" s="1"/>
  <c r="AK44" i="2"/>
  <c r="AJ42" i="2"/>
  <c r="AK42" i="2"/>
  <c r="AJ39" i="2"/>
  <c r="AZ39" i="2" s="1"/>
  <c r="AZ40" i="2" s="1"/>
  <c r="AZ41" i="2" s="1"/>
  <c r="BA41" i="2" s="1"/>
  <c r="AK39" i="2"/>
  <c r="AJ85" i="2"/>
  <c r="AK85" i="2"/>
  <c r="AJ81" i="2"/>
  <c r="AK81" i="2"/>
  <c r="AJ77" i="2"/>
  <c r="AK77" i="2"/>
  <c r="AJ73" i="2"/>
  <c r="AK73" i="2"/>
  <c r="AJ69" i="2"/>
  <c r="AK69" i="2"/>
  <c r="AJ65" i="2"/>
  <c r="AK65" i="2"/>
  <c r="AJ61" i="2"/>
  <c r="AK61" i="2"/>
  <c r="AJ57" i="2"/>
  <c r="AK57" i="2"/>
  <c r="AJ53" i="2"/>
  <c r="AK53" i="2"/>
  <c r="AJ49" i="2"/>
  <c r="AK49" i="2"/>
  <c r="AJ45" i="2"/>
  <c r="AK45" i="2"/>
  <c r="AJ34" i="2"/>
  <c r="AZ34" i="2" s="1"/>
  <c r="BA34" i="2" s="1"/>
  <c r="AK34" i="2"/>
  <c r="AJ16" i="2"/>
  <c r="AZ16" i="2" s="1"/>
  <c r="BA16" i="2" s="1"/>
  <c r="AK16" i="2"/>
  <c r="AJ86" i="2"/>
  <c r="AK86" i="2"/>
  <c r="AJ82" i="2"/>
  <c r="AK82" i="2"/>
  <c r="AJ78" i="2"/>
  <c r="AK78" i="2"/>
  <c r="AJ74" i="2"/>
  <c r="AK74" i="2"/>
  <c r="AJ70" i="2"/>
  <c r="AK70" i="2"/>
  <c r="AJ66" i="2"/>
  <c r="AK66" i="2"/>
  <c r="AJ62" i="2"/>
  <c r="AK62" i="2"/>
  <c r="AJ58" i="2"/>
  <c r="AK58" i="2"/>
  <c r="AJ54" i="2"/>
  <c r="AK54" i="2"/>
  <c r="AJ50" i="2"/>
  <c r="AK50" i="2"/>
  <c r="AJ46" i="2"/>
  <c r="AK46" i="2"/>
  <c r="AJ83" i="2"/>
  <c r="AK83" i="2"/>
  <c r="AJ79" i="2"/>
  <c r="AK79" i="2"/>
  <c r="AJ75" i="2"/>
  <c r="AK75" i="2"/>
  <c r="AJ67" i="2"/>
  <c r="AK67" i="2"/>
  <c r="AJ59" i="2"/>
  <c r="AK59" i="2"/>
  <c r="AJ55" i="2"/>
  <c r="AK55" i="2"/>
  <c r="AJ51" i="2"/>
  <c r="AK51" i="2"/>
  <c r="AJ47" i="2"/>
  <c r="AK47" i="2"/>
  <c r="AT210" i="2"/>
  <c r="AX175" i="2"/>
  <c r="AY175" i="2" s="1"/>
  <c r="AT212" i="2"/>
  <c r="AZ212" i="2" s="1"/>
  <c r="BA212" i="2" s="1"/>
  <c r="AT53" i="2"/>
  <c r="AT214" i="2"/>
  <c r="AZ214" i="2" s="1"/>
  <c r="BA214" i="2" s="1"/>
  <c r="AX192" i="2"/>
  <c r="AY192" i="2" s="1"/>
  <c r="AX162" i="2"/>
  <c r="AY162" i="2" s="1"/>
  <c r="AT155" i="2"/>
  <c r="AT106" i="2"/>
  <c r="AZ106" i="2" s="1"/>
  <c r="BA106" i="2" s="1"/>
  <c r="AT117" i="2"/>
  <c r="AT223" i="2"/>
  <c r="AX198" i="2"/>
  <c r="AY198" i="2" s="1"/>
  <c r="AX49" i="2"/>
  <c r="AY49" i="2" s="1"/>
  <c r="AX65" i="2"/>
  <c r="AY65" i="2" s="1"/>
  <c r="AX61" i="2"/>
  <c r="AY61" i="2" s="1"/>
  <c r="AT45" i="2"/>
  <c r="AT206" i="2"/>
  <c r="AT198" i="2"/>
  <c r="AZ198" i="2" s="1"/>
  <c r="BA198" i="2" s="1"/>
  <c r="AX228" i="2"/>
  <c r="AY228" i="2" s="1"/>
  <c r="AX80" i="2"/>
  <c r="AY80" i="2" s="1"/>
  <c r="AX160" i="2"/>
  <c r="AY160" i="2" s="1"/>
  <c r="AT230" i="2"/>
  <c r="AT194" i="2"/>
  <c r="AT69" i="2"/>
  <c r="AT224" i="2"/>
  <c r="AT207" i="2"/>
  <c r="AT164" i="2"/>
  <c r="AT129" i="2"/>
  <c r="AT103" i="2"/>
  <c r="AX100" i="2"/>
  <c r="AY100" i="2" s="1"/>
  <c r="AT95" i="2"/>
  <c r="AT70" i="2"/>
  <c r="AT54" i="2"/>
  <c r="AT149" i="2"/>
  <c r="AZ149" i="2" s="1"/>
  <c r="BA149" i="2" s="1"/>
  <c r="AT122" i="2"/>
  <c r="AX139" i="2"/>
  <c r="AY139" i="2" s="1"/>
  <c r="AT228" i="2"/>
  <c r="AZ228" i="2" s="1"/>
  <c r="BA228" i="2" s="1"/>
  <c r="AT136" i="2"/>
  <c r="AT243" i="2"/>
  <c r="AZ243" i="2" s="1"/>
  <c r="BA243" i="2" s="1"/>
  <c r="AT235" i="2"/>
  <c r="AT196" i="2"/>
  <c r="AZ196" i="2" s="1"/>
  <c r="BA196" i="2" s="1"/>
  <c r="AT60" i="2"/>
  <c r="AX241" i="2"/>
  <c r="AY241" i="2" s="1"/>
  <c r="AX223" i="2"/>
  <c r="AY223" i="2" s="1"/>
  <c r="AT171" i="2"/>
  <c r="AT163" i="2"/>
  <c r="AX129" i="2"/>
  <c r="AY129" i="2" s="1"/>
  <c r="AT124" i="2"/>
  <c r="AX123" i="2"/>
  <c r="AY123" i="2" s="1"/>
  <c r="AT105" i="2"/>
  <c r="AT97" i="2"/>
  <c r="AT89" i="2"/>
  <c r="AT71" i="2"/>
  <c r="AX225" i="2"/>
  <c r="AY225" i="2" s="1"/>
  <c r="AX131" i="2"/>
  <c r="AY131" i="2" s="1"/>
  <c r="AX112" i="2"/>
  <c r="AY112" i="2" s="1"/>
  <c r="AX242" i="2"/>
  <c r="AY242" i="2" s="1"/>
  <c r="AX234" i="2"/>
  <c r="AY234" i="2" s="1"/>
  <c r="AT138" i="2"/>
  <c r="AZ138" i="2" s="1"/>
  <c r="BA138" i="2" s="1"/>
  <c r="AX72" i="2"/>
  <c r="AY72" i="2" s="1"/>
  <c r="AT65" i="2"/>
  <c r="AZ65" i="2" s="1"/>
  <c r="BA65" i="2" s="1"/>
  <c r="AX62" i="2"/>
  <c r="AY62" i="2" s="1"/>
  <c r="AT55" i="2"/>
  <c r="AX171" i="2"/>
  <c r="AY171" i="2" s="1"/>
  <c r="AX165" i="2"/>
  <c r="AY165" i="2" s="1"/>
  <c r="AX124" i="2"/>
  <c r="AY124" i="2" s="1"/>
  <c r="AX89" i="2"/>
  <c r="AY89" i="2" s="1"/>
  <c r="AT241" i="2"/>
  <c r="AT213" i="2"/>
  <c r="AX118" i="2"/>
  <c r="AY118" i="2" s="1"/>
  <c r="AT101" i="2"/>
  <c r="AZ101" i="2" s="1"/>
  <c r="BA101" i="2" s="1"/>
  <c r="AT76" i="2"/>
  <c r="AX84" i="2"/>
  <c r="AY84" i="2" s="1"/>
  <c r="AT68" i="2"/>
  <c r="AT67" i="2"/>
  <c r="AJ220" i="2"/>
  <c r="AZ224" i="2"/>
  <c r="BA224" i="2" s="1"/>
  <c r="AX185" i="2"/>
  <c r="AY185" i="2" s="1"/>
  <c r="AX138" i="2"/>
  <c r="AY138" i="2" s="1"/>
  <c r="AX99" i="2"/>
  <c r="AY99" i="2" s="1"/>
  <c r="AX226" i="2"/>
  <c r="AY226" i="2" s="1"/>
  <c r="AT203" i="2"/>
  <c r="AZ203" i="2" s="1"/>
  <c r="BA203" i="2" s="1"/>
  <c r="AT193" i="2"/>
  <c r="AZ193" i="2" s="1"/>
  <c r="BA193" i="2" s="1"/>
  <c r="AX187" i="2"/>
  <c r="AY187" i="2" s="1"/>
  <c r="AT161" i="2"/>
  <c r="AT135" i="2"/>
  <c r="AZ135" i="2" s="1"/>
  <c r="BA135" i="2" s="1"/>
  <c r="AT85" i="2"/>
  <c r="AZ85" i="2" s="1"/>
  <c r="BA85" i="2" s="1"/>
  <c r="AT73" i="2"/>
  <c r="AX179" i="2"/>
  <c r="AY179" i="2" s="1"/>
  <c r="AT175" i="2"/>
  <c r="AX108" i="2"/>
  <c r="AY108" i="2" s="1"/>
  <c r="AX105" i="2"/>
  <c r="AY105" i="2" s="1"/>
  <c r="AT225" i="2"/>
  <c r="AZ225" i="2" s="1"/>
  <c r="BA225" i="2" s="1"/>
  <c r="AT222" i="2"/>
  <c r="AZ222" i="2" s="1"/>
  <c r="BA222" i="2" s="1"/>
  <c r="AT216" i="2"/>
  <c r="AT208" i="2"/>
  <c r="AZ208" i="2" s="1"/>
  <c r="BA208" i="2" s="1"/>
  <c r="AT199" i="2"/>
  <c r="AZ199" i="2" s="1"/>
  <c r="BA199" i="2" s="1"/>
  <c r="AT185" i="2"/>
  <c r="AT165" i="2"/>
  <c r="AZ165" i="2" s="1"/>
  <c r="BA165" i="2" s="1"/>
  <c r="AX137" i="2"/>
  <c r="AY137" i="2" s="1"/>
  <c r="AT125" i="2"/>
  <c r="AX121" i="2"/>
  <c r="AY121" i="2" s="1"/>
  <c r="AT57" i="2"/>
  <c r="AZ57" i="2" s="1"/>
  <c r="BA57" i="2" s="1"/>
  <c r="AX167" i="2"/>
  <c r="AY167" i="2" s="1"/>
  <c r="AX166" i="2"/>
  <c r="AY166" i="2" s="1"/>
  <c r="AX88" i="2"/>
  <c r="AY88" i="2" s="1"/>
  <c r="AT226" i="2"/>
  <c r="AT218" i="2"/>
  <c r="AT144" i="2"/>
  <c r="AZ144" i="2" s="1"/>
  <c r="BA144" i="2" s="1"/>
  <c r="AT66" i="2"/>
  <c r="AX76" i="2"/>
  <c r="AY76" i="2" s="1"/>
  <c r="AX221" i="2"/>
  <c r="AY221" i="2" s="1"/>
  <c r="AT217" i="2"/>
  <c r="AZ217" i="2" s="1"/>
  <c r="BA217" i="2" s="1"/>
  <c r="AT209" i="2"/>
  <c r="AX189" i="2"/>
  <c r="AY189" i="2" s="1"/>
  <c r="AJ121" i="2"/>
  <c r="AX86" i="2"/>
  <c r="AY86" i="2" s="1"/>
  <c r="AT74" i="2"/>
  <c r="AT44" i="2"/>
  <c r="AT195" i="2"/>
  <c r="AT141" i="2"/>
  <c r="AZ141" i="2" s="1"/>
  <c r="BA141" i="2" s="1"/>
  <c r="AT139" i="2"/>
  <c r="AZ139" i="2" s="1"/>
  <c r="BA139" i="2" s="1"/>
  <c r="AT137" i="2"/>
  <c r="AT179" i="2"/>
  <c r="AZ179" i="2" s="1"/>
  <c r="BA179" i="2" s="1"/>
  <c r="AX176" i="2"/>
  <c r="AY176" i="2" s="1"/>
  <c r="AT169" i="2"/>
  <c r="AZ169" i="2" s="1"/>
  <c r="BA169" i="2" s="1"/>
  <c r="AT147" i="2"/>
  <c r="AT114" i="2"/>
  <c r="AZ114" i="2" s="1"/>
  <c r="BA114" i="2" s="1"/>
  <c r="AT82" i="2"/>
  <c r="AZ82" i="2" s="1"/>
  <c r="BA82" i="2" s="1"/>
  <c r="AT81" i="2"/>
  <c r="AT52" i="2"/>
  <c r="AT49" i="2"/>
  <c r="AT47" i="2"/>
  <c r="AT46" i="2"/>
  <c r="AT238" i="2"/>
  <c r="AZ238" i="2" s="1"/>
  <c r="BA238" i="2" s="1"/>
  <c r="AX215" i="2"/>
  <c r="AY215" i="2" s="1"/>
  <c r="AX193" i="2"/>
  <c r="AY193" i="2" s="1"/>
  <c r="AT240" i="2"/>
  <c r="AZ240" i="2" s="1"/>
  <c r="BA240" i="2" s="1"/>
  <c r="AX212" i="2"/>
  <c r="AY212" i="2" s="1"/>
  <c r="AX210" i="2"/>
  <c r="AY210" i="2" s="1"/>
  <c r="AX209" i="2"/>
  <c r="AY209" i="2" s="1"/>
  <c r="AT182" i="2"/>
  <c r="AT181" i="2"/>
  <c r="AZ181" i="2" s="1"/>
  <c r="BA181" i="2" s="1"/>
  <c r="AT170" i="2"/>
  <c r="AT116" i="2"/>
  <c r="AZ116" i="2" s="1"/>
  <c r="BA116" i="2" s="1"/>
  <c r="AT110" i="2"/>
  <c r="AT91" i="2"/>
  <c r="AT87" i="2"/>
  <c r="AT83" i="2"/>
  <c r="AZ83" i="2" s="1"/>
  <c r="BA83" i="2" s="1"/>
  <c r="AX73" i="2"/>
  <c r="AY73" i="2" s="1"/>
  <c r="AZ42" i="2"/>
  <c r="BA42" i="2" s="1"/>
  <c r="AT244" i="2"/>
  <c r="AZ244" i="2" s="1"/>
  <c r="BA244" i="2" s="1"/>
  <c r="AT234" i="2"/>
  <c r="AT242" i="2"/>
  <c r="AX238" i="2"/>
  <c r="AY238" i="2" s="1"/>
  <c r="AX218" i="2"/>
  <c r="AY218" i="2" s="1"/>
  <c r="AT202" i="2"/>
  <c r="AZ202" i="2" s="1"/>
  <c r="BA202" i="2" s="1"/>
  <c r="AX197" i="2"/>
  <c r="AY197" i="2" s="1"/>
  <c r="AT190" i="2"/>
  <c r="AZ190" i="2" s="1"/>
  <c r="BA190" i="2" s="1"/>
  <c r="AX178" i="2"/>
  <c r="AY178" i="2" s="1"/>
  <c r="AT174" i="2"/>
  <c r="AZ174" i="2" s="1"/>
  <c r="BA174" i="2" s="1"/>
  <c r="AT153" i="2"/>
  <c r="AZ153" i="2" s="1"/>
  <c r="BA153" i="2" s="1"/>
  <c r="AT151" i="2"/>
  <c r="AZ151" i="2" s="1"/>
  <c r="BA151" i="2" s="1"/>
  <c r="AX144" i="2"/>
  <c r="AY144" i="2" s="1"/>
  <c r="AT127" i="2"/>
  <c r="AT123" i="2"/>
  <c r="AZ123" i="2" s="1"/>
  <c r="BA123" i="2" s="1"/>
  <c r="AT119" i="2"/>
  <c r="AT112" i="2"/>
  <c r="AT100" i="2"/>
  <c r="AZ100" i="2" s="1"/>
  <c r="BA100" i="2" s="1"/>
  <c r="AT88" i="2"/>
  <c r="AX87" i="2"/>
  <c r="AY87" i="2" s="1"/>
  <c r="AT84" i="2"/>
  <c r="AT168" i="2"/>
  <c r="AZ168" i="2" s="1"/>
  <c r="BA168" i="2" s="1"/>
  <c r="AT245" i="2"/>
  <c r="AX153" i="2"/>
  <c r="AY153" i="2" s="1"/>
  <c r="AX85" i="2"/>
  <c r="AY85" i="2" s="1"/>
  <c r="AX81" i="2"/>
  <c r="AY81" i="2" s="1"/>
  <c r="AT231" i="2"/>
  <c r="AX236" i="2"/>
  <c r="AY236" i="2" s="1"/>
  <c r="AX203" i="2"/>
  <c r="AY203" i="2" s="1"/>
  <c r="AT189" i="2"/>
  <c r="AZ189" i="2" s="1"/>
  <c r="BA189" i="2" s="1"/>
  <c r="AT188" i="2"/>
  <c r="AX155" i="2"/>
  <c r="AY155" i="2" s="1"/>
  <c r="AT134" i="2"/>
  <c r="AZ134" i="2" s="1"/>
  <c r="BA134" i="2" s="1"/>
  <c r="AT132" i="2"/>
  <c r="AZ132" i="2" s="1"/>
  <c r="BA132" i="2" s="1"/>
  <c r="AT130" i="2"/>
  <c r="AZ130" i="2" s="1"/>
  <c r="BA130" i="2" s="1"/>
  <c r="AX120" i="2"/>
  <c r="AY120" i="2" s="1"/>
  <c r="AX115" i="2"/>
  <c r="AY115" i="2" s="1"/>
  <c r="AX113" i="2"/>
  <c r="AY113" i="2" s="1"/>
  <c r="AX109" i="2"/>
  <c r="AY109" i="2" s="1"/>
  <c r="AT77" i="2"/>
  <c r="AT61" i="2"/>
  <c r="AX54" i="2"/>
  <c r="AY54" i="2" s="1"/>
  <c r="AV24" i="1"/>
  <c r="AT43" i="2"/>
  <c r="AT35" i="2"/>
  <c r="AT34" i="2"/>
  <c r="AX34" i="2" s="1"/>
  <c r="AY34" i="2" s="1"/>
  <c r="AJ230" i="2"/>
  <c r="AJ192" i="2"/>
  <c r="AX240" i="2"/>
  <c r="AY240" i="2" s="1"/>
  <c r="AX149" i="2"/>
  <c r="AY149" i="2" s="1"/>
  <c r="AX208" i="2"/>
  <c r="AY208" i="2" s="1"/>
  <c r="AT205" i="2"/>
  <c r="AT204" i="2"/>
  <c r="AX181" i="2"/>
  <c r="AY181" i="2" s="1"/>
  <c r="AX163" i="2"/>
  <c r="AY163" i="2" s="1"/>
  <c r="AT113" i="2"/>
  <c r="AZ113" i="2" s="1"/>
  <c r="BA113" i="2" s="1"/>
  <c r="AX235" i="2"/>
  <c r="AY235" i="2" s="1"/>
  <c r="AT229" i="2"/>
  <c r="AX229" i="2"/>
  <c r="AY229" i="2" s="1"/>
  <c r="AX233" i="2"/>
  <c r="AY233" i="2" s="1"/>
  <c r="AX232" i="2"/>
  <c r="AY232" i="2" s="1"/>
  <c r="AX231" i="2"/>
  <c r="AY231" i="2" s="1"/>
  <c r="AT221" i="2"/>
  <c r="AT220" i="2"/>
  <c r="AZ220" i="2" s="1"/>
  <c r="BA220" i="2" s="1"/>
  <c r="AT219" i="2"/>
  <c r="AZ219" i="2" s="1"/>
  <c r="BA219" i="2" s="1"/>
  <c r="AT158" i="2"/>
  <c r="AZ158" i="2" s="1"/>
  <c r="BA158" i="2" s="1"/>
  <c r="AT156" i="2"/>
  <c r="AZ156" i="2" s="1"/>
  <c r="BA156" i="2" s="1"/>
  <c r="AT92" i="2"/>
  <c r="AZ92" i="2" s="1"/>
  <c r="BA92" i="2" s="1"/>
  <c r="AX173" i="2"/>
  <c r="AY173" i="2" s="1"/>
  <c r="AT201" i="2"/>
  <c r="AZ201" i="2" s="1"/>
  <c r="BA201" i="2" s="1"/>
  <c r="AJ127" i="2"/>
  <c r="AX116" i="2"/>
  <c r="AY116" i="2" s="1"/>
  <c r="AX110" i="2"/>
  <c r="AY110" i="2" s="1"/>
  <c r="AT215" i="2"/>
  <c r="AX216" i="2"/>
  <c r="AY216" i="2" s="1"/>
  <c r="AX204" i="2"/>
  <c r="AY204" i="2" s="1"/>
  <c r="AT197" i="2"/>
  <c r="AZ197" i="2" s="1"/>
  <c r="BA197" i="2" s="1"/>
  <c r="AX147" i="2"/>
  <c r="AY147" i="2" s="1"/>
  <c r="AT140" i="2"/>
  <c r="AZ140" i="2" s="1"/>
  <c r="BA140" i="2" s="1"/>
  <c r="AX130" i="2"/>
  <c r="AY130" i="2" s="1"/>
  <c r="AT239" i="2"/>
  <c r="AT200" i="2"/>
  <c r="AZ200" i="2" s="1"/>
  <c r="BA200" i="2" s="1"/>
  <c r="AX184" i="2"/>
  <c r="AY184" i="2" s="1"/>
  <c r="AZ241" i="2"/>
  <c r="BA241" i="2" s="1"/>
  <c r="AT237" i="2"/>
  <c r="AT236" i="2"/>
  <c r="AZ236" i="2" s="1"/>
  <c r="BA236" i="2" s="1"/>
  <c r="AT233" i="2"/>
  <c r="AZ233" i="2" s="1"/>
  <c r="BA233" i="2" s="1"/>
  <c r="AT232" i="2"/>
  <c r="AT227" i="2"/>
  <c r="AX213" i="2"/>
  <c r="AY213" i="2" s="1"/>
  <c r="AT186" i="2"/>
  <c r="AZ186" i="2" s="1"/>
  <c r="BA186" i="2" s="1"/>
  <c r="AT172" i="2"/>
  <c r="AZ172" i="2" s="1"/>
  <c r="BA172" i="2" s="1"/>
  <c r="AJ147" i="2"/>
  <c r="AX142" i="2"/>
  <c r="AY142" i="2" s="1"/>
  <c r="AX202" i="2"/>
  <c r="AY202" i="2" s="1"/>
  <c r="AT187" i="2"/>
  <c r="AZ187" i="2" s="1"/>
  <c r="BA187" i="2" s="1"/>
  <c r="AT176" i="2"/>
  <c r="AZ176" i="2" s="1"/>
  <c r="BA176" i="2" s="1"/>
  <c r="AX157" i="2"/>
  <c r="AY157" i="2" s="1"/>
  <c r="AX145" i="2"/>
  <c r="AY145" i="2" s="1"/>
  <c r="AX191" i="2"/>
  <c r="AY191" i="2" s="1"/>
  <c r="AX182" i="2"/>
  <c r="AY182" i="2" s="1"/>
  <c r="AT178" i="2"/>
  <c r="AZ178" i="2" s="1"/>
  <c r="BA178" i="2" s="1"/>
  <c r="AT177" i="2"/>
  <c r="AZ177" i="2" s="1"/>
  <c r="BA177" i="2" s="1"/>
  <c r="AX152" i="2"/>
  <c r="AY152" i="2" s="1"/>
  <c r="AX133" i="2"/>
  <c r="AY133" i="2" s="1"/>
  <c r="AT98" i="2"/>
  <c r="AZ98" i="2" s="1"/>
  <c r="BA98" i="2" s="1"/>
  <c r="AX90" i="2"/>
  <c r="AY90" i="2" s="1"/>
  <c r="AX82" i="2"/>
  <c r="AY82" i="2" s="1"/>
  <c r="AX57" i="2"/>
  <c r="AY57" i="2" s="1"/>
  <c r="AX122" i="2"/>
  <c r="AY122" i="2" s="1"/>
  <c r="AT58" i="2"/>
  <c r="AT50" i="2"/>
  <c r="AT42" i="2"/>
  <c r="AT39" i="2"/>
  <c r="AT126" i="2"/>
  <c r="AT121" i="2"/>
  <c r="AZ121" i="2" s="1"/>
  <c r="BA121" i="2" s="1"/>
  <c r="AT108" i="2"/>
  <c r="AZ108" i="2" s="1"/>
  <c r="BA108" i="2" s="1"/>
  <c r="AT99" i="2"/>
  <c r="AT86" i="2"/>
  <c r="AZ86" i="2" s="1"/>
  <c r="BA86" i="2" s="1"/>
  <c r="AT166" i="2"/>
  <c r="AZ166" i="2" s="1"/>
  <c r="BA166" i="2" s="1"/>
  <c r="AX158" i="2"/>
  <c r="AY158" i="2" s="1"/>
  <c r="AT157" i="2"/>
  <c r="AZ157" i="2" s="1"/>
  <c r="BA157" i="2" s="1"/>
  <c r="AT152" i="2"/>
  <c r="AT145" i="2"/>
  <c r="AZ145" i="2" s="1"/>
  <c r="BA145" i="2" s="1"/>
  <c r="AX140" i="2"/>
  <c r="AY140" i="2" s="1"/>
  <c r="AX136" i="2"/>
  <c r="AY136" i="2" s="1"/>
  <c r="AT133" i="2"/>
  <c r="AT96" i="2"/>
  <c r="AZ96" i="2" s="1"/>
  <c r="BA96" i="2" s="1"/>
  <c r="AT93" i="2"/>
  <c r="AT90" i="2"/>
  <c r="AZ90" i="2" s="1"/>
  <c r="BA90" i="2" s="1"/>
  <c r="AT72" i="2"/>
  <c r="AX68" i="2"/>
  <c r="AY68" i="2" s="1"/>
  <c r="AT64" i="2"/>
  <c r="AZ64" i="2" s="1"/>
  <c r="BA64" i="2" s="1"/>
  <c r="AT63" i="2"/>
  <c r="AT62" i="2"/>
  <c r="AT59" i="2"/>
  <c r="AT51" i="2"/>
  <c r="AT94" i="2"/>
  <c r="AT79" i="2"/>
  <c r="AT78" i="2"/>
  <c r="AT56" i="2"/>
  <c r="AT48" i="2"/>
  <c r="AX141" i="2"/>
  <c r="AY141" i="2" s="1"/>
  <c r="AX239" i="2"/>
  <c r="AY239" i="2" s="1"/>
  <c r="AX220" i="2"/>
  <c r="AY220" i="2" s="1"/>
  <c r="AX207" i="2"/>
  <c r="AY207" i="2" s="1"/>
  <c r="AX200" i="2"/>
  <c r="AY200" i="2" s="1"/>
  <c r="AZ195" i="2"/>
  <c r="BA195" i="2" s="1"/>
  <c r="AT192" i="2"/>
  <c r="AT191" i="2"/>
  <c r="AZ191" i="2" s="1"/>
  <c r="BA191" i="2" s="1"/>
  <c r="AT184" i="2"/>
  <c r="AZ184" i="2" s="1"/>
  <c r="BA184" i="2" s="1"/>
  <c r="AT183" i="2"/>
  <c r="AT159" i="2"/>
  <c r="AT150" i="2"/>
  <c r="AT118" i="2"/>
  <c r="AZ118" i="2" s="1"/>
  <c r="BA118" i="2" s="1"/>
  <c r="AT111" i="2"/>
  <c r="AX107" i="2"/>
  <c r="AY107" i="2" s="1"/>
  <c r="AX97" i="2"/>
  <c r="AY97" i="2" s="1"/>
  <c r="AT80" i="2"/>
  <c r="AX48" i="2"/>
  <c r="AY48" i="2" s="1"/>
  <c r="AX224" i="2"/>
  <c r="AY224" i="2" s="1"/>
  <c r="AX217" i="2"/>
  <c r="AY217" i="2" s="1"/>
  <c r="AT211" i="2"/>
  <c r="AX195" i="2"/>
  <c r="AY195" i="2" s="1"/>
  <c r="AX194" i="2"/>
  <c r="AY194" i="2" s="1"/>
  <c r="AX186" i="2"/>
  <c r="AY186" i="2" s="1"/>
  <c r="AT180" i="2"/>
  <c r="AZ180" i="2" s="1"/>
  <c r="BA180" i="2" s="1"/>
  <c r="AT148" i="2"/>
  <c r="AZ148" i="2" s="1"/>
  <c r="BA148" i="2" s="1"/>
  <c r="AX134" i="2"/>
  <c r="AY134" i="2" s="1"/>
  <c r="AT109" i="2"/>
  <c r="AZ109" i="2" s="1"/>
  <c r="BA109" i="2" s="1"/>
  <c r="AT75" i="2"/>
  <c r="AX64" i="2"/>
  <c r="AY64" i="2" s="1"/>
  <c r="AT16" i="2"/>
  <c r="AX16" i="2" s="1"/>
  <c r="AX17" i="2" s="1"/>
  <c r="AT15" i="2"/>
  <c r="AX15" i="2" s="1"/>
  <c r="AY15" i="2" s="1"/>
  <c r="AT14" i="2"/>
  <c r="AJ237" i="2"/>
  <c r="AX245" i="2"/>
  <c r="AY245" i="2" s="1"/>
  <c r="AX244" i="2"/>
  <c r="AY244" i="2" s="1"/>
  <c r="AJ226" i="2"/>
  <c r="AJ223" i="2"/>
  <c r="AZ223" i="2" s="1"/>
  <c r="BA223" i="2" s="1"/>
  <c r="AJ213" i="2"/>
  <c r="AX211" i="2"/>
  <c r="AY211" i="2" s="1"/>
  <c r="AJ205" i="2"/>
  <c r="AJ245" i="2"/>
  <c r="AX243" i="2"/>
  <c r="AY243" i="2" s="1"/>
  <c r="AJ234" i="2"/>
  <c r="AJ231" i="2"/>
  <c r="AJ221" i="2"/>
  <c r="AX219" i="2"/>
  <c r="AY219" i="2" s="1"/>
  <c r="AJ215" i="2"/>
  <c r="AJ242" i="2"/>
  <c r="AZ242" i="2" s="1"/>
  <c r="BA242" i="2" s="1"/>
  <c r="AJ210" i="2"/>
  <c r="AZ210" i="2" s="1"/>
  <c r="BA210" i="2" s="1"/>
  <c r="AJ163" i="2"/>
  <c r="AJ218" i="2"/>
  <c r="AJ239" i="2"/>
  <c r="AJ229" i="2"/>
  <c r="AX227" i="2"/>
  <c r="AY227" i="2" s="1"/>
  <c r="AJ207" i="2"/>
  <c r="AZ207" i="2" s="1"/>
  <c r="BA207" i="2" s="1"/>
  <c r="AX164" i="2"/>
  <c r="AY164" i="2" s="1"/>
  <c r="AJ137" i="2"/>
  <c r="AJ136" i="2"/>
  <c r="AX230" i="2"/>
  <c r="AY230" i="2" s="1"/>
  <c r="AX222" i="2"/>
  <c r="AY222" i="2" s="1"/>
  <c r="AX214" i="2"/>
  <c r="AY214" i="2" s="1"/>
  <c r="AX206" i="2"/>
  <c r="AY206" i="2" s="1"/>
  <c r="AX201" i="2"/>
  <c r="AY201" i="2" s="1"/>
  <c r="AX159" i="2"/>
  <c r="AY159" i="2" s="1"/>
  <c r="AX205" i="2"/>
  <c r="AY205" i="2" s="1"/>
  <c r="AX199" i="2"/>
  <c r="AY199" i="2" s="1"/>
  <c r="AX183" i="2"/>
  <c r="AY183" i="2" s="1"/>
  <c r="AX170" i="2"/>
  <c r="AY170" i="2" s="1"/>
  <c r="AX237" i="2"/>
  <c r="AY237" i="2" s="1"/>
  <c r="AT173" i="2"/>
  <c r="AT167" i="2"/>
  <c r="AZ167" i="2" s="1"/>
  <c r="BA167" i="2" s="1"/>
  <c r="AX126" i="2"/>
  <c r="AY126" i="2" s="1"/>
  <c r="AX156" i="2"/>
  <c r="AY156" i="2" s="1"/>
  <c r="AZ235" i="2"/>
  <c r="BA235" i="2" s="1"/>
  <c r="AX190" i="2"/>
  <c r="AY190" i="2" s="1"/>
  <c r="AZ185" i="2"/>
  <c r="BA185" i="2" s="1"/>
  <c r="AJ171" i="2"/>
  <c r="AX169" i="2"/>
  <c r="AY169" i="2" s="1"/>
  <c r="AX196" i="2"/>
  <c r="AY196" i="2" s="1"/>
  <c r="AX174" i="2"/>
  <c r="AY174" i="2" s="1"/>
  <c r="AX168" i="2"/>
  <c r="AY168" i="2" s="1"/>
  <c r="AJ162" i="2"/>
  <c r="AJ155" i="2"/>
  <c r="AX188" i="2"/>
  <c r="AY188" i="2" s="1"/>
  <c r="AJ182" i="2"/>
  <c r="AX180" i="2"/>
  <c r="AY180" i="2" s="1"/>
  <c r="AX172" i="2"/>
  <c r="AY172" i="2" s="1"/>
  <c r="AX146" i="2"/>
  <c r="AY146" i="2" s="1"/>
  <c r="AT142" i="2"/>
  <c r="AZ142" i="2" s="1"/>
  <c r="BA142" i="2" s="1"/>
  <c r="AT131" i="2"/>
  <c r="AJ56" i="2"/>
  <c r="AT160" i="2"/>
  <c r="AZ160" i="2" s="1"/>
  <c r="BA160" i="2" s="1"/>
  <c r="AT154" i="2"/>
  <c r="AZ154" i="2" s="1"/>
  <c r="BA154" i="2" s="1"/>
  <c r="AX143" i="2"/>
  <c r="AY143" i="2" s="1"/>
  <c r="AJ131" i="2"/>
  <c r="AX101" i="2"/>
  <c r="AY101" i="2" s="1"/>
  <c r="AJ89" i="2"/>
  <c r="AZ175" i="2"/>
  <c r="BA175" i="2" s="1"/>
  <c r="BB175" i="2" s="1"/>
  <c r="AT162" i="2"/>
  <c r="AX161" i="2"/>
  <c r="AY161" i="2" s="1"/>
  <c r="AX151" i="2"/>
  <c r="AY151" i="2" s="1"/>
  <c r="AX150" i="2"/>
  <c r="AY150" i="2" s="1"/>
  <c r="AT146" i="2"/>
  <c r="AZ146" i="2" s="1"/>
  <c r="BA146" i="2" s="1"/>
  <c r="AX135" i="2"/>
  <c r="AY135" i="2" s="1"/>
  <c r="AZ124" i="2"/>
  <c r="BA124" i="2" s="1"/>
  <c r="AJ117" i="2"/>
  <c r="AZ117" i="2" s="1"/>
  <c r="BA117" i="2" s="1"/>
  <c r="AX177" i="2"/>
  <c r="AY177" i="2" s="1"/>
  <c r="AX148" i="2"/>
  <c r="AY148" i="2" s="1"/>
  <c r="AT143" i="2"/>
  <c r="AZ143" i="2" s="1"/>
  <c r="BA143" i="2" s="1"/>
  <c r="AX128" i="2"/>
  <c r="AY128" i="2" s="1"/>
  <c r="AX125" i="2"/>
  <c r="AY125" i="2" s="1"/>
  <c r="AJ112" i="2"/>
  <c r="AZ112" i="2" s="1"/>
  <c r="BA112" i="2" s="1"/>
  <c r="AJ111" i="2"/>
  <c r="AJ99" i="2"/>
  <c r="AJ129" i="2"/>
  <c r="AX154" i="2"/>
  <c r="AY154" i="2" s="1"/>
  <c r="AX132" i="2"/>
  <c r="AY132" i="2" s="1"/>
  <c r="AJ105" i="2"/>
  <c r="AJ97" i="2"/>
  <c r="AT128" i="2"/>
  <c r="AZ128" i="2" s="1"/>
  <c r="BA128" i="2" s="1"/>
  <c r="AX127" i="2"/>
  <c r="AY127" i="2" s="1"/>
  <c r="AZ122" i="2"/>
  <c r="BA122" i="2" s="1"/>
  <c r="AX114" i="2"/>
  <c r="AY114" i="2" s="1"/>
  <c r="AT107" i="2"/>
  <c r="AZ107" i="2" s="1"/>
  <c r="BA107" i="2" s="1"/>
  <c r="AT104" i="2"/>
  <c r="AX96" i="2"/>
  <c r="AY96" i="2" s="1"/>
  <c r="AX93" i="2"/>
  <c r="AY93" i="2" s="1"/>
  <c r="AZ91" i="2"/>
  <c r="BA91" i="2" s="1"/>
  <c r="AX71" i="2"/>
  <c r="AY71" i="2" s="1"/>
  <c r="AX106" i="2"/>
  <c r="AY106" i="2" s="1"/>
  <c r="AX102" i="2"/>
  <c r="AY102" i="2" s="1"/>
  <c r="AX95" i="2"/>
  <c r="AY95" i="2" s="1"/>
  <c r="AX92" i="2"/>
  <c r="AY92" i="2" s="1"/>
  <c r="AX91" i="2"/>
  <c r="AY91" i="2" s="1"/>
  <c r="AJ88" i="2"/>
  <c r="AX119" i="2"/>
  <c r="AY119" i="2" s="1"/>
  <c r="AJ72" i="2"/>
  <c r="AT120" i="2"/>
  <c r="AZ120" i="2" s="1"/>
  <c r="BA120" i="2" s="1"/>
  <c r="AJ119" i="2"/>
  <c r="AX103" i="2"/>
  <c r="AY103" i="2" s="1"/>
  <c r="AX98" i="2"/>
  <c r="AY98" i="2" s="1"/>
  <c r="AJ80" i="2"/>
  <c r="AX117" i="2"/>
  <c r="AY117" i="2" s="1"/>
  <c r="AX111" i="2"/>
  <c r="AY111" i="2" s="1"/>
  <c r="AJ103" i="2"/>
  <c r="AT115" i="2"/>
  <c r="AZ115" i="2" s="1"/>
  <c r="BA115" i="2" s="1"/>
  <c r="AX104" i="2"/>
  <c r="AY104" i="2" s="1"/>
  <c r="AT102" i="2"/>
  <c r="AZ102" i="2" s="1"/>
  <c r="BA102" i="2" s="1"/>
  <c r="AX94" i="2"/>
  <c r="AY94" i="2" s="1"/>
  <c r="AX53" i="2"/>
  <c r="AY53" i="2" s="1"/>
  <c r="AX78" i="2"/>
  <c r="AY78" i="2" s="1"/>
  <c r="AX74" i="2"/>
  <c r="AY74" i="2" s="1"/>
  <c r="AJ71" i="2"/>
  <c r="AZ71" i="2" s="1"/>
  <c r="BA71" i="2" s="1"/>
  <c r="AX60" i="2"/>
  <c r="AY60" i="2" s="1"/>
  <c r="AJ15" i="2"/>
  <c r="AZ15" i="2" s="1"/>
  <c r="BA15" i="2" s="1"/>
  <c r="AX69" i="2"/>
  <c r="AY69" i="2" s="1"/>
  <c r="AX70" i="2"/>
  <c r="AY70" i="2" s="1"/>
  <c r="AX47" i="2"/>
  <c r="AY47" i="2" s="1"/>
  <c r="AX46" i="2"/>
  <c r="AY46" i="2" s="1"/>
  <c r="AX77" i="2"/>
  <c r="AY77" i="2" s="1"/>
  <c r="AX45" i="2"/>
  <c r="AY45" i="2" s="1"/>
  <c r="AX83" i="2"/>
  <c r="AY83" i="2" s="1"/>
  <c r="AX79" i="2"/>
  <c r="AY79" i="2" s="1"/>
  <c r="AX63" i="2"/>
  <c r="AY63" i="2" s="1"/>
  <c r="AX56" i="2"/>
  <c r="AY56" i="2" s="1"/>
  <c r="AX52" i="2"/>
  <c r="AY52" i="2" s="1"/>
  <c r="AX66" i="2"/>
  <c r="AY66" i="2" s="1"/>
  <c r="AJ63" i="2"/>
  <c r="AX55" i="2"/>
  <c r="AY55" i="2" s="1"/>
  <c r="AX75" i="2"/>
  <c r="AY75" i="2" s="1"/>
  <c r="AX67" i="2"/>
  <c r="AY67" i="2" s="1"/>
  <c r="AX59" i="2"/>
  <c r="AY59" i="2" s="1"/>
  <c r="AX51" i="2"/>
  <c r="AY51" i="2" s="1"/>
  <c r="AX58" i="2"/>
  <c r="AY58" i="2" s="1"/>
  <c r="AX50" i="2"/>
  <c r="AY50" i="2" s="1"/>
  <c r="AZ53" i="2"/>
  <c r="BA53" i="2" s="1"/>
  <c r="AJ11" i="2"/>
  <c r="AT12" i="2"/>
  <c r="AT11" i="2"/>
  <c r="AX11" i="2" s="1"/>
  <c r="AY11" i="2" s="1"/>
  <c r="AZ62" i="2" l="1"/>
  <c r="BA62" i="2" s="1"/>
  <c r="AZ55" i="2"/>
  <c r="BA55" i="2" s="1"/>
  <c r="AZ58" i="2"/>
  <c r="BA58" i="2" s="1"/>
  <c r="AZ79" i="2"/>
  <c r="BA79" i="2" s="1"/>
  <c r="BB130" i="2"/>
  <c r="AZ51" i="2"/>
  <c r="BA51" i="2" s="1"/>
  <c r="AZ61" i="2"/>
  <c r="BA61" i="2" s="1"/>
  <c r="AZ75" i="2"/>
  <c r="BA75" i="2" s="1"/>
  <c r="AZ48" i="2"/>
  <c r="BA48" i="2" s="1"/>
  <c r="BB189" i="2"/>
  <c r="AZ46" i="2"/>
  <c r="BA46" i="2" s="1"/>
  <c r="AZ74" i="2"/>
  <c r="BA74" i="2" s="1"/>
  <c r="AZ66" i="2"/>
  <c r="BA66" i="2" s="1"/>
  <c r="AZ126" i="2"/>
  <c r="BA126" i="2" s="1"/>
  <c r="AZ206" i="2"/>
  <c r="BA206" i="2" s="1"/>
  <c r="BB206" i="2" s="1"/>
  <c r="AZ161" i="2"/>
  <c r="BA161" i="2" s="1"/>
  <c r="AZ188" i="2"/>
  <c r="BA188" i="2" s="1"/>
  <c r="AZ216" i="2"/>
  <c r="BA216" i="2" s="1"/>
  <c r="BB216" i="2" s="1"/>
  <c r="AZ137" i="2"/>
  <c r="BA137" i="2" s="1"/>
  <c r="AZ78" i="2"/>
  <c r="BA78" i="2" s="1"/>
  <c r="BB115" i="2"/>
  <c r="BB160" i="2"/>
  <c r="AZ213" i="2"/>
  <c r="BA213" i="2" s="1"/>
  <c r="BB213" i="2" s="1"/>
  <c r="AZ104" i="2"/>
  <c r="BA104" i="2" s="1"/>
  <c r="AZ204" i="2"/>
  <c r="BA204" i="2" s="1"/>
  <c r="AZ47" i="2"/>
  <c r="BA47" i="2" s="1"/>
  <c r="BB47" i="2" s="1"/>
  <c r="AZ159" i="2"/>
  <c r="BA159" i="2" s="1"/>
  <c r="BB121" i="2"/>
  <c r="AZ87" i="2"/>
  <c r="BA87" i="2" s="1"/>
  <c r="AZ49" i="2"/>
  <c r="BA49" i="2" s="1"/>
  <c r="BB49" i="2" s="1"/>
  <c r="AZ81" i="2"/>
  <c r="BA81" i="2" s="1"/>
  <c r="BB81" i="2" s="1"/>
  <c r="AZ54" i="2"/>
  <c r="BA54" i="2" s="1"/>
  <c r="BB54" i="2" s="1"/>
  <c r="AZ231" i="2"/>
  <c r="BA231" i="2" s="1"/>
  <c r="AZ150" i="2"/>
  <c r="BA150" i="2" s="1"/>
  <c r="AZ230" i="2"/>
  <c r="BA230" i="2" s="1"/>
  <c r="AZ95" i="2"/>
  <c r="BA95" i="2" s="1"/>
  <c r="AZ194" i="2"/>
  <c r="BA194" i="2" s="1"/>
  <c r="AZ237" i="2"/>
  <c r="BA237" i="2" s="1"/>
  <c r="BB237" i="2" s="1"/>
  <c r="AZ183" i="2"/>
  <c r="BA183" i="2" s="1"/>
  <c r="BB183" i="2" s="1"/>
  <c r="AZ125" i="2"/>
  <c r="BA125" i="2" s="1"/>
  <c r="AZ152" i="2"/>
  <c r="BA152" i="2" s="1"/>
  <c r="BB152" i="2" s="1"/>
  <c r="AZ94" i="2"/>
  <c r="BA94" i="2" s="1"/>
  <c r="BB94" i="2" s="1"/>
  <c r="AZ84" i="2"/>
  <c r="BA84" i="2" s="1"/>
  <c r="AZ93" i="2"/>
  <c r="BA93" i="2" s="1"/>
  <c r="AZ52" i="2"/>
  <c r="BA52" i="2" s="1"/>
  <c r="AZ67" i="2"/>
  <c r="BA67" i="2" s="1"/>
  <c r="BB67" i="2" s="1"/>
  <c r="AZ164" i="2"/>
  <c r="BA164" i="2" s="1"/>
  <c r="BB164" i="2" s="1"/>
  <c r="AZ59" i="2"/>
  <c r="BA59" i="2" s="1"/>
  <c r="BB59" i="2" s="1"/>
  <c r="BB166" i="2"/>
  <c r="AZ50" i="2"/>
  <c r="BA50" i="2" s="1"/>
  <c r="AZ227" i="2"/>
  <c r="BA227" i="2" s="1"/>
  <c r="AZ110" i="2"/>
  <c r="BA110" i="2" s="1"/>
  <c r="AZ209" i="2"/>
  <c r="BA209" i="2" s="1"/>
  <c r="AZ68" i="2"/>
  <c r="BA68" i="2" s="1"/>
  <c r="BB68" i="2" s="1"/>
  <c r="AZ60" i="2"/>
  <c r="BA60" i="2" s="1"/>
  <c r="BB60" i="2" s="1"/>
  <c r="AZ173" i="2"/>
  <c r="BA173" i="2" s="1"/>
  <c r="AZ133" i="2"/>
  <c r="BA133" i="2" s="1"/>
  <c r="AZ232" i="2"/>
  <c r="BA232" i="2" s="1"/>
  <c r="BB232" i="2" s="1"/>
  <c r="AZ211" i="2"/>
  <c r="BA211" i="2" s="1"/>
  <c r="AZ77" i="2"/>
  <c r="BA77" i="2" s="1"/>
  <c r="AZ170" i="2"/>
  <c r="BA170" i="2" s="1"/>
  <c r="AZ73" i="2"/>
  <c r="BA73" i="2" s="1"/>
  <c r="BB73" i="2" s="1"/>
  <c r="AZ76" i="2"/>
  <c r="BA76" i="2" s="1"/>
  <c r="BB76" i="2" s="1"/>
  <c r="AZ70" i="2"/>
  <c r="BA70" i="2" s="1"/>
  <c r="BB70" i="2" s="1"/>
  <c r="AZ69" i="2"/>
  <c r="BA69" i="2" s="1"/>
  <c r="AZ45" i="2"/>
  <c r="BA45" i="2" s="1"/>
  <c r="BB45" i="2" s="1"/>
  <c r="AY17" i="2"/>
  <c r="AX18" i="2"/>
  <c r="AY18" i="2" s="1"/>
  <c r="AZ17" i="2"/>
  <c r="BA17" i="2" s="1"/>
  <c r="AZ18" i="2"/>
  <c r="BA18" i="2" s="1"/>
  <c r="BB122" i="2"/>
  <c r="BB107" i="2"/>
  <c r="AZ136" i="2"/>
  <c r="BA136" i="2" s="1"/>
  <c r="AZ155" i="2"/>
  <c r="BA155" i="2" s="1"/>
  <c r="BB224" i="2"/>
  <c r="BB193" i="2"/>
  <c r="BB241" i="2"/>
  <c r="BB167" i="2"/>
  <c r="BB242" i="2"/>
  <c r="BB173" i="2"/>
  <c r="BB225" i="2"/>
  <c r="AZ111" i="2"/>
  <c r="BA111" i="2" s="1"/>
  <c r="BB124" i="2"/>
  <c r="BB137" i="2"/>
  <c r="AZ171" i="2"/>
  <c r="BA171" i="2" s="1"/>
  <c r="BB171" i="2" s="1"/>
  <c r="BB212" i="2"/>
  <c r="AZ89" i="2"/>
  <c r="BA89" i="2" s="1"/>
  <c r="BB89" i="2" s="1"/>
  <c r="BB100" i="2"/>
  <c r="BB214" i="2"/>
  <c r="BB209" i="2"/>
  <c r="AZ72" i="2"/>
  <c r="BA72" i="2" s="1"/>
  <c r="BB72" i="2" s="1"/>
  <c r="BB140" i="2"/>
  <c r="BB207" i="2"/>
  <c r="AZ99" i="2"/>
  <c r="BA99" i="2" s="1"/>
  <c r="BB99" i="2" s="1"/>
  <c r="AZ215" i="2"/>
  <c r="BA215" i="2" s="1"/>
  <c r="BB215" i="2" s="1"/>
  <c r="BB236" i="2"/>
  <c r="BB61" i="2"/>
  <c r="AZ105" i="2"/>
  <c r="BA105" i="2" s="1"/>
  <c r="AZ221" i="2"/>
  <c r="BA221" i="2" s="1"/>
  <c r="BB221" i="2" s="1"/>
  <c r="AZ129" i="2"/>
  <c r="BA129" i="2" s="1"/>
  <c r="BB129" i="2" s="1"/>
  <c r="BB139" i="2"/>
  <c r="BB149" i="2"/>
  <c r="AZ88" i="2"/>
  <c r="BA88" i="2" s="1"/>
  <c r="BB88" i="2" s="1"/>
  <c r="BB108" i="2"/>
  <c r="BB65" i="2"/>
  <c r="AZ103" i="2"/>
  <c r="BA103" i="2" s="1"/>
  <c r="BB103" i="2" s="1"/>
  <c r="BB222" i="2"/>
  <c r="BB198" i="2"/>
  <c r="BB233" i="2"/>
  <c r="AZ56" i="2"/>
  <c r="BA56" i="2" s="1"/>
  <c r="BB56" i="2" s="1"/>
  <c r="BB48" i="2"/>
  <c r="AZ245" i="2"/>
  <c r="BA245" i="2" s="1"/>
  <c r="BB245" i="2" s="1"/>
  <c r="BB112" i="2"/>
  <c r="BB120" i="2"/>
  <c r="BB179" i="2"/>
  <c r="BB169" i="2"/>
  <c r="AZ239" i="2"/>
  <c r="BA239" i="2" s="1"/>
  <c r="BB239" i="2" s="1"/>
  <c r="BB118" i="2"/>
  <c r="BB90" i="2"/>
  <c r="BB123" i="2"/>
  <c r="BB187" i="2"/>
  <c r="BB228" i="2"/>
  <c r="BB62" i="2"/>
  <c r="BA39" i="2"/>
  <c r="BB84" i="2"/>
  <c r="BA40" i="2"/>
  <c r="AX44" i="2"/>
  <c r="AY44" i="2" s="1"/>
  <c r="BB44" i="2" s="1"/>
  <c r="AZ119" i="2"/>
  <c r="BA119" i="2" s="1"/>
  <c r="BB119" i="2" s="1"/>
  <c r="BB178" i="2"/>
  <c r="AZ218" i="2"/>
  <c r="BA218" i="2" s="1"/>
  <c r="BB218" i="2" s="1"/>
  <c r="AZ234" i="2"/>
  <c r="BA234" i="2" s="1"/>
  <c r="BB234" i="2" s="1"/>
  <c r="BB85" i="2"/>
  <c r="BB186" i="2"/>
  <c r="AZ163" i="2"/>
  <c r="BA163" i="2" s="1"/>
  <c r="BB163" i="2" s="1"/>
  <c r="BB133" i="2"/>
  <c r="AZ182" i="2"/>
  <c r="BA182" i="2" s="1"/>
  <c r="BB182" i="2" s="1"/>
  <c r="AZ229" i="2"/>
  <c r="BA229" i="2" s="1"/>
  <c r="BB229" i="2" s="1"/>
  <c r="BB208" i="2"/>
  <c r="AZ205" i="2"/>
  <c r="BA205" i="2" s="1"/>
  <c r="BB205" i="2" s="1"/>
  <c r="BB153" i="2"/>
  <c r="BB190" i="2"/>
  <c r="BB51" i="2"/>
  <c r="BB150" i="2"/>
  <c r="BB240" i="2"/>
  <c r="BB220" i="2"/>
  <c r="BB83" i="2"/>
  <c r="BB157" i="2"/>
  <c r="BB176" i="2"/>
  <c r="BB87" i="2"/>
  <c r="BB165" i="2"/>
  <c r="BB105" i="2"/>
  <c r="BB217" i="2"/>
  <c r="BB142" i="2"/>
  <c r="BB181" i="2"/>
  <c r="BB136" i="2"/>
  <c r="BB132" i="2"/>
  <c r="BB138" i="2"/>
  <c r="BB203" i="2"/>
  <c r="AZ97" i="2"/>
  <c r="BA97" i="2" s="1"/>
  <c r="BB97" i="2" s="1"/>
  <c r="BB223" i="2"/>
  <c r="BB66" i="2"/>
  <c r="BB231" i="2"/>
  <c r="AZ226" i="2"/>
  <c r="BA226" i="2" s="1"/>
  <c r="BB226" i="2" s="1"/>
  <c r="AZ43" i="2"/>
  <c r="BA43" i="2" s="1"/>
  <c r="BB159" i="2"/>
  <c r="AZ147" i="2"/>
  <c r="BA147" i="2" s="1"/>
  <c r="BB147" i="2" s="1"/>
  <c r="BB210" i="2"/>
  <c r="BB113" i="2"/>
  <c r="BB110" i="2"/>
  <c r="BB57" i="2"/>
  <c r="BB155" i="2"/>
  <c r="BB106" i="2"/>
  <c r="BB188" i="2"/>
  <c r="BB174" i="2"/>
  <c r="BB125" i="2"/>
  <c r="BB64" i="2"/>
  <c r="BB74" i="2"/>
  <c r="BB86" i="2"/>
  <c r="BB204" i="2"/>
  <c r="AZ80" i="2"/>
  <c r="BA80" i="2" s="1"/>
  <c r="BB80" i="2" s="1"/>
  <c r="AZ63" i="2"/>
  <c r="BA63" i="2" s="1"/>
  <c r="BB63" i="2" s="1"/>
  <c r="BB114" i="2"/>
  <c r="AZ127" i="2"/>
  <c r="BA127" i="2" s="1"/>
  <c r="BB127" i="2" s="1"/>
  <c r="BB197" i="2"/>
  <c r="BB199" i="2"/>
  <c r="BB116" i="2"/>
  <c r="BB144" i="2"/>
  <c r="BB109" i="2"/>
  <c r="BB172" i="2"/>
  <c r="BB196" i="2"/>
  <c r="BB145" i="2"/>
  <c r="BB158" i="2"/>
  <c r="BB194" i="2"/>
  <c r="BB235" i="2"/>
  <c r="BB50" i="2"/>
  <c r="BB46" i="2"/>
  <c r="BB141" i="2"/>
  <c r="BB134" i="2"/>
  <c r="BB230" i="2"/>
  <c r="AX39" i="2"/>
  <c r="AX40" i="2" s="1"/>
  <c r="BB195" i="2"/>
  <c r="AZ35" i="2"/>
  <c r="BB53" i="2"/>
  <c r="BB148" i="2"/>
  <c r="BB191" i="2"/>
  <c r="AX35" i="2"/>
  <c r="AX42" i="2"/>
  <c r="BB34" i="2"/>
  <c r="BB15" i="2"/>
  <c r="BB200" i="2"/>
  <c r="AX12" i="2"/>
  <c r="AY12" i="2" s="1"/>
  <c r="BB104" i="2"/>
  <c r="BB58" i="2"/>
  <c r="BB126" i="2"/>
  <c r="BB184" i="2"/>
  <c r="BB79" i="2"/>
  <c r="BB55" i="2"/>
  <c r="BB98" i="2"/>
  <c r="BB177" i="2"/>
  <c r="BB75" i="2"/>
  <c r="BB92" i="2"/>
  <c r="BB202" i="2"/>
  <c r="AZ162" i="2"/>
  <c r="BA162" i="2" s="1"/>
  <c r="BB162" i="2" s="1"/>
  <c r="BB201" i="2"/>
  <c r="BB238" i="2"/>
  <c r="BB180" i="2"/>
  <c r="BB151" i="2"/>
  <c r="BB82" i="2"/>
  <c r="BB117" i="2"/>
  <c r="BB52" i="2"/>
  <c r="BB78" i="2"/>
  <c r="BB168" i="2"/>
  <c r="BB170" i="2"/>
  <c r="AZ192" i="2"/>
  <c r="BA192" i="2" s="1"/>
  <c r="BB192" i="2" s="1"/>
  <c r="BB244" i="2"/>
  <c r="BB111" i="2"/>
  <c r="BB96" i="2"/>
  <c r="BB156" i="2"/>
  <c r="BB95" i="2"/>
  <c r="BB154" i="2"/>
  <c r="BB128" i="2"/>
  <c r="BB243" i="2"/>
  <c r="BB101" i="2"/>
  <c r="BB143" i="2"/>
  <c r="BB135" i="2"/>
  <c r="BB69" i="2"/>
  <c r="BB161" i="2"/>
  <c r="BB146" i="2"/>
  <c r="BB93" i="2"/>
  <c r="BB102" i="2"/>
  <c r="BB71" i="2"/>
  <c r="BB185" i="2"/>
  <c r="BB219" i="2"/>
  <c r="BB211" i="2"/>
  <c r="BB91" i="2"/>
  <c r="BB77" i="2"/>
  <c r="AZ131" i="2"/>
  <c r="BA131" i="2" s="1"/>
  <c r="BB131" i="2" s="1"/>
  <c r="BB227" i="2"/>
  <c r="AZ11" i="2"/>
  <c r="BB18" i="2" l="1"/>
  <c r="BB17" i="2"/>
  <c r="BA35" i="2"/>
  <c r="AZ36" i="2"/>
  <c r="AY35" i="2"/>
  <c r="AX36" i="2"/>
  <c r="AY42" i="2"/>
  <c r="BB42" i="2" s="1"/>
  <c r="AX43" i="2"/>
  <c r="AY43" i="2" s="1"/>
  <c r="BB43" i="2" s="1"/>
  <c r="AY39" i="2"/>
  <c r="BB39" i="2" s="1"/>
  <c r="AX41" i="2"/>
  <c r="AY41" i="2" s="1"/>
  <c r="BB41" i="2" s="1"/>
  <c r="AY40" i="2"/>
  <c r="BB40" i="2" s="1"/>
  <c r="BA11" i="2"/>
  <c r="BB11" i="2" s="1"/>
  <c r="AZ12" i="2"/>
  <c r="BA12" i="2" s="1"/>
  <c r="AY16" i="2"/>
  <c r="BB16" i="2" s="1"/>
  <c r="AY36" i="2" l="1"/>
  <c r="AX37" i="2"/>
  <c r="BA36" i="2"/>
  <c r="AZ37" i="2"/>
  <c r="BB35" i="2"/>
  <c r="D20" i="1"/>
  <c r="C20" i="1"/>
  <c r="BB36" i="2" l="1"/>
  <c r="AZ38" i="2"/>
  <c r="BA38" i="2" s="1"/>
  <c r="BA37" i="2"/>
  <c r="AX38" i="2"/>
  <c r="AY38" i="2" s="1"/>
  <c r="AY37" i="2"/>
  <c r="AK20" i="1"/>
  <c r="AL20" i="1" s="1"/>
  <c r="AK23" i="1"/>
  <c r="AL23" i="1" s="1"/>
  <c r="AK25" i="1"/>
  <c r="AK28" i="1"/>
  <c r="AL28" i="1" s="1"/>
  <c r="M20" i="1"/>
  <c r="M23" i="1"/>
  <c r="M25" i="1"/>
  <c r="N25" i="1" s="1"/>
  <c r="M28" i="1"/>
  <c r="BB37" i="2" l="1"/>
  <c r="BB38" i="2"/>
  <c r="AM23" i="1"/>
  <c r="AM28" i="1"/>
  <c r="N28" i="1"/>
  <c r="AM25" i="1"/>
  <c r="N23" i="1"/>
  <c r="AL25" i="1"/>
  <c r="AM20" i="1"/>
  <c r="N20" i="1"/>
  <c r="AS13" i="2" l="1"/>
  <c r="AI9" i="2"/>
  <c r="AQ13" i="2"/>
  <c r="AO13" i="2"/>
  <c r="AH13" i="2"/>
  <c r="AI13" i="2" s="1"/>
  <c r="AU20" i="1"/>
  <c r="AU21" i="1"/>
  <c r="AU22" i="1"/>
  <c r="AU23" i="1"/>
  <c r="AU25" i="1"/>
  <c r="AU26" i="1"/>
  <c r="AU27" i="1"/>
  <c r="AU28" i="1"/>
  <c r="AU29" i="1"/>
  <c r="AS20" i="1"/>
  <c r="AS21" i="1"/>
  <c r="AS22" i="1"/>
  <c r="AS23" i="1"/>
  <c r="AS25" i="1"/>
  <c r="AS26" i="1"/>
  <c r="AS27" i="1"/>
  <c r="AS28" i="1"/>
  <c r="AS29" i="1"/>
  <c r="AQ20" i="1"/>
  <c r="AQ21" i="1"/>
  <c r="AQ22" i="1"/>
  <c r="AQ23" i="1"/>
  <c r="AQ25" i="1"/>
  <c r="AQ26" i="1"/>
  <c r="AQ27" i="1"/>
  <c r="AQ28" i="1"/>
  <c r="AQ29" i="1"/>
  <c r="AJ13" i="2" l="1"/>
  <c r="AK13" i="2"/>
  <c r="AJ9" i="2"/>
  <c r="AK9" i="2"/>
  <c r="AV25" i="1"/>
  <c r="AZ25" i="1" s="1"/>
  <c r="BA25" i="1" s="1"/>
  <c r="AV23" i="1"/>
  <c r="AZ23" i="1" s="1"/>
  <c r="AZ24" i="1" s="1"/>
  <c r="BA24" i="1" s="1"/>
  <c r="AV21" i="1"/>
  <c r="AZ20" i="1"/>
  <c r="AZ21" i="1" s="1"/>
  <c r="BA21" i="1" s="1"/>
  <c r="AV29" i="1"/>
  <c r="AV28" i="1"/>
  <c r="AZ28" i="1" s="1"/>
  <c r="AV27" i="1"/>
  <c r="AV26" i="1"/>
  <c r="BB23" i="1"/>
  <c r="BC23" i="1" s="1"/>
  <c r="AV22" i="1"/>
  <c r="AV20" i="1"/>
  <c r="BB20" i="1" s="1"/>
  <c r="AT13" i="2"/>
  <c r="BB25" i="1"/>
  <c r="BC25" i="1" s="1"/>
  <c r="BB28" i="1"/>
  <c r="BC28" i="1" s="1"/>
  <c r="AZ9" i="2" l="1"/>
  <c r="BA20" i="1"/>
  <c r="AZ13" i="2"/>
  <c r="BA13" i="2" s="1"/>
  <c r="AX13" i="2"/>
  <c r="AY13" i="2" s="1"/>
  <c r="BB13" i="2" s="1"/>
  <c r="BA23" i="1"/>
  <c r="BD23" i="1" s="1"/>
  <c r="AZ26" i="1"/>
  <c r="AZ27" i="1" s="1"/>
  <c r="BA27" i="1" s="1"/>
  <c r="AZ29" i="1"/>
  <c r="BA29" i="1" s="1"/>
  <c r="BA28" i="1"/>
  <c r="BD28" i="1" s="1"/>
  <c r="AZ22" i="1"/>
  <c r="BA22" i="1" s="1"/>
  <c r="BB29" i="1"/>
  <c r="BC29" i="1" s="1"/>
  <c r="BB24" i="1"/>
  <c r="BC24" i="1" s="1"/>
  <c r="BD24" i="1" s="1"/>
  <c r="BB26" i="1"/>
  <c r="AZ14" i="2"/>
  <c r="BA14" i="2" s="1"/>
  <c r="BC20" i="1"/>
  <c r="BD20" i="1" s="1"/>
  <c r="BB21" i="1"/>
  <c r="BD25" i="1"/>
  <c r="BA9" i="2" l="1"/>
  <c r="BB9" i="2" s="1"/>
  <c r="AZ10" i="2"/>
  <c r="BA10" i="2" s="1"/>
  <c r="AX14" i="2"/>
  <c r="AY14" i="2" s="1"/>
  <c r="BB14" i="2" s="1"/>
  <c r="BD29" i="1"/>
  <c r="BA26" i="1"/>
  <c r="BB27" i="1"/>
  <c r="BC27" i="1" s="1"/>
  <c r="BD27" i="1" s="1"/>
  <c r="BC26" i="1"/>
  <c r="BB22" i="1"/>
  <c r="BC22" i="1" s="1"/>
  <c r="BD22" i="1" s="1"/>
  <c r="BC21" i="1"/>
  <c r="BD21" i="1" s="1"/>
  <c r="BD26" i="1" l="1"/>
  <c r="AO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Ruiz</author>
  </authors>
  <commentList>
    <comment ref="H7" authorId="0" shapeId="0" xr:uid="{9055D484-6563-41CC-B1EB-3ADB9447B3AF}">
      <text>
        <r>
          <rPr>
            <b/>
            <sz val="9"/>
            <color indexed="81"/>
            <rFont val="Tahoma"/>
            <family val="2"/>
          </rPr>
          <t>Paula Ruiz:</t>
        </r>
        <r>
          <rPr>
            <sz val="9"/>
            <color indexed="81"/>
            <rFont val="Tahoma"/>
            <family val="2"/>
          </rPr>
          <t xml:space="preserve">
Seleccionar de la lista desplegable.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Paula Ruiz</author>
  </authors>
  <commentList>
    <comment ref="H8" authorId="0" shapeId="0" xr:uid="{75084D37-A946-4F1D-8F79-5C9B2BA9EA8D}">
      <text>
        <r>
          <rPr>
            <b/>
            <sz val="9"/>
            <color indexed="81"/>
            <rFont val="Tahoma"/>
            <family val="2"/>
          </rPr>
          <t>Paula Ruiz:</t>
        </r>
        <r>
          <rPr>
            <sz val="9"/>
            <color indexed="81"/>
            <rFont val="Tahoma"/>
            <family val="2"/>
          </rPr>
          <t xml:space="preserve">
Seleccionar de la lista desplegable.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Paula Ruiz</author>
  </authors>
  <commentList>
    <comment ref="H8" authorId="0" shapeId="0" xr:uid="{7255BCFC-92C8-4A71-9F9B-C2FF1BB811BF}">
      <text>
        <r>
          <rPr>
            <b/>
            <sz val="9"/>
            <color indexed="81"/>
            <rFont val="Tahoma"/>
            <family val="2"/>
          </rPr>
          <t>Paula Ruiz:</t>
        </r>
        <r>
          <rPr>
            <sz val="9"/>
            <color indexed="81"/>
            <rFont val="Tahoma"/>
            <family val="2"/>
          </rPr>
          <t xml:space="preserve">
Seleccionar de la lista desplegable.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Paula Ruiz</author>
  </authors>
  <commentList>
    <comment ref="I7" authorId="0" shapeId="0" xr:uid="{DA1406D0-2194-42BE-B644-EE54068846A5}">
      <text>
        <r>
          <rPr>
            <b/>
            <sz val="9"/>
            <color indexed="81"/>
            <rFont val="Tahoma"/>
            <family val="2"/>
          </rPr>
          <t>Paula Ruiz:</t>
        </r>
        <r>
          <rPr>
            <sz val="9"/>
            <color indexed="81"/>
            <rFont val="Tahoma"/>
            <family val="2"/>
          </rPr>
          <t xml:space="preserve">
Seleccionar de la lista desplegable.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Paula Ruiz</author>
  </authors>
  <commentList>
    <comment ref="H8" authorId="0" shapeId="0" xr:uid="{836ABE77-4C22-459C-9EBC-E83541F08811}">
      <text>
        <r>
          <rPr>
            <b/>
            <sz val="9"/>
            <color indexed="81"/>
            <rFont val="Tahoma"/>
            <family val="2"/>
          </rPr>
          <t>Paula Ruiz:</t>
        </r>
        <r>
          <rPr>
            <sz val="9"/>
            <color indexed="81"/>
            <rFont val="Tahoma"/>
            <family val="2"/>
          </rPr>
          <t xml:space="preserve">
Seleccionar de la lista desplegable.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Paula Ruiz</author>
  </authors>
  <commentList>
    <comment ref="H8" authorId="0" shapeId="0" xr:uid="{785AE978-2DDD-4C3E-9C25-C9E0BA973914}">
      <text>
        <r>
          <rPr>
            <b/>
            <sz val="9"/>
            <color indexed="81"/>
            <rFont val="Tahoma"/>
            <family val="2"/>
          </rPr>
          <t>Paula Ruiz:</t>
        </r>
        <r>
          <rPr>
            <sz val="9"/>
            <color indexed="81"/>
            <rFont val="Tahoma"/>
            <family val="2"/>
          </rPr>
          <t xml:space="preserve">
Seleccionar de la lista desplegable.
</t>
        </r>
      </text>
    </comment>
  </commentList>
</comments>
</file>

<file path=xl/sharedStrings.xml><?xml version="1.0" encoding="utf-8"?>
<sst xmlns="http://schemas.openxmlformats.org/spreadsheetml/2006/main" count="19843" uniqueCount="1947">
  <si>
    <t>ANÁLISIS DEL RIESGO INHERENTE</t>
  </si>
  <si>
    <t>EVALUACIÓN DEL RIESGO - VALORACIÓN DE LOS CONTROLES</t>
  </si>
  <si>
    <t>EVALUACIÓN DEL RIESGO - NIVEL DEL RIESGO RESIDUAL</t>
  </si>
  <si>
    <t>PLAN DE ACCIÓN</t>
  </si>
  <si>
    <t>AFECTACIÓN</t>
  </si>
  <si>
    <t>ATRIBUTOS</t>
  </si>
  <si>
    <t xml:space="preserve"> PROBABILIDAD RESIDUAL </t>
  </si>
  <si>
    <t>PROBABILIDAD RESIDUAL FINAL</t>
  </si>
  <si>
    <t xml:space="preserve">% IMPACTO RESIDUAL FINAL </t>
  </si>
  <si>
    <t xml:space="preserve">IMPACTO RESIDUAL FINAL </t>
  </si>
  <si>
    <t>ZONA DE RIESGO FINAL</t>
  </si>
  <si>
    <t xml:space="preserve">TRATAMIENTO </t>
  </si>
  <si>
    <t>RESPONSABLE</t>
  </si>
  <si>
    <t>PERIODO DE SEGUIMIENTO</t>
  </si>
  <si>
    <t>FECHA INICIAL</t>
  </si>
  <si>
    <t>FECHA FINAL</t>
  </si>
  <si>
    <t>INDICADOR</t>
  </si>
  <si>
    <t>PROCESO</t>
  </si>
  <si>
    <t>IMPACTO</t>
  </si>
  <si>
    <t xml:space="preserve">CAUSA INMEDIATA </t>
  </si>
  <si>
    <t>CAUSA RAIZ</t>
  </si>
  <si>
    <t>CLASIFICACIÓN  DE RIESGO</t>
  </si>
  <si>
    <t xml:space="preserve">FRECUENCIA </t>
  </si>
  <si>
    <t>%</t>
  </si>
  <si>
    <t>1. ¿Afecta al grupo de funcionarios del proceso?</t>
  </si>
  <si>
    <t>2. ¿Afecta el cumplimiento de metas y objetivos de la dependencia?</t>
  </si>
  <si>
    <t>3. ¿Afecta el cumplimiento de misión de la Entidad?</t>
  </si>
  <si>
    <t>4. ¿Afecta el cumplimiento de la misión del sector al que pertenece la Entidad?</t>
  </si>
  <si>
    <t>5. ¿Genera pérdida de confianza de la entidad, afectando la reputación?</t>
  </si>
  <si>
    <t>6. ¿Genera pérdida de Recursos Económicos?</t>
  </si>
  <si>
    <t>7. ¿Afecta la generación de los productos o la prestación de servicios?</t>
  </si>
  <si>
    <t>8. ¿Da lugar al detrimento de calidad de vida de la comunidad por la pérdida del bien, servicios o recursos públicos?</t>
  </si>
  <si>
    <t>9. ¿Genera pérdida de información de la Entidad?</t>
  </si>
  <si>
    <t>10. ¿Genera intervención de los órganos de control, de la Fiscalía u otro ente?</t>
  </si>
  <si>
    <t>11. ¿Da lugar a procesos sancionatorios?</t>
  </si>
  <si>
    <t>12. ¿Da lugar a procesos disciplinarios?</t>
  </si>
  <si>
    <t>13. ¿Da lugar a procesos fiscales?</t>
  </si>
  <si>
    <t>14. ¿Da lugar a procesos penales</t>
  </si>
  <si>
    <t>15. ¿Genera pérdida de credibilidad del sector?</t>
  </si>
  <si>
    <t>16. ¿Ocasiona lesiones físicas o pérdida de vidas humanas?</t>
  </si>
  <si>
    <t>17. ¿Afecta la imagen regional?</t>
  </si>
  <si>
    <t>18. ¿Afecta la imagen nacional?</t>
  </si>
  <si>
    <t>19. ¿Genera daño ambiental?</t>
  </si>
  <si>
    <t>CONTADOR DE IMPACTO</t>
  </si>
  <si>
    <t>TIPO DE CONTROL</t>
  </si>
  <si>
    <t>CALIFICACIÓN</t>
  </si>
  <si>
    <t>IMPLEMENTACIÓN</t>
  </si>
  <si>
    <t>DOCUMENTACIÓN</t>
  </si>
  <si>
    <t>FRECUENCIA</t>
  </si>
  <si>
    <t>EVIDENCIA</t>
  </si>
  <si>
    <t>Afectación Reputacional y Económica</t>
  </si>
  <si>
    <t>Usuarios, productos y prácticas</t>
  </si>
  <si>
    <t>Más de 5000 veces por año</t>
  </si>
  <si>
    <t>Si</t>
  </si>
  <si>
    <t>No</t>
  </si>
  <si>
    <t>Correctivo</t>
  </si>
  <si>
    <t>Manual</t>
  </si>
  <si>
    <t>Documentado</t>
  </si>
  <si>
    <t>Continua</t>
  </si>
  <si>
    <t>Con Registro</t>
  </si>
  <si>
    <t>Reducir el Riesgo</t>
  </si>
  <si>
    <t>Preventivo</t>
  </si>
  <si>
    <t>Detectivo</t>
  </si>
  <si>
    <t>Fraude interno</t>
  </si>
  <si>
    <t>De 24 a 500 veces por año</t>
  </si>
  <si>
    <t>Aleatoria</t>
  </si>
  <si>
    <t>Sin Registro</t>
  </si>
  <si>
    <t>Reducir (Mitigar)</t>
  </si>
  <si>
    <t>Ejecución y administración de procesos</t>
  </si>
  <si>
    <t>Automático</t>
  </si>
  <si>
    <t>De 500 veces al año y máximo 5000 veces por año</t>
  </si>
  <si>
    <t>Gestión Documental</t>
  </si>
  <si>
    <t>De 3 a 24 veces por año</t>
  </si>
  <si>
    <t>Sin Documentar</t>
  </si>
  <si>
    <t>Afectación Reputacional</t>
  </si>
  <si>
    <t>OBJETIVO DEL PROCESO</t>
  </si>
  <si>
    <t>OBJETIVO ESTRATÉGICO RELACIONADO</t>
  </si>
  <si>
    <t>REFERENCIA</t>
  </si>
  <si>
    <t>MINISTERIO DEL JUSTICIA Y DEL DERECHO</t>
  </si>
  <si>
    <t>INSTITUTO NACIONAL PENITENCIARIO Y CARCELARIO -INPEC</t>
  </si>
  <si>
    <t>RIESGO
(Descripción)</t>
  </si>
  <si>
    <t>PROBABILIDAD
INHERENTE</t>
  </si>
  <si>
    <t>IMPACTO
INHERENTE</t>
  </si>
  <si>
    <t>NIVEL DE SEVERIDAD INHERENTE</t>
  </si>
  <si>
    <t>C1</t>
  </si>
  <si>
    <t>Nro. DEL CONTROL</t>
  </si>
  <si>
    <t>CONTROLES
(Descripción)</t>
  </si>
  <si>
    <t>MEDIDAS DE RESPUESTA FRENTE A LA MATERIALIZACIÓN</t>
  </si>
  <si>
    <t xml:space="preserve">PLAN DE CONTINGENCIA </t>
  </si>
  <si>
    <t>RESPONSABLE DEL CONTROL</t>
  </si>
  <si>
    <t>Baja</t>
  </si>
  <si>
    <t>Extrema</t>
  </si>
  <si>
    <t>FECHA</t>
  </si>
  <si>
    <t>CAMBIOS</t>
  </si>
  <si>
    <t>ENTE APROBADOR</t>
  </si>
  <si>
    <t>VERSIÓN</t>
  </si>
  <si>
    <t>Aprobación del mapa de riesgos institucional</t>
  </si>
  <si>
    <t>Comité Institucional de Coordinación de Control Interno</t>
  </si>
  <si>
    <t xml:space="preserve">Comité Institucional de Gestión y Desempeño </t>
  </si>
  <si>
    <t>Aprobación en comité de la Politica de Admnistración del Riesgo V4</t>
  </si>
  <si>
    <t>AFECTACIÓN ECONÓMICA Y/O REPUTACIÓNAL</t>
  </si>
  <si>
    <t>Procesos</t>
  </si>
  <si>
    <t>Tipo_de_Riesgo</t>
  </si>
  <si>
    <t>Probabilidad</t>
  </si>
  <si>
    <t>Porcentaje</t>
  </si>
  <si>
    <t>Impacto</t>
  </si>
  <si>
    <t>Tratamiento_del_riesgo</t>
  </si>
  <si>
    <t>Control_Existente</t>
  </si>
  <si>
    <t>Se ejecuta en</t>
  </si>
  <si>
    <t>Evaluación</t>
  </si>
  <si>
    <t>Medidas_de_Respuesta</t>
  </si>
  <si>
    <t>Riesgo de Corrupción</t>
  </si>
  <si>
    <t>Muy Baja</t>
  </si>
  <si>
    <t xml:space="preserve">Leve </t>
  </si>
  <si>
    <t>Aceptar el Riesgo</t>
  </si>
  <si>
    <t>Muy BajaLeve</t>
  </si>
  <si>
    <t>Riesgo de Cumplimiento</t>
  </si>
  <si>
    <t>Menor</t>
  </si>
  <si>
    <t>Evitar el Riesgo</t>
  </si>
  <si>
    <t>Muy BajaMenor</t>
  </si>
  <si>
    <t>Reducir (Compartir)</t>
  </si>
  <si>
    <t>Riesgo de Imagen</t>
  </si>
  <si>
    <t>Media</t>
  </si>
  <si>
    <t>Moderado</t>
  </si>
  <si>
    <t>Compartir el Riesgo</t>
  </si>
  <si>
    <t>Muy BajaModerado</t>
  </si>
  <si>
    <t>Moderada</t>
  </si>
  <si>
    <t>Aceptar el riesgo</t>
  </si>
  <si>
    <t>Riesgo de Tecnología</t>
  </si>
  <si>
    <t>Alta</t>
  </si>
  <si>
    <t>Mayor</t>
  </si>
  <si>
    <t>No se tienen controles para aplicar al impacto</t>
  </si>
  <si>
    <t>Muy BajaMayor</t>
  </si>
  <si>
    <t>Evitar el riesgo</t>
  </si>
  <si>
    <t>Riesgo Estratégico</t>
  </si>
  <si>
    <t>Muy Alta</t>
  </si>
  <si>
    <t xml:space="preserve">Catastrófico </t>
  </si>
  <si>
    <t>Muy BajaCatastrófico</t>
  </si>
  <si>
    <t>Riesgo Financiero</t>
  </si>
  <si>
    <t>Rara Vez</t>
  </si>
  <si>
    <t>Insignificante</t>
  </si>
  <si>
    <t>BajaLeve</t>
  </si>
  <si>
    <t>Documentación</t>
  </si>
  <si>
    <t xml:space="preserve">Frecuencia </t>
  </si>
  <si>
    <t>Evidencia</t>
  </si>
  <si>
    <t>Clasificación de Riesgos</t>
  </si>
  <si>
    <t>Riesgo Operativo</t>
  </si>
  <si>
    <t>Improbable</t>
  </si>
  <si>
    <t>BajaMenor</t>
  </si>
  <si>
    <t>Posible</t>
  </si>
  <si>
    <t>BajaModerado</t>
  </si>
  <si>
    <t>Fraude externo</t>
  </si>
  <si>
    <t>Probable</t>
  </si>
  <si>
    <t>BajaMayor</t>
  </si>
  <si>
    <t>Casi seguro</t>
  </si>
  <si>
    <t>Catastrófico</t>
  </si>
  <si>
    <t>BajaCatastrófico</t>
  </si>
  <si>
    <t>Fallas tecnológicas</t>
  </si>
  <si>
    <t>MediaLeve</t>
  </si>
  <si>
    <t>Relaciones laborales</t>
  </si>
  <si>
    <t>Afectación Económica o presupuestal</t>
  </si>
  <si>
    <t>MediaMenor</t>
  </si>
  <si>
    <t>Gestión Financiera</t>
  </si>
  <si>
    <t>MediaModerado</t>
  </si>
  <si>
    <t>Frecuencia</t>
  </si>
  <si>
    <t>Daños a activos fijos/ eventos externos</t>
  </si>
  <si>
    <t>MediaMayor</t>
  </si>
  <si>
    <t>Máximo 2 veces por año</t>
  </si>
  <si>
    <t>MediaCatastrófico</t>
  </si>
  <si>
    <t>AltaLeve</t>
  </si>
  <si>
    <t>AltaMenor</t>
  </si>
  <si>
    <t>Pérdida Reputacional</t>
  </si>
  <si>
    <t>AltaModerado</t>
  </si>
  <si>
    <t xml:space="preserve">     El riesgo afecta la imagen de alguna área de la organización</t>
  </si>
  <si>
    <t>AltaMayor</t>
  </si>
  <si>
    <t xml:space="preserve">     El riesgo afecta la imagen de la entidad internamente, de conocimiento general, nivel interno, de junta dircetiva y accionistas y/o de provedores</t>
  </si>
  <si>
    <t>AltaCatastrófico</t>
  </si>
  <si>
    <t xml:space="preserve">     El riesgo afecta la imagen de la entidad con algunos usuarios de relevancia frente al logro de los objetivos</t>
  </si>
  <si>
    <t>Muy AltaLeve</t>
  </si>
  <si>
    <t xml:space="preserve">     El riesgo afecta la imagen de de la entidad con efecto publicitario sostenido a nivel de sector administrativo, nivel departamental o municipal</t>
  </si>
  <si>
    <t>Muy AltaMenor</t>
  </si>
  <si>
    <t>Calificación de Impacto</t>
  </si>
  <si>
    <t>Ejecución del Control</t>
  </si>
  <si>
    <t xml:space="preserve">     El riesgo afecta la imagen de la entidad a nivel nacional, con efecto publicitarios sostenible a nivel país</t>
  </si>
  <si>
    <t>Muy AltaModerado</t>
  </si>
  <si>
    <t>Fuerte</t>
  </si>
  <si>
    <t>Muy AltaMayor</t>
  </si>
  <si>
    <t>Muy AltaCatastrófico</t>
  </si>
  <si>
    <t>Débil</t>
  </si>
  <si>
    <t>Mayor a 500 SMLMV</t>
  </si>
  <si>
    <t>Planificación Institucional</t>
  </si>
  <si>
    <t>Comunicación Estratégica</t>
  </si>
  <si>
    <t>Derechos Humanos y Atención al Cliente</t>
  </si>
  <si>
    <t>Seguridad Penitenciaria y Carcelaria</t>
  </si>
  <si>
    <t>Atención Social</t>
  </si>
  <si>
    <t>Tratamiento Penitenciario</t>
  </si>
  <si>
    <t>Directrices Jurídicas del Régimen Penitenciario y Carcelario</t>
  </si>
  <si>
    <t>Gestión del Talento Humano</t>
  </si>
  <si>
    <t>Gestión del Conocimiento Institucional</t>
  </si>
  <si>
    <t>Gestión Legal</t>
  </si>
  <si>
    <t>Gestión de Tecnología e Información</t>
  </si>
  <si>
    <t>Gestión Disciplinaria</t>
  </si>
  <si>
    <t>Logística y Abastecimiento</t>
  </si>
  <si>
    <t>Control Interno</t>
  </si>
  <si>
    <t>Determinar el horizonte institucional mediante la formulación de la plataforma estratégica, lineamientos y metodologías, que permitan el logro de los propósitos organizacionales</t>
  </si>
  <si>
    <t>Establecer el nivel de implementación y el grado de efectividad del Sistema de Control Interno, realizando un examen sistemático objetivo e independiente de los procesos, actividades, operaciones y resultados que permitan establecer la eficacia, eficiencia, efectividad y economía de la gestión, contribuyendo al cumplimiento de la misión institucional.</t>
  </si>
  <si>
    <t>Establecer las directrices para la ejecución de la pena privativa de la libertad impuesta a través de una sentencia penal condenatoria y el control de las medidas de aseguramiento ordenadas por autoridad competente en los Establecimientos de Reclusión, garantizando el respeto y la protección de los Derechos Humanos del personal interno.</t>
  </si>
  <si>
    <t>Ejercer la defensa de los intereses del Instituto, el control de la legalidad de sus actos administrativos y emitir conceptos jurídicos relacionados con el objeto y función de la entidad.</t>
  </si>
  <si>
    <t>Definir políticas, programas y lineamientos institucionales para la aplicación del tratamiento penitenciario a nivel operativo con fines de resocialización de los internos condenados.</t>
  </si>
  <si>
    <t>Asegurar la eficiente y oportuna adquisición, administración y suministro de bienes y servicios de acuerdo a las necesidades de los procesos del INPEC en atención a la normativa vigente.</t>
  </si>
  <si>
    <t>Mantener la disponibilidad del sistema de información del Sistema Penitenciario y Carcelario de manera oportuna, confiable, integral e Innovadora; dando soporte tecnológico a los usuarios y el acceso oportuno a los servicios tecnológicos.</t>
  </si>
  <si>
    <t>Objetivo del proceso</t>
  </si>
  <si>
    <t>Definir políticas y estrategias para el diseño de programas y lineamientos en los servicios de salud y alimentación, actividades ocupacionales y programas de atención psicosocial para atender las necesidades de la población privada de la libertad.</t>
  </si>
  <si>
    <t>Establecer directrices relacionadas con obtener los beneficios legales que se otorgan durante la ejecución de la pena privativa de la libertad o el cumplimiento de la medida de aseguramiento a la población reclusa.</t>
  </si>
  <si>
    <t>Garantizar el respeto, promoción, protección y defensa de los derechos humanos en el sistema penitenciario y carcelario, a partir de la atención, asesoría y acompañamiento efectivos, a los requerimientos de los ciudadanos y partes interesadas a través del direccionamiento oportuno y eficiente a los procesos competentes.</t>
  </si>
  <si>
    <t>Gestionar la comunicación interna y externa a través del buen uso de los recursos de información para fortalecer el trabajo institucional.</t>
  </si>
  <si>
    <t>Administrar los procesos de ingreso, desarrollo y desvinculación del talento humano al servicio del INPEC, mediante el desarrollo de estrategias administrativas y operativas soportadas en el principio constitucional del mérito, tendientes a garantizar servidores públicos competentes para alcanzar los objetivos Institucionales.</t>
  </si>
  <si>
    <t>Realizar la formación, capacitación, inducción, instrucción, entrenamiento y reentrenamiento a los actores del Sistema Nacional Penitenciario que así lo requiera y las investigaciones a este ámbito en forma eficiente.</t>
  </si>
  <si>
    <t>Garantizar la función disciplinaria en los servidores públicos del INPEC de forma tal que se inicie y finalice el proceso con las garantías procesales, así como la implementación de políticas de prevención de las conductas que constituyan falta disciplinaria.</t>
  </si>
  <si>
    <t>Ejercer el adecuado control de los recursos financieros asignados al Instituto en cumplimiento a los principios contables y de hacienda pública.</t>
  </si>
  <si>
    <t>Administrar la documentación del Instituto durante todo su ciclo vital de acuerdo a la legislación vigente con el fin de conservar la memoria institucional y proporcionar de manera oportuna la información a usuarios.</t>
  </si>
  <si>
    <t>Garantizar un adecuado flujo de información tanto interna  como externa</t>
  </si>
  <si>
    <t>Diseñar la ruta estratégica con miras a fortalecer la confianza ciudadana y la legitimidad.
Conocer los avances en la consecución de resultados previstos en su marco estratégico.</t>
  </si>
  <si>
    <t>Promover el Mejoramiento Continuo del Instituto</t>
  </si>
  <si>
    <t>Número de herramientas implementadas para la promoción, prevención y diseñadas para la gestión de los Derechos Humanos.
Ejecutar la planeación institucional en el marco de los valores del servicio público.</t>
  </si>
  <si>
    <t>Ejecutar la planeación institucional en el marco de los valores del servicio público.</t>
  </si>
  <si>
    <t>Gestionar un talento humano idóneo, comprometido y transparente, que contribuya al cumplimiento de la misión institucional y los fines del Estado, y alcance su propio desarrollo personal y laboral.</t>
  </si>
  <si>
    <t>Garantizar el orden y la disciplina en los establecimientos de reclusión, el cumplimiento de las penas y las medidas de detención preventiva, todo en el marco del respeto de los derechos humanos y la dignidad de las personas privadas de la libertad, los v</t>
  </si>
  <si>
    <t>Establecer de acuerdo con las políticas institucionales y la normatividad vigente los planes para el desarrollo de los proyectos y programas de atención básica de la población sindicada privada de la libertad y el tratamiento penitenciario de la población</t>
  </si>
  <si>
    <t>Fortalecer la gestión del empleo público aplicando la planeación durante el ciclo del servidor público (ingreso, desarrollo y retiro), para que los servidores penitenciarios desarrollen sus funciones de acuerdo con las condiciones requeridas por la entidad</t>
  </si>
  <si>
    <t>Establecer de acuerdo con las políticas institucionales y la normatividad vigente los planes para el desarrollo de los proyectos y programas de atención básica de la población sindicada privada de la libertad y el tratamiento penitenciario de la población condenada privada de la libertad</t>
  </si>
  <si>
    <t>R1</t>
  </si>
  <si>
    <t>R2</t>
  </si>
  <si>
    <t>R3</t>
  </si>
  <si>
    <t>R4</t>
  </si>
  <si>
    <t>R5</t>
  </si>
  <si>
    <t>R6</t>
  </si>
  <si>
    <t>R7</t>
  </si>
  <si>
    <t>R8</t>
  </si>
  <si>
    <t>R9</t>
  </si>
  <si>
    <t>R10</t>
  </si>
  <si>
    <t>R11</t>
  </si>
  <si>
    <t>R12</t>
  </si>
  <si>
    <t>R13</t>
  </si>
  <si>
    <t>R14</t>
  </si>
  <si>
    <t>R15</t>
  </si>
  <si>
    <t>R16</t>
  </si>
  <si>
    <t>R17</t>
  </si>
  <si>
    <t>R18</t>
  </si>
  <si>
    <t>R19</t>
  </si>
  <si>
    <t>R20</t>
  </si>
  <si>
    <t>R21</t>
  </si>
  <si>
    <t>R22</t>
  </si>
  <si>
    <t>R23</t>
  </si>
  <si>
    <t>R24</t>
  </si>
  <si>
    <t>R25</t>
  </si>
  <si>
    <t>R26</t>
  </si>
  <si>
    <t>R27</t>
  </si>
  <si>
    <t>R28</t>
  </si>
  <si>
    <t>R29</t>
  </si>
  <si>
    <t>R30</t>
  </si>
  <si>
    <t>R31</t>
  </si>
  <si>
    <t>R32</t>
  </si>
  <si>
    <t>R33</t>
  </si>
  <si>
    <t>R34</t>
  </si>
  <si>
    <t>R35</t>
  </si>
  <si>
    <t>R36</t>
  </si>
  <si>
    <t>R37</t>
  </si>
  <si>
    <t>R38</t>
  </si>
  <si>
    <t>R39</t>
  </si>
  <si>
    <t>R40</t>
  </si>
  <si>
    <t>R41</t>
  </si>
  <si>
    <t>R42</t>
  </si>
  <si>
    <t>R43</t>
  </si>
  <si>
    <t>R44</t>
  </si>
  <si>
    <t>R45</t>
  </si>
  <si>
    <t>R46</t>
  </si>
  <si>
    <t>R47</t>
  </si>
  <si>
    <t>R48</t>
  </si>
  <si>
    <t>R49</t>
  </si>
  <si>
    <t>R50</t>
  </si>
  <si>
    <t>R51</t>
  </si>
  <si>
    <t>R52</t>
  </si>
  <si>
    <t>R53</t>
  </si>
  <si>
    <t>R54</t>
  </si>
  <si>
    <t>R55</t>
  </si>
  <si>
    <t>R56</t>
  </si>
  <si>
    <t>R57</t>
  </si>
  <si>
    <t>R58</t>
  </si>
  <si>
    <t>R59</t>
  </si>
  <si>
    <t>R60</t>
  </si>
  <si>
    <t>R61</t>
  </si>
  <si>
    <t>R62</t>
  </si>
  <si>
    <t>R63</t>
  </si>
  <si>
    <t>R64</t>
  </si>
  <si>
    <t>R65</t>
  </si>
  <si>
    <t>R66</t>
  </si>
  <si>
    <t>R67</t>
  </si>
  <si>
    <t>R68</t>
  </si>
  <si>
    <t>R69</t>
  </si>
  <si>
    <t>R70</t>
  </si>
  <si>
    <t>R71</t>
  </si>
  <si>
    <t>R72</t>
  </si>
  <si>
    <t>R73</t>
  </si>
  <si>
    <t>R74</t>
  </si>
  <si>
    <t>R75</t>
  </si>
  <si>
    <t>R76</t>
  </si>
  <si>
    <t>R77</t>
  </si>
  <si>
    <t>R78</t>
  </si>
  <si>
    <t>R79</t>
  </si>
  <si>
    <t>R80</t>
  </si>
  <si>
    <t>R81</t>
  </si>
  <si>
    <t>R82</t>
  </si>
  <si>
    <t>R83</t>
  </si>
  <si>
    <t>R84</t>
  </si>
  <si>
    <t>R85</t>
  </si>
  <si>
    <t>R86</t>
  </si>
  <si>
    <t>R87</t>
  </si>
  <si>
    <t>R88</t>
  </si>
  <si>
    <t>R89</t>
  </si>
  <si>
    <t>R90</t>
  </si>
  <si>
    <t>R91</t>
  </si>
  <si>
    <t>R92</t>
  </si>
  <si>
    <t>R93</t>
  </si>
  <si>
    <t>R94</t>
  </si>
  <si>
    <t>R95</t>
  </si>
  <si>
    <t>R96</t>
  </si>
  <si>
    <t>R97</t>
  </si>
  <si>
    <t>R98</t>
  </si>
  <si>
    <t>R99</t>
  </si>
  <si>
    <t>R100</t>
  </si>
  <si>
    <t>R101</t>
  </si>
  <si>
    <t>R102</t>
  </si>
  <si>
    <t>R103</t>
  </si>
  <si>
    <t>R104</t>
  </si>
  <si>
    <t>R105</t>
  </si>
  <si>
    <t>R106</t>
  </si>
  <si>
    <t>R107</t>
  </si>
  <si>
    <t>R108</t>
  </si>
  <si>
    <t>R109</t>
  </si>
  <si>
    <t>R110</t>
  </si>
  <si>
    <t>R111</t>
  </si>
  <si>
    <t>R112</t>
  </si>
  <si>
    <t>R113</t>
  </si>
  <si>
    <t>R114</t>
  </si>
  <si>
    <t>R115</t>
  </si>
  <si>
    <t>Afectación  Económica</t>
  </si>
  <si>
    <t>C2</t>
  </si>
  <si>
    <t>C3</t>
  </si>
  <si>
    <t>C4</t>
  </si>
  <si>
    <t>C5</t>
  </si>
  <si>
    <t>C6</t>
  </si>
  <si>
    <t>C7</t>
  </si>
  <si>
    <t>C8</t>
  </si>
  <si>
    <t>FACTOR DE RIESGO</t>
  </si>
  <si>
    <t>Talento Humano</t>
  </si>
  <si>
    <t>Tecnología</t>
  </si>
  <si>
    <t>Infraestructura</t>
  </si>
  <si>
    <t>Eventos externos</t>
  </si>
  <si>
    <t>Afectación menor a 10 SMLMV</t>
  </si>
  <si>
    <t>Entre 10 y 50 SMLMV</t>
  </si>
  <si>
    <t>Entre 50 y 100 SMLMV</t>
  </si>
  <si>
    <t>Entre 100 y 500 SMLMV</t>
  </si>
  <si>
    <t xml:space="preserve"> MAPA DE RIESGOS INSTITUCIONAL VIGENCIA 2022, VERSIÓN 1
(INCLUYE LOS RIESGOS DE GESTIÓN Y DE SEGURIDAD DIGITAL)</t>
  </si>
  <si>
    <t>Sin registro</t>
  </si>
  <si>
    <t xml:space="preserve"> MAPA DE RIESGOS INSTITUCIONAL VIGENCIA 2022, VERSIÓN 1
(MAPA DE RIESGOS DE CORRUPCIÓN)</t>
  </si>
  <si>
    <t>DE GESTIÓN</t>
  </si>
  <si>
    <t>DE CORRUPCIÓN</t>
  </si>
  <si>
    <t>DE SEGURIDAD DIGITAL</t>
  </si>
  <si>
    <t>CLASIFICACIÓN  DEL RIESGO</t>
  </si>
  <si>
    <t>Al menos  1 vez en los últimos 5 años</t>
  </si>
  <si>
    <t>Al menos  1 vez en los últimos 2 años</t>
  </si>
  <si>
    <t>Más de 1 vez al año</t>
  </si>
  <si>
    <t>No se ha presentado en los últimos años</t>
  </si>
  <si>
    <t>Al menos  1 vez en el último año</t>
  </si>
  <si>
    <t xml:space="preserve">Posibilidad de recibir o solicitar cualquier dádiva o beneficio a nombre propio o de terceros a cambio de manipular una auditoria. </t>
  </si>
  <si>
    <t>Presión, injerencia, amenazas de terceros interesados en generar incumplimiento en los deberes del auditor, conllevando a perdida de objetividad.</t>
  </si>
  <si>
    <t xml:space="preserve">Noticias falsas  o con falta de verificación  </t>
  </si>
  <si>
    <t xml:space="preserve">Desinformación  en las redes . En los medios de comunicación no verificación con la fuente </t>
  </si>
  <si>
    <t>Oficina Asesora de Comunicaciones</t>
  </si>
  <si>
    <t>Implementación de una campaña para el adecuado uso de redes sociales, que implique la imagen institucional</t>
  </si>
  <si>
    <t>Cuatrimestral</t>
  </si>
  <si>
    <t xml:space="preserve">Si se presenta la materialización del riesgo, se deben ejecutar las siguiente acciones cuyo objetivo principal es reducir los daños que se puedan producir (impacto): 
1. Elaboración de boletín dirigido a medios de comunicación.
2. Aclaración a través de la declaración del vocero oficial.
</t>
  </si>
  <si>
    <t>Posibilidad de afectación reputacional por el incumplimiento en la formulación y seguimiento de la planeación institucional a nivel nacional</t>
  </si>
  <si>
    <t>Inoportunidad en la formulación de la planeación institucional de acuerdo al Decreto 612</t>
  </si>
  <si>
    <t>No formulación y/o seguimiento de la planeación institucional</t>
  </si>
  <si>
    <t>Oficina Asesora de Planeación
DIREG y ERON</t>
  </si>
  <si>
    <t>DIREG y ERON</t>
  </si>
  <si>
    <t>N/A</t>
  </si>
  <si>
    <t>Si se presenta la materialización del riesgo, se deben ejecutar las siguiente acciones cuyo objetivo principal es reducir los daños que se puedan producir (impacto): 
1.Informe de la situación presentada.
2. Requerimiento a las Direcciones Regionales y ERON
3. Llamados de atención pertinentes</t>
  </si>
  <si>
    <t>Anual</t>
  </si>
  <si>
    <t>Posibilidad de afectación reputacional por publicar o suministrar información estadística sociodemográfica de la PPL a cargo del INPEC que no corresponde a la realidad, debido al inadecuado registro de información de los encargados de alimentar la base de datos del sistema en el aplicativo SISIPEC WEB o desconocimiento del procedimiento.</t>
  </si>
  <si>
    <t>Inadecuado registro de información de los encargados de alimentar la base de datos del sistema.</t>
  </si>
  <si>
    <t>Desconocimiento del marco normativo o procedimientos para el correcto registro de información en el aplicativo SISIPEC WEB.</t>
  </si>
  <si>
    <t>Oficina Asesora de Planeación - Grupo Estadística</t>
  </si>
  <si>
    <t>Mensual</t>
  </si>
  <si>
    <t>Oficina Asesora de Planeación
Grupo Estadística</t>
  </si>
  <si>
    <t>Si se presenta la materialización del riesgo, se deben ejecutar las siguiente acciones cuyo objetivo principal es reducir los daños que se puedan producir (impacto): 
1. Verificar cual fue la situación presentada acudiendo a la fuente primaria.
2. Subsanar la inconsistencia.</t>
  </si>
  <si>
    <t>Demoras en la recolección y consolidación de la información</t>
  </si>
  <si>
    <t>Desconocimiento de como actuar frente a las respuestas de solicitudes  de información</t>
  </si>
  <si>
    <t>Oficina Asesora de Planeación</t>
  </si>
  <si>
    <t>Posibilidad de afectación reputacional en el incumplimiento con el suministro de información, frente a requerimientos de usuarios internos y externos por demoras en la recolección y consolidación de la información, debido al desconocimiento de como actuar frente a las respuestas de solicitudes  de información.</t>
  </si>
  <si>
    <t>Deficiencias en la aplicación de controles en la elaboración, consolidación y revisión de los informes de la OFICI</t>
  </si>
  <si>
    <t>Desconocimiento del proceso y normatividad legal vigente</t>
  </si>
  <si>
    <t>OFICINA DE CONTROL INTERNO</t>
  </si>
  <si>
    <t>NATURALEZA</t>
  </si>
  <si>
    <t xml:space="preserve">Omitir ajustes al plan de actividades de la OFICI por situaciones internas y externas que lo ameritan </t>
  </si>
  <si>
    <t>Falta de seguimiento al plan de actividades de la OFICI</t>
  </si>
  <si>
    <t xml:space="preserve">Falta de funcionarios asignados a la oficina de atención al ciudadano en los ERON </t>
  </si>
  <si>
    <t>Grupo de Atención al Ciudadano</t>
  </si>
  <si>
    <t>Grupo de Atención al Ciudadano, Direcciones Regionales y ERON</t>
  </si>
  <si>
    <t>Realizar videoconferencia con los responsables de Atención al Ciudadano de las DIREG y ERON del cumplimiento de actividades.</t>
  </si>
  <si>
    <t>Grupo de Atención al Ciudadano
DIREG y ERON</t>
  </si>
  <si>
    <t xml:space="preserve"> Falta  de gestión del servidor penitenciario responsable de la atención al ciudadano para el cumplimiento de manera oportuna de algunas de las acciones,  por realizar otras actividades que le son asignadas, o carencia de personal.</t>
  </si>
  <si>
    <t>Grupo de Atención al Ciudadano, DIREG y ERON</t>
  </si>
  <si>
    <t>La ausencia de respuesta por parte de las diferentes dependencias en términos de ley</t>
  </si>
  <si>
    <t>Realizar video conferencia con los responsables de Atención al Ciudadano de las DIREG y ERON del cumplimiento de respuesta oportuna a las PQRSD</t>
  </si>
  <si>
    <t>Posibilidad de recibir o solicitar cualquier dadiva o beneficio a nombre propio o de terceros a cambio de agilizar y/o omitir los trámites y/o servicios de la entidad.</t>
  </si>
  <si>
    <t xml:space="preserve">Si se presenta la materialización del riesgo, se deben ejecutar las siguiente acciones cuyo objetivo principal es reducir los daños que se puedan producir (impacto): 
1. Informe a la Dirección General
</t>
  </si>
  <si>
    <t>Posibilidad de afectación reputacional por el incumplimiento a las actividades propuestas en el tema de promoción, prevención y monitoreo de los DDHH en las Direcciones Regionales y ERON debido a la falta de seguimiento y control de las actividades.</t>
  </si>
  <si>
    <t>Incumplimiento a las actividades propuestas en el tema de promoción, prevención y monitoreo de los DDHH en las Direcciones Regionales y ERON</t>
  </si>
  <si>
    <t>Falta de seguimiento y control de las actividades</t>
  </si>
  <si>
    <t>Grupo de Derechos Humanos 
Direcciones Regionales
Direcciones de ERON</t>
  </si>
  <si>
    <t>Posibilidad de afectación reputacional por incumplimiento a las actividades  propuestas en las oficinas de servicio al ciudadano en los ERON, debido a la falta  de gestión del servidor penitenciario responsable de la atención al ciudadano.</t>
  </si>
  <si>
    <t>Si se presenta la materialización del riesgo, se deben ejecutar las siguiente acciones cuyo objetivo principal es reducir los daños que se puedan producir (impacto): 
1. Requerimiento al Director del ERON para el cumplimiento de las actividades.
2. Informe a la Dirección General</t>
  </si>
  <si>
    <t>Posibilidad de afectación reputacional por demora en la respuesta de las PQRSD por parte de las dependencias competentes, debido a la falta de atención al cumplimiento de los requerimientos de la ciudadanía en términos de ley y de forma oportuna.</t>
  </si>
  <si>
    <t>Falta de atención al cumplimiento de los requerimientos de la ciudadanía en términos de ley y de forma oportuna.</t>
  </si>
  <si>
    <t>DIREG, ERON y Dirección Escuela de Formación</t>
  </si>
  <si>
    <t>Si se presenta la materialización del riesgo, se deben ejecutar las siguiente acciones cuyo objetivo principal es reducir los daños que se puedan producir (impacto): 
1. Informe a la Dirección General 
2. Informe con cumplimiento de términos a la respuesta y trámite ante la Oficina de Control Interno Disciplinario.</t>
  </si>
  <si>
    <t>Informe a la Dirección General de los avances sobre las sesiones del comité CRAET a nivel nacional</t>
  </si>
  <si>
    <t>Semestral</t>
  </si>
  <si>
    <r>
      <rPr>
        <b/>
        <sz val="11"/>
        <rFont val="Arial Narrow"/>
        <family val="2"/>
      </rPr>
      <t>Control 2</t>
    </r>
    <r>
      <rPr>
        <sz val="11"/>
        <rFont val="Arial Narrow"/>
        <family val="2"/>
      </rPr>
      <t xml:space="preserve">: El responsable de Atención al Ciudadano de las  DIREG consolidan lo de sus ERON adscritos y reportan de manera semestral un informe a la coordinación de GATEC de las sesiones realizadas en el Comité CRAET, referente a hechos de corrupción.
</t>
    </r>
    <r>
      <rPr>
        <b/>
        <sz val="11"/>
        <rFont val="Arial Narrow"/>
        <family val="2"/>
      </rPr>
      <t>Evidencias:</t>
    </r>
    <r>
      <rPr>
        <sz val="11"/>
        <rFont val="Arial Narrow"/>
        <family val="2"/>
      </rPr>
      <t xml:space="preserve"> Oficios, Correos electrónicos, informes semestrales</t>
    </r>
  </si>
  <si>
    <t>Falta de información y/o utilización de los canales de atención donde pueden interponer las denuncias de hechos de corrupción.</t>
  </si>
  <si>
    <t>Se presenta cuando los funcionarios o ciudadanos no utilizan los medios o canales de atención para interponer las denuncias frente a hechos de corrupción.</t>
  </si>
  <si>
    <t>Oficio de retroalimentación e instrucción sobre el usos de los medios y canales que cuenta el instituto para la recepción de las denuncias.</t>
  </si>
  <si>
    <r>
      <rPr>
        <b/>
        <sz val="11"/>
        <rFont val="Arial"/>
        <family val="2"/>
      </rPr>
      <t xml:space="preserve">Control 1: </t>
    </r>
    <r>
      <rPr>
        <sz val="11"/>
        <rFont val="Arial"/>
        <family val="2"/>
      </rPr>
      <t xml:space="preserve">El grupo de Atención al Ciudadano socializa de manera semestral los canales o medios que cuenta el instituto para interponer las denuncias por hechos de corrupción, los cuales las DIREG, ERON y Dirección Escuela de Formación reportarán de manera semestral y consolidada dicha socialización al Grupo de Atención al Ciudadano.
</t>
    </r>
    <r>
      <rPr>
        <b/>
        <sz val="11"/>
        <rFont val="Arial"/>
        <family val="2"/>
      </rPr>
      <t>Evidencias:</t>
    </r>
    <r>
      <rPr>
        <sz val="11"/>
        <rFont val="Arial"/>
        <family val="2"/>
      </rPr>
      <t xml:space="preserve"> Informe a la Dirección General, oficio.</t>
    </r>
  </si>
  <si>
    <t xml:space="preserve">Si se presenta la materialización del riesgo, se deben ejecutar las siguiente acciones cuyo objetivo principal es reducir los daños que se puedan producir (impacto): 
1. Presentar informe al Director regional y nacional sobre la materialización del riesgo
2. Que el Director Regional y Director General impartan instrucciones para que se hagan los cambios de funcionario o se brinden las condiciones para que esta pueda cumplir
</t>
  </si>
  <si>
    <t>Posibilidad de afectación reputacional por el inadecuado desarrollo de las funciones de Derechos Humanos  por una alta rotación del personal y una falta de inducción al puesto de trabajo.</t>
  </si>
  <si>
    <t>Inadecuado desarrollo de las funciones de Derechos Humanos con desconocimiento de las pautas de funcionamiento del cargo</t>
  </si>
  <si>
    <t>Alta rotación del personal y una falta de inducción al puesto de trabajo.</t>
  </si>
  <si>
    <t>Si se presenta la materialización del riesgo, se deben ejecutar las siguiente acciones cuyo objetivo principal es reducir los daños que se puedan producir (impacto): 
1. Presentar informe al Director regional y nacional sobre la falta de cumplimiento del control y por ende la materialización del riesgo. 
2. Presentar informe al Director regional y nacional sobre la investigación y la verificación  operativamente la recurrencia de los hechos.
3. Que el Director Regional y Director General impartan instrucciones para que se hagan inicien las investigaciones disciplinarias que correspondan.</t>
  </si>
  <si>
    <t>Perdida de documentos de importancia probatoria y/o  expedientes disciplinarios</t>
  </si>
  <si>
    <t>Posibilidad de afectación reputacional por la perdida de documentos de importancia probatoria y/o  expedientes disciplinarios debido a la falta de control y cuidado en la custodia de los expedientes disciplinarios a cargo del profesional.</t>
  </si>
  <si>
    <t>Falta de control y cuidado en la custodia de los expedientes disciplinarios a cargo del profesional.</t>
  </si>
  <si>
    <t xml:space="preserve">Ingreso de personal no autorizado a la Oficina de Control Interno Disciplinario </t>
  </si>
  <si>
    <t>Oficina de Control Interno Disciplinario - Coordinación de los Grupos de Prevención e Investigaciones Disciplinarias</t>
  </si>
  <si>
    <t>Oficina de Control Interno Disciplinario
Coordinación de los Grupos de Prevención, Investigaciones Disciplinarias y Secretaria Común</t>
  </si>
  <si>
    <t>Si se presenta la materialización del riesgo, se deben ejecutar las siguiente acciones cuyo objetivo principal es reducir los daños que se puedan producir (impacto): 
1. Se inicia con el proceso correspondiente ya sea administrativo, disciplinario y en caso de alcance penal se desglosa copias para esa jurisdicción.
2. Reconstruir el  (los) documentos del proceso.
3. Elaborar informe a la Dirección General.</t>
  </si>
  <si>
    <t>Posibilidad de afectación reputacional por el incumplimiento en trámites y términos procesales debido a la inaplicabilidad de la ley disciplinaria vigente</t>
  </si>
  <si>
    <t xml:space="preserve">Incumplimiento en trámites y términos procesales </t>
  </si>
  <si>
    <t>Inaplicabilidad de la ley disciplinaria vigente</t>
  </si>
  <si>
    <t xml:space="preserve">Falta de organización y control por parte del funcionario de la OFIDI en la revisión de la documentación en medio físico y magnético . </t>
  </si>
  <si>
    <t>Falta de compromiso por parte de algunos directivos en los ERON y funcionarios a cargo del impulso procesal en la respuesta oportuna a los requerimientos</t>
  </si>
  <si>
    <t>Oficina de Control Interno Disciplinario
Secretaría Común, 
Grupo de Investigaciones
Direcciones Regionales</t>
  </si>
  <si>
    <t>Si se presenta la materialización del riesgo, se deben ejecutar las siguiente acciones cuyo objetivo principal es reducir los daños que se puedan producir (impacto): 
1. Se inicia con el proceso correspondiente ya sea administrativo, disciplinario y en caso de alcance penal se desglosa copias para esa jurisdicción.
2. Elaborar informe a la Dirección General</t>
  </si>
  <si>
    <t>Posibilidad de recibir o solicitar  cualquier dadiva o beneficio a nombre propio o de terceros a cambio de  favorecer   a los sujetos procesales.</t>
  </si>
  <si>
    <t>El operador disciplinario aprovecha su rol para realizar actuaciones contrarias a la ley para beneficiar al investigado</t>
  </si>
  <si>
    <t>Falta de integridad y sentido de pertenencia por parte del funcionario.</t>
  </si>
  <si>
    <t>Ausencia de controles frente a determinadas actuaciones disciplinarias</t>
  </si>
  <si>
    <t>Oficina de Control Interno Disciplinario 
Grupo de Prevención
Direcciones Regionales</t>
  </si>
  <si>
    <t>Oficina de Control Interno Disciplinario, Grupo de Secretaría Común, 
Grupo de Investigaciones y
Direcciones Regionales</t>
  </si>
  <si>
    <r>
      <rPr>
        <b/>
        <sz val="11"/>
        <rFont val="Arial Narrow"/>
        <family val="2"/>
      </rPr>
      <t xml:space="preserve">Control 2: </t>
    </r>
    <r>
      <rPr>
        <sz val="11"/>
        <rFont val="Arial Narrow"/>
        <family val="2"/>
      </rPr>
      <t xml:space="preserve">El Coordinador del Grupo de Investigaciones o quién haga sus veces en las DIREG, detectaran si hay irregularidades en el sentido de fallo que proyecte el sustanciador, si no está ajustado a derecho y  no es proporcional la sanción con la conducta investigada, realizando verificaciones de manera  permanente a las actuaciones procesales que se surten al interior de los diferentes procesos que se adelantan en el despacho disciplinario.
</t>
    </r>
    <r>
      <rPr>
        <b/>
        <sz val="11"/>
        <rFont val="Arial Narrow"/>
        <family val="2"/>
      </rPr>
      <t>Evidencias:</t>
    </r>
    <r>
      <rPr>
        <sz val="11"/>
        <rFont val="Arial Narrow"/>
        <family val="2"/>
      </rPr>
      <t xml:space="preserve"> Quejas, Sistema de Información Disciplinaria SIID, correos electrónicos y los expedientes disciplinarios, providencias, acta, quejas, denuncias o informes sobre las irregularidades, los libros radicadores.</t>
    </r>
  </si>
  <si>
    <t xml:space="preserve">1. Acta de control y verificación.
</t>
  </si>
  <si>
    <t>Coordinación de los Grupos de Prevención, Investigaciones disciplinarias y secretaria común</t>
  </si>
  <si>
    <t xml:space="preserve">
2. Reunión de sensibilización.</t>
  </si>
  <si>
    <t>Coordinación de los Grupos de Prevención, Investigaciones disciplinarias y secretaria común.
DIREG Y ERON</t>
  </si>
  <si>
    <t xml:space="preserve"> Reunión con los funcionarios y acta de cumplimiento o de observaciones.</t>
  </si>
  <si>
    <t xml:space="preserve">Sensibilización a  nivel nacional sobre la importancia en los tiempos y mecanismos de notificación oportuna de los asuntos disciplinarios dirigida  a los Directores de DIREG y ERON </t>
  </si>
  <si>
    <t xml:space="preserve">Semestral </t>
  </si>
  <si>
    <t>Jefe de la Oficina de Control Interno Disciplinario</t>
  </si>
  <si>
    <t xml:space="preserve">Jefe de la Oficina de Control Interno Disciplinario
DIREG y ERON </t>
  </si>
  <si>
    <r>
      <rPr>
        <b/>
        <sz val="11"/>
        <rFont val="Arial Narrow"/>
        <family val="2"/>
      </rPr>
      <t>Control 1:</t>
    </r>
    <r>
      <rPr>
        <sz val="11"/>
        <rFont val="Arial Narrow"/>
        <family val="2"/>
      </rPr>
      <t xml:space="preserve">  El coordinador del Grupo Prevención o quién haga sus veces en las DIREG semestralmente desarrollarán acciones preventivas internas con los funcionarios de la dependencia para prevenir posibles hechos de corrupción en el trámite de los procesos disciplinarios, para ello llevarán a cabo un evento que incorpore estrategias audiovisuales con temas a fines.
</t>
    </r>
    <r>
      <rPr>
        <b/>
        <sz val="11"/>
        <rFont val="Arial Narrow"/>
        <family val="2"/>
      </rPr>
      <t>Evidencias:</t>
    </r>
    <r>
      <rPr>
        <sz val="11"/>
        <rFont val="Arial Narrow"/>
        <family val="2"/>
      </rPr>
      <t xml:space="preserve"> Ayudas didácticas y visuales, correos electrónicos.</t>
    </r>
  </si>
  <si>
    <t>1- Divulgación del Código de Integridad.</t>
  </si>
  <si>
    <t>Oficina de Control Interno Disciplinario
Coordinación del Grupo de Prevención
DIREG Y ERON</t>
  </si>
  <si>
    <t>Posibilidad de afectación reputacional por reprocesos en el desempeño laboral del cuerpo de custodia y vigilancia debido al desarrollo elemental de las competencias asociadas a los programas previstos para su formación</t>
  </si>
  <si>
    <t xml:space="preserve">Reprocesos en el desempeño laboral del CCV </t>
  </si>
  <si>
    <t>Desarrollo elemental de las competencias asociadas a los programas previstos para la formación del CCV</t>
  </si>
  <si>
    <t>Coordinador del Grupo de Formación de la Escuela Penitenciaria Nacional</t>
  </si>
  <si>
    <t xml:space="preserve">Antes del inicio de la etapa de prácticas, realizar reunión con los Comandantes de Prácticas y/o Directores de ERON con el fin de instruir sobre la evaluación de la etapa de prácticas y su importancia frente a la entrega de un producto de calidad al sector productivo </t>
  </si>
  <si>
    <t>Subdirector Académico</t>
  </si>
  <si>
    <t>Segundo y tercer cuatrimestre</t>
  </si>
  <si>
    <t xml:space="preserve">Si se presenta la materialización del riesgo, se deben ejecutar las siguiente acciones cuyo objetivo principal es reducir los daños que se puedan producir (impacto): 
1. En caso que no exista el soporte de la conformación de la junta calificadora o que el diligenciamiento del Formato presente novedades, se devolverán los soportes a la Dirección del ERON correspondiente para que se tomen las medidas correctivas necesarias. </t>
  </si>
  <si>
    <t>Posibilidad de recibir o solicitar cualquier dádiva o beneficio a nombre propio o de terceros a cambio de seleccionar un aspirante como docente de la escuela.</t>
  </si>
  <si>
    <t>Incumplimiento del procedimiento aprobado para la selección de docentes</t>
  </si>
  <si>
    <t>Tráfico de influencias para obtener beneficios particulares o para un tercero.</t>
  </si>
  <si>
    <r>
      <rPr>
        <b/>
        <sz val="11"/>
        <rFont val="Arial Narrow"/>
        <family val="2"/>
      </rPr>
      <t>Control 1:</t>
    </r>
    <r>
      <rPr>
        <sz val="11"/>
        <rFont val="Arial Narrow"/>
        <family val="2"/>
      </rPr>
      <t xml:space="preserve"> El Consejo Directivo cada vez que se realiza una convocatoria para la selección de docentes externos selecciona el personal docente para la ejecución de los módulos de los programas académicos, previo cumplimiento de los requisitos exigidos en el perfil acorde con el orden de elegibilidad establecido por el Comité Evaluador, para ello, revisa aleatoriamente las hojas de vida de los aspirantes con el fin de establecer que la verificación de requisitos habilitantes y el análisis de antecedentes se hayan realizado conforme al procedimiento, dejando constancia de lo actuado en acta. 
</t>
    </r>
    <r>
      <rPr>
        <b/>
        <sz val="11"/>
        <rFont val="Arial Narrow"/>
        <family val="2"/>
      </rPr>
      <t>Evidencias:</t>
    </r>
    <r>
      <rPr>
        <sz val="11"/>
        <rFont val="Arial Narrow"/>
        <family val="2"/>
      </rPr>
      <t xml:space="preserve"> Acta del Consejo Directivo, formatos del procedimiento, soportes de hojas de vida revisadas e informes si aplica, que reposan en el archivo de gestión del Consejo Directivo.</t>
    </r>
  </si>
  <si>
    <t>Consejo Directivo
 de la Escuela Penitenciaria Nacional</t>
  </si>
  <si>
    <t>Desarrollar un programa de capacitación en modalidad virtual  dirigido a los servidores públicos de la Escuela sobre el Código de Integridad.</t>
  </si>
  <si>
    <t>Segundo  y tercer cuatrimestre</t>
  </si>
  <si>
    <t>Grupo de Educación Continuada
Dirección Escuela de Formación</t>
  </si>
  <si>
    <t xml:space="preserve">Si se presenta la materialización del riesgo, se deben ejecutar las siguiente acciones cuyo objetivo principal es reducir los daños que se puedan producir (impacto): 
1. En caso de que se identifiquen incumplimientos al procedimiento por posible manipulación de la información por parte de los responsables, el Consejo Directivo designa una comisión para que revise la aplicación del procedimiento con base en los soportes allegados por los aspirantes, quien rendirá informe de lo actuado al Consejo Directivo para que se tomen las decisiones pertinentes. </t>
  </si>
  <si>
    <t>Posibilidad de recibir y solicitar cualquier dádiva o beneficio a nombre propio o de terceros al ingresar o permitir el ingreso de elementos prohibidos al ERON por parte de servidores penitenciarios</t>
  </si>
  <si>
    <t xml:space="preserve">Imposición de autoridad para permitir actos que contravía el reglamento </t>
  </si>
  <si>
    <t>Falta a la ética y principio del servidor público al momento de ser objeto de ofrecimiento por parte de la población privada de la libertad o visitantes.</t>
  </si>
  <si>
    <t>Posibilidad de recibir u solicitar cualquier dádiva o beneficio a nombre propio o de tercero  a cambio de permitir la tenencia de elementos prohibidos o ilegales al interior de los ERON por parte de funcionarios del cuerpo de custodia</t>
  </si>
  <si>
    <t>Existencia de elementos prohibidos o ilegales al interior de los ERON</t>
  </si>
  <si>
    <t>Falta a la ética y principio del servidor público al ser objeto de ofrecimiento por parte de la población privada de la libertad.</t>
  </si>
  <si>
    <t>Posibilidad de recibir u solicitar cualquier dádiva o beneficio a nombre propio o de terceros a cambio de celebrar un contrato</t>
  </si>
  <si>
    <t xml:space="preserve">
Coaccionar  al funcionario para dar o recibir dadivas.</t>
  </si>
  <si>
    <t>Incumplimiento en aplicación de las normas  y procedimientos vigentes .</t>
  </si>
  <si>
    <r>
      <rPr>
        <b/>
        <sz val="11"/>
        <rFont val="Arial Narrow"/>
        <family val="2"/>
      </rPr>
      <t xml:space="preserve">Control 1: </t>
    </r>
    <r>
      <rPr>
        <sz val="11"/>
        <rFont val="Arial Narrow"/>
        <family val="2"/>
      </rPr>
      <t xml:space="preserve">A través de los Comités de contratación y evaluación a nivel Nacional (subunidades con  ordenación de gasto) analizan cada una de las actividades para iniciar el proceso contractual.
</t>
    </r>
    <r>
      <rPr>
        <b/>
        <sz val="11"/>
        <rFont val="Arial Narrow"/>
        <family val="2"/>
      </rPr>
      <t xml:space="preserve">Evidencias: </t>
    </r>
    <r>
      <rPr>
        <sz val="11"/>
        <rFont val="Arial Narrow"/>
        <family val="2"/>
      </rPr>
      <t xml:space="preserve">Actas de comité </t>
    </r>
  </si>
  <si>
    <t>Subdirección de Gestión Contractual
DIREG y ERON</t>
  </si>
  <si>
    <t>Lista de chequeo de requisitos</t>
  </si>
  <si>
    <t>Dos videoconferencias ejecutadas</t>
  </si>
  <si>
    <r>
      <rPr>
        <b/>
        <sz val="11"/>
        <rFont val="Arial Narrow"/>
        <family val="2"/>
      </rPr>
      <t>Control 2</t>
    </r>
    <r>
      <rPr>
        <sz val="11"/>
        <rFont val="Arial Narrow"/>
        <family val="2"/>
      </rPr>
      <t xml:space="preserve">: La Dirección de Gestión Corporativa a través de la Subdirección de Gestión Contractual, DIREG y ERON, actualizan  y capacitan frente al manual de contratación, formatos y procedimientos a nivel nacional - subunidades ordenadoras de gasto (regionales y EPN).
</t>
    </r>
    <r>
      <rPr>
        <b/>
        <sz val="11"/>
        <rFont val="Arial Narrow"/>
        <family val="2"/>
      </rPr>
      <t xml:space="preserve">Evidencias: </t>
    </r>
    <r>
      <rPr>
        <sz val="11"/>
        <rFont val="Arial Narrow"/>
        <family val="2"/>
      </rPr>
      <t>Actas de socialización.</t>
    </r>
  </si>
  <si>
    <t>Desconocimiento y/o no aplicación de la norma</t>
  </si>
  <si>
    <t xml:space="preserve"> Ejecución de los procesos contractuales en cualquiera de las etapas sin el cumplimiento de los requisitos legales y lineamientos establecidos por Colombia Compra Eficiente</t>
  </si>
  <si>
    <t xml:space="preserve"> Falta de conocimiento del personal para la ejecución de las actividades del proceso de contratación</t>
  </si>
  <si>
    <t>Posibilidad de afectación económica por multa y sanción del ente de control y reputacional en la perdida de confianza de proveedores, por la ejecución de los procesos contractuales en cualquiera de las etapas sin el cumplimiento de los requisitos legales y lineamientos establecidos por Colombia Compra Eficiente, debido a la falta  de conocimiento del personal para la ejecución de las actividades del proceso de contratación.</t>
  </si>
  <si>
    <t xml:space="preserve"> Subdirección de Gestión Contractual </t>
  </si>
  <si>
    <t>Evasión de PPL con medida intramural, en servicios de hospital y en desplazamientos</t>
  </si>
  <si>
    <t>Inaplicabilidad de procedimientos de seguridad por la limitación del recurso humano</t>
  </si>
  <si>
    <t>Comandante de Vigilancia ERON
Comandante de Vigilancia DIREG
Dirección de Custodia y Vigilancia</t>
  </si>
  <si>
    <t>La Dirección de Custodia y Vigilancia, de acuerdo a la análisis del informe de seguridad emite instrucciones mensuales a los Directores y Comandantes de Vigilancia de los ERON</t>
  </si>
  <si>
    <t>Dirección de Custodia y Vigilancia</t>
  </si>
  <si>
    <t>Posibilidad de afectación reputacional por la evasión de PPL con medida intramural (fuga), en servicios de hospital y en desplazamientos, debido a la inaplicabilidad de procedimientos de seguridad por la limitación del recurso humano</t>
  </si>
  <si>
    <t xml:space="preserve">Posibilidad de afectación reputacional por el incumplimiento en las órdenes de traslado de las PPL a diligencias judiciales y citas médicas, por falta de colaboración de los entes judiciales para la realización de audiencias virtuales o desplazamiento de los mismos a los ERON y por la no comparecencia voluntaria de los PPL a los despachos y centros de atención en salud y la limitación del recurso humano del CCV </t>
  </si>
  <si>
    <t>Incumplimiento en las órdenes de traslado de las PPL a diligencias judiciales y citas médicas</t>
  </si>
  <si>
    <t xml:space="preserve">Falta de colaboración de los entes judiciales para la realización de audiencias virtuales o desplazamiento de los mismos a los ERON y por la no comparecencia voluntaria de los PPL a los despachos y centros de atención en salud  y la limitación del recurso humano del CCV </t>
  </si>
  <si>
    <t>Director ERON
Comandante de Vigilancia ERON
Comandante de Vigilancia DIREG
Dirección de Custodia y Vigilancia</t>
  </si>
  <si>
    <r>
      <rPr>
        <b/>
        <sz val="11"/>
        <rFont val="Arial Narrow"/>
        <family val="2"/>
      </rPr>
      <t xml:space="preserve">Control 2: </t>
    </r>
    <r>
      <rPr>
        <sz val="11"/>
        <rFont val="Arial Narrow"/>
        <family val="2"/>
      </rPr>
      <t xml:space="preserve">El Director del ERON debe remitir por escrito al Comandante de Vigilancia del ERON cuando se presente el requerimiento, las autorizaciones de ingreso de elementos para impartir instrucciones al personal del CCV, de conformidad con lo establecido en el artículo 48 de la resolución 6349 de 2016. El comandante de Vigilancia de la Regional, recopila la información suministrada por  los ERON y emite un informe a la Dirección de Custodia y Vigilancia quien consolida el informe final a nivel nacional.
</t>
    </r>
    <r>
      <rPr>
        <b/>
        <sz val="11"/>
        <rFont val="Arial Narrow"/>
        <family val="2"/>
      </rPr>
      <t xml:space="preserve">
Evidencias: 
</t>
    </r>
    <r>
      <rPr>
        <sz val="11"/>
        <rFont val="Arial Narrow"/>
        <family val="2"/>
      </rPr>
      <t>ERON emite actas de relación general.
DIREG consolida actas de ERON y emite informe a la DICUV
DICUV emite informe final consolidando información a nivel nacional.</t>
    </r>
  </si>
  <si>
    <t xml:space="preserve">Si se presenta la materialización del riesgo, se deben ejecutar las siguiente acciones cuyo objetivo principal es reducir los daños que se puedan producir (impacto): 
1. El Director del Establecimiento por intermedio de la Unidad de Policia Judicial del ERON instaura la denuncia penal o la investigación disciplinaria en contra del funcionario según sea el caso </t>
  </si>
  <si>
    <r>
      <rPr>
        <b/>
        <sz val="11"/>
        <rFont val="Arial Narrow"/>
        <family val="2"/>
      </rPr>
      <t xml:space="preserve">Control 2: </t>
    </r>
    <r>
      <rPr>
        <sz val="11"/>
        <rFont val="Arial Narrow"/>
        <family val="2"/>
      </rPr>
      <t xml:space="preserve">Los Comandantes de Vigilancia de los Establecimientos realizan operativos de registro y control cuando sea necesario y los reporta mensualmente; estos deben estar supervisados por los oficiales y suboficiales del ERON.  El comandante de Vigilancia de la Regional, recopila la información suministrada por  los ERON y emite un informe a la Dirección de Custodia y Vigilancia quien consolida el informe final a nivel nacional.
</t>
    </r>
    <r>
      <rPr>
        <b/>
        <sz val="11"/>
        <rFont val="Arial Narrow"/>
        <family val="2"/>
      </rPr>
      <t xml:space="preserve">Evidencias: </t>
    </r>
    <r>
      <rPr>
        <sz val="11"/>
        <rFont val="Arial Narrow"/>
        <family val="2"/>
      </rPr>
      <t xml:space="preserve">
ERON emite actas de relación general.
DIREG consolida actas de ERON y emite informe a la DICUV
DICUV emite informe final consolidando información a nivel nacional.</t>
    </r>
  </si>
  <si>
    <t>Subdirección de Gestión Contractual,
Direcciones Regionales,
ERON y  EPN</t>
  </si>
  <si>
    <t xml:space="preserve">Posibilidad de afectación económica y reputacional por la atención extemporánea en las actividades del proceso de Gestión Financiero para la apertura y cierre del año fiscal debido a la falta de lineamientos en materia financiera.
</t>
  </si>
  <si>
    <t>Atención extemporánea en la actividades del proceso financiero</t>
  </si>
  <si>
    <t>Posibilidad de recibir o solicitar cualquier dádiva o beneficio a nombre propio o de terceros a cambio de  apropiar de manera indebida de los recursos públicos</t>
  </si>
  <si>
    <t>Asignación de los perfiles usuarios SIIF ( Gestión contable, Pagador Regional o Central y  Gestión del Gasto) a un solo funcionario.</t>
  </si>
  <si>
    <t>Debilidades en los controles en el manejo de los dineros tanto públicos como consignados a la población privada de la libertad.</t>
  </si>
  <si>
    <t>Grupo presupuesto, Contabilidad y tesorería</t>
  </si>
  <si>
    <t xml:space="preserve">Grupo presupuesto, Contabilidad y tesorería; pagadores y ordenadores del gasto a nivel nacional </t>
  </si>
  <si>
    <t>Grupo de Tesorería,  Ordenadores de gasto y pagadores a nivel nacional.</t>
  </si>
  <si>
    <r>
      <rPr>
        <b/>
        <sz val="11"/>
        <rFont val="Arial Narrow"/>
        <family val="2"/>
      </rPr>
      <t>Control 1:</t>
    </r>
    <r>
      <rPr>
        <sz val="11"/>
        <rFont val="Arial Narrow"/>
        <family val="2"/>
      </rPr>
      <t xml:space="preserve"> La Dirección Gestión Corporativa - Grupo presupuesto, Contabilidad y tesorería de manera cuatrimestral verifica que ningún servidor publico maneje los perfiles gestión pagador y gestión contable en el manejo del SIIF II, en caso de que se identifique , se genera un reporte  a la Dirección Regional yo ERON con el fin de que se adelante la gestión para que se cumpla con este requisito. 
En caso de no cumplirse con la asignación de los dos perfiles mínimo se emitirá oficio por parte de la Dirección Gestión Corporativa, requiriendo al Director Regional para que corrija tal situación emitiendo la respuesta por escrito con los datos del servidor público asignado, dirigido al coordinador del SIIF II INPEC.
</t>
    </r>
    <r>
      <rPr>
        <b/>
        <sz val="11"/>
        <rFont val="Arial Narrow"/>
        <family val="2"/>
      </rPr>
      <t>Evidencias:</t>
    </r>
    <r>
      <rPr>
        <sz val="11"/>
        <rFont val="Arial Narrow"/>
        <family val="2"/>
      </rPr>
      <t xml:space="preserve">  Oficios y correo electrónico.</t>
    </r>
  </si>
  <si>
    <t>Elaboración y Actualización de los procedimientos del proceso financiero</t>
  </si>
  <si>
    <t>Coordinadores Grupos de Tesorería, Contabilidad y Presupuesto</t>
  </si>
  <si>
    <t>Videonferencia a nivel nacional de autocontrol y la aplicación de procedimientos del proceso financiero</t>
  </si>
  <si>
    <t>Identificación, clasificación, medición y registro de los hechos económicos en el momento de su ocurrencia</t>
  </si>
  <si>
    <t xml:space="preserve">Funcionarios de la Coordinación Contable </t>
  </si>
  <si>
    <t>Coordinador Grupo Contabilidad.</t>
  </si>
  <si>
    <r>
      <t>Control 1:</t>
    </r>
    <r>
      <rPr>
        <sz val="11"/>
        <color theme="1"/>
        <rFont val="Arial"/>
        <family val="2"/>
      </rPr>
      <t xml:space="preserve"> La oficina Asesora de Comunicaciones diariamente realiza el monitoreo de medios de comunicación verificando las noticias publicadas en medios sobre temas de relevancia para el Instituto. Las noticias de mayor relevancia son evaluadas y se toman las acciones que hayan lugar para dar claridad ante los medios, dando cumplimiento a la Política y plan de Comunicaciones versión oficial.
</t>
    </r>
    <r>
      <rPr>
        <b/>
        <sz val="11"/>
        <color theme="1"/>
        <rFont val="Arial"/>
        <family val="2"/>
      </rPr>
      <t xml:space="preserve">Evidencias: </t>
    </r>
    <r>
      <rPr>
        <sz val="11"/>
        <color theme="1"/>
        <rFont val="Arial"/>
        <family val="2"/>
      </rPr>
      <t xml:space="preserve">Monitoreo diario e incidencia </t>
    </r>
    <r>
      <rPr>
        <b/>
        <sz val="11"/>
        <color theme="1"/>
        <rFont val="Arial"/>
        <family val="2"/>
      </rPr>
      <t xml:space="preserve">noticiosa </t>
    </r>
  </si>
  <si>
    <r>
      <t xml:space="preserve">Control 3: </t>
    </r>
    <r>
      <rPr>
        <sz val="11"/>
        <color theme="1"/>
        <rFont val="Arial"/>
        <family val="2"/>
      </rPr>
      <t xml:space="preserve">La oficina Asesora de Comunicaciones frente a las "fake news", es identificada, desmentida la noticia falsa y publicada en redes sociales en las cuentas oficiales (Twitter y facebook .
</t>
    </r>
    <r>
      <rPr>
        <b/>
        <sz val="11"/>
        <color theme="1"/>
        <rFont val="Arial"/>
        <family val="2"/>
      </rPr>
      <t>Evidencias:</t>
    </r>
    <r>
      <rPr>
        <sz val="11"/>
        <color theme="1"/>
        <rFont val="Arial"/>
        <family val="2"/>
      </rPr>
      <t xml:space="preserve"> Las "fake news" generada.</t>
    </r>
  </si>
  <si>
    <r>
      <t xml:space="preserve">Control 1: </t>
    </r>
    <r>
      <rPr>
        <sz val="11"/>
        <color theme="1"/>
        <rFont val="Arial"/>
        <family val="2"/>
      </rPr>
      <t xml:space="preserve">La Oficina Asesora de Planeación - Grupo de Planeación estratégica imparte instrucciones  a las dependencias a nivel nacional, con fin de adelantar la formulación y/o seguimiento de los diferentes planes de manera oportuna, de conformidad a la guía metodológica para la formulación, elaboración y seguimiento a Planes Institucionales PE-PI-G02 
</t>
    </r>
    <r>
      <rPr>
        <b/>
        <sz val="11"/>
        <color theme="1"/>
        <rFont val="Arial"/>
        <family val="2"/>
      </rPr>
      <t>Evidencias:</t>
    </r>
    <r>
      <rPr>
        <sz val="11"/>
        <color theme="1"/>
        <rFont val="Arial"/>
        <family val="2"/>
      </rPr>
      <t xml:space="preserve">  Correo electrónico con instrucciones.</t>
    </r>
  </si>
  <si>
    <r>
      <rPr>
        <b/>
        <sz val="11"/>
        <color theme="1"/>
        <rFont val="Arial"/>
        <family val="2"/>
      </rPr>
      <t>Control 2:</t>
    </r>
    <r>
      <rPr>
        <sz val="11"/>
        <color theme="1"/>
        <rFont val="Arial"/>
        <family val="2"/>
      </rPr>
      <t xml:space="preserve"> Las Direcciones Regionales dan a conocer a los establecimientos de reclusión los lineamientos, instrucciones y retroalimentación de los informes de seguimiento del Plan de Acción enviados por la Oficina Asesora de Planeación, de conformidad a la guía metodológica para la formulación, elaboración y seguimiento a Planes Institucionales PE-PI-G02 .
</t>
    </r>
    <r>
      <rPr>
        <b/>
        <sz val="11"/>
        <color theme="1"/>
        <rFont val="Arial"/>
        <family val="2"/>
      </rPr>
      <t>Evidencias:</t>
    </r>
    <r>
      <rPr>
        <sz val="11"/>
        <color theme="1"/>
        <rFont val="Arial"/>
        <family val="2"/>
      </rPr>
      <t xml:space="preserve"> Oficios, correos electrónicos.</t>
    </r>
  </si>
  <si>
    <r>
      <rPr>
        <b/>
        <sz val="11"/>
        <color theme="1"/>
        <rFont val="Arial"/>
        <family val="2"/>
      </rPr>
      <t>Control 2</t>
    </r>
    <r>
      <rPr>
        <sz val="11"/>
        <color theme="1"/>
        <rFont val="Arial"/>
        <family val="2"/>
      </rPr>
      <t xml:space="preserve">: La Oficina Asesora de Planeación - Grupo Estadística cuenta con la PE-PI-G05 Guía para la construcción  de los cuadros estadísticos mensuales,
</t>
    </r>
    <r>
      <rPr>
        <b/>
        <sz val="11"/>
        <color theme="1"/>
        <rFont val="Arial"/>
        <family val="2"/>
      </rPr>
      <t xml:space="preserve">Evidencias: </t>
    </r>
    <r>
      <rPr>
        <sz val="11"/>
        <color theme="1"/>
        <rFont val="Arial"/>
        <family val="2"/>
      </rPr>
      <t>Guía,  archivos de estadísticas y series históricas.</t>
    </r>
  </si>
  <si>
    <r>
      <rPr>
        <b/>
        <sz val="11"/>
        <color theme="1"/>
        <rFont val="Arial"/>
        <family val="2"/>
      </rPr>
      <t xml:space="preserve">Control 2: </t>
    </r>
    <r>
      <rPr>
        <sz val="11"/>
        <color theme="1"/>
        <rFont val="Arial"/>
        <family val="2"/>
      </rPr>
      <t xml:space="preserve">La Oficina Asesora de Planeación - Grupo Estadística cuenta a  través de la información de Sisipec  elabora los informes mensuales y revista anual, a partir de cuadros estadísticos previamente establecidos y la publicación en pagina institucional.
</t>
    </r>
    <r>
      <rPr>
        <b/>
        <sz val="11"/>
        <color theme="1"/>
        <rFont val="Arial"/>
        <family val="2"/>
      </rPr>
      <t xml:space="preserve">
Evidencias: </t>
    </r>
    <r>
      <rPr>
        <sz val="11"/>
        <color theme="1"/>
        <rFont val="Arial"/>
        <family val="2"/>
      </rPr>
      <t>Publicación pagina web link estadística, informe mensual y revista anual</t>
    </r>
  </si>
  <si>
    <r>
      <rPr>
        <b/>
        <sz val="11"/>
        <color theme="1"/>
        <rFont val="Arial"/>
        <family val="2"/>
      </rPr>
      <t>Control 1:</t>
    </r>
    <r>
      <rPr>
        <sz val="11"/>
        <color theme="1"/>
        <rFont val="Arial"/>
        <family val="2"/>
      </rPr>
      <t xml:space="preserve"> El Jefe Oficina de Control Interno y su equipo de trabajo modificara el plan de actividades anual ante contingencias presentadas.
</t>
    </r>
    <r>
      <rPr>
        <b/>
        <sz val="11"/>
        <color theme="1"/>
        <rFont val="Arial"/>
        <family val="2"/>
      </rPr>
      <t>Evidencias:</t>
    </r>
    <r>
      <rPr>
        <sz val="11"/>
        <color theme="1"/>
        <rFont val="Arial"/>
        <family val="2"/>
      </rPr>
      <t xml:space="preserve"> Acta, Matriz Plan de actividades</t>
    </r>
  </si>
  <si>
    <r>
      <rPr>
        <b/>
        <sz val="11"/>
        <color theme="1"/>
        <rFont val="Arial"/>
        <family val="2"/>
      </rPr>
      <t xml:space="preserve">Control 2: </t>
    </r>
    <r>
      <rPr>
        <sz val="11"/>
        <color theme="1"/>
        <rFont val="Arial"/>
        <family val="2"/>
      </rPr>
      <t xml:space="preserve">Seguimiento mensual por parte del Jefe de la OFICI y su equipo de trabajo al plan de actividades.
</t>
    </r>
    <r>
      <rPr>
        <b/>
        <sz val="11"/>
        <color theme="1"/>
        <rFont val="Arial"/>
        <family val="2"/>
      </rPr>
      <t xml:space="preserve">Evidencias: </t>
    </r>
    <r>
      <rPr>
        <sz val="11"/>
        <color theme="1"/>
        <rFont val="Arial"/>
        <family val="2"/>
      </rPr>
      <t>Actas</t>
    </r>
  </si>
  <si>
    <r>
      <rPr>
        <b/>
        <sz val="11"/>
        <color theme="1"/>
        <rFont val="Arial"/>
        <family val="2"/>
      </rPr>
      <t>Control 1:</t>
    </r>
    <r>
      <rPr>
        <sz val="11"/>
        <color theme="1"/>
        <rFont val="Arial"/>
        <family val="2"/>
      </rPr>
      <t xml:space="preserve"> El grupo de Atención al Ciudadano solicita mediante oficio anual a las Direcciones Regionales y ERON la asignación de personal idóneo para los puntos de atención al ciudadano.
</t>
    </r>
    <r>
      <rPr>
        <b/>
        <sz val="11"/>
        <color theme="1"/>
        <rFont val="Arial"/>
        <family val="2"/>
      </rPr>
      <t>Evidencias:</t>
    </r>
    <r>
      <rPr>
        <sz val="11"/>
        <color theme="1"/>
        <rFont val="Arial"/>
        <family val="2"/>
      </rPr>
      <t xml:space="preserve"> Oficios, Correos electrónicos.</t>
    </r>
  </si>
  <si>
    <r>
      <rPr>
        <b/>
        <sz val="11"/>
        <color theme="1"/>
        <rFont val="Arial"/>
        <family val="2"/>
      </rPr>
      <t>Control 2:</t>
    </r>
    <r>
      <rPr>
        <sz val="11"/>
        <color theme="1"/>
        <rFont val="Arial"/>
        <family val="2"/>
      </rPr>
      <t xml:space="preserve"> El grupo de Atención al Ciudadano remite en el primer trimestre a las Direcciones Regionales y ERON oficio  con cada una de las actividades a desarrollar, plazos establecidos y entrega de evidencias. 
</t>
    </r>
    <r>
      <rPr>
        <b/>
        <sz val="11"/>
        <color theme="1"/>
        <rFont val="Arial"/>
        <family val="2"/>
      </rPr>
      <t>Evidencias:</t>
    </r>
    <r>
      <rPr>
        <sz val="11"/>
        <color theme="1"/>
        <rFont val="Arial"/>
        <family val="2"/>
      </rPr>
      <t xml:space="preserve"> Oficios, correos electrónicos</t>
    </r>
  </si>
  <si>
    <r>
      <rPr>
        <b/>
        <sz val="11"/>
        <color theme="1"/>
        <rFont val="Arial"/>
        <family val="2"/>
      </rPr>
      <t xml:space="preserve">Control 3: </t>
    </r>
    <r>
      <rPr>
        <sz val="11"/>
        <color theme="1"/>
        <rFont val="Arial"/>
        <family val="2"/>
      </rPr>
      <t xml:space="preserve">El responsable de Atención al Ciudadano del  DIREG consolida y reporta trimestralmente a la coordinación de GATEC el avance en las actividades tanto para la DIREG y sus ERON adscritos, y el cargue de evidencias en la carpeta drive. 
</t>
    </r>
    <r>
      <rPr>
        <b/>
        <sz val="11"/>
        <color theme="1"/>
        <rFont val="Arial"/>
        <family val="2"/>
      </rPr>
      <t>Evidencias</t>
    </r>
    <r>
      <rPr>
        <sz val="11"/>
        <color theme="1"/>
        <rFont val="Arial"/>
        <family val="2"/>
      </rPr>
      <t>: Informes</t>
    </r>
  </si>
  <si>
    <r>
      <rPr>
        <b/>
        <sz val="11"/>
        <color theme="1"/>
        <rFont val="Arial"/>
        <family val="2"/>
      </rPr>
      <t>Control 2:</t>
    </r>
    <r>
      <rPr>
        <sz val="11"/>
        <color theme="1"/>
        <rFont val="Arial"/>
        <family val="2"/>
      </rPr>
      <t xml:space="preserve"> Los Cónsules regionales realizarán videoconferencias mensuales con los Cónsules de ERON, para impartirles instrucciones sobre la realización de las actividades propuestas para el mes, así como hacer observaciones y recomendaciones que permitan ajustar el desarrollo de las actividades a las pautas establecidas.                                                                                                           El Grupo de Derechos Humanos, realizará videoconferencia bimestral con los Cónsules Regionales, con el fin de impartirles instrucciones sobre la realización de las actividades propuestas para el bimestre, así como hacer observaciones y recomendaciones que permitan ajustar el desarrollo de las actividades a las pautas establecidas.                                                                           
</t>
    </r>
    <r>
      <rPr>
        <b/>
        <sz val="11"/>
        <color theme="1"/>
        <rFont val="Arial"/>
        <family val="2"/>
      </rPr>
      <t xml:space="preserve">Evidencias: </t>
    </r>
    <r>
      <rPr>
        <sz val="11"/>
        <color theme="1"/>
        <rFont val="Arial"/>
        <family val="2"/>
      </rPr>
      <t xml:space="preserve">Registros y/o actas de las videoconferencias.                                                    </t>
    </r>
  </si>
  <si>
    <r>
      <rPr>
        <b/>
        <sz val="11"/>
        <color theme="1"/>
        <rFont val="Arial"/>
        <family val="2"/>
      </rPr>
      <t>Control 1:</t>
    </r>
    <r>
      <rPr>
        <sz val="11"/>
        <color theme="1"/>
        <rFont val="Arial"/>
        <family val="2"/>
      </rPr>
      <t xml:space="preserve"> La Oficina de Control Interno Disciplinario - Coordinación Grupo de Prevención y el Coordinador del Grupo de Investigaciones disciplinarias realizan trimestralmente la  suscripción de un acta de verificación aleatoria de los expedientes disciplinarios a cargo de los sustanciadores, a fin de verificar que los  procesos  que se encuentren  físicamente disponibles con las condiciones de seguridad y  las normas gestión documental.
</t>
    </r>
    <r>
      <rPr>
        <b/>
        <sz val="11"/>
        <color theme="1"/>
        <rFont val="Arial"/>
        <family val="2"/>
      </rPr>
      <t xml:space="preserve">
</t>
    </r>
    <r>
      <rPr>
        <b/>
        <sz val="11"/>
        <rFont val="Arial"/>
        <family val="2"/>
      </rPr>
      <t>Evidencias</t>
    </r>
    <r>
      <rPr>
        <sz val="11"/>
        <rFont val="Arial"/>
        <family val="2"/>
      </rPr>
      <t>: A</t>
    </r>
    <r>
      <rPr>
        <sz val="11"/>
        <color theme="1"/>
        <rFont val="Arial"/>
        <family val="2"/>
      </rPr>
      <t xml:space="preserve">cta de verificación, correo electrónicos, libros radicadores
</t>
    </r>
  </si>
  <si>
    <r>
      <rPr>
        <b/>
        <sz val="11"/>
        <color theme="1"/>
        <rFont val="Arial"/>
        <family val="2"/>
      </rPr>
      <t>CONTROL 2</t>
    </r>
    <r>
      <rPr>
        <sz val="11"/>
        <color theme="1"/>
        <rFont val="Arial"/>
        <family val="2"/>
      </rPr>
      <t xml:space="preserve">: Los funcionarios de la OFIDI apoyaran la verificación de personal ajeno a la oficina, con el fin de no permitir el acceso a los lugares dónde reposan los expedientes.   En el evento que se sospeche de una conducta irregular por parte del funcionario sustanciador dónde se involucre un particular, se comunicará  de inmediato al jefe de la oficina para lo respectivo.
</t>
    </r>
    <r>
      <rPr>
        <b/>
        <sz val="11"/>
        <color theme="1"/>
        <rFont val="Arial"/>
        <family val="2"/>
      </rPr>
      <t xml:space="preserve">Evidencias: </t>
    </r>
    <r>
      <rPr>
        <sz val="11"/>
        <color theme="1"/>
        <rFont val="Arial"/>
        <family val="2"/>
      </rPr>
      <t xml:space="preserve"> Actas de Compromiso,  Oficio de novedad.</t>
    </r>
  </si>
  <si>
    <r>
      <rPr>
        <b/>
        <sz val="11"/>
        <color theme="1"/>
        <rFont val="Arial"/>
        <family val="2"/>
      </rPr>
      <t xml:space="preserve">Control 1: </t>
    </r>
    <r>
      <rPr>
        <sz val="11"/>
        <color theme="1"/>
        <rFont val="Arial"/>
        <family val="2"/>
      </rPr>
      <t xml:space="preserve">Todos los funcionarios de la OFIDI, de acuerdo con su cargo y funciones, conocen el procedimiento y las consecuencias jurídicas, frente al desconocimientos de los términos de ley para cumplir en términos.
El jefe de la Oficina de Control Interno Disciplinario y sus coordinadores de apoyo, realizaran una verificación aleatoria para corroborar que se están cumpliendo los términos de ley bajo los principios administrativos de eficiencia, eficacia y efectividad. En caso de encontrarse incumplimientos se hará la respectiva retroalimentación, a fin de subsanar la irregularidad.
</t>
    </r>
    <r>
      <rPr>
        <b/>
        <sz val="11"/>
        <color theme="1"/>
        <rFont val="Arial"/>
        <family val="2"/>
      </rPr>
      <t xml:space="preserve">Evidencias: </t>
    </r>
    <r>
      <rPr>
        <sz val="11"/>
        <color theme="1"/>
        <rFont val="Arial"/>
        <family val="2"/>
      </rPr>
      <t>Acta de revisión, correos electrónicos, libros radicadores.</t>
    </r>
  </si>
  <si>
    <r>
      <rPr>
        <b/>
        <sz val="11"/>
        <color theme="1"/>
        <rFont val="Arial"/>
        <family val="2"/>
      </rPr>
      <t xml:space="preserve">Control 2:  </t>
    </r>
    <r>
      <rPr>
        <sz val="11"/>
        <color theme="1"/>
        <rFont val="Arial"/>
        <family val="2"/>
      </rPr>
      <t xml:space="preserve">La Oficina de Control Interno Disciplinario - coordinación del grupo de Secretaría Común en el nivel central o los responsables de Control Interno Disciplinario en las DIREG cuando se vencen los términos de ley definidos para notificación, realizarán seguimiento a la comisión de notificación para que se cumplan en los tiempos establecidos, para ello se emplearán mecanismos de notificación por edicto, por estado, correo certificado y correo electrónico manteniendo  actualizado  la herramienta tecnológica  "sistema de información disciplinaria"  de los procesos que llegan a su dependencia para notificación, la cual se realiza según orden de prioridad basado en la etapa de proceso o en el orden de llegada, según corresponda al procedimiento, conservando los registros de calidad de la notificación.
</t>
    </r>
    <r>
      <rPr>
        <b/>
        <sz val="11"/>
        <color theme="1"/>
        <rFont val="Arial"/>
        <family val="2"/>
      </rPr>
      <t>Evidencias</t>
    </r>
    <r>
      <rPr>
        <sz val="11"/>
        <color theme="1"/>
        <rFont val="Arial"/>
        <family val="2"/>
      </rPr>
      <t>: auto comisorio, correos electrónicos y guías de entrega de comunicación certificada que reposarán en cada uno de los expedientes disciplinarios.</t>
    </r>
  </si>
  <si>
    <r>
      <rPr>
        <b/>
        <sz val="11"/>
        <color theme="1"/>
        <rFont val="Arial"/>
        <family val="2"/>
      </rPr>
      <t>Control 1:</t>
    </r>
    <r>
      <rPr>
        <sz val="11"/>
        <color theme="1"/>
        <rFont val="Arial"/>
        <family val="2"/>
      </rPr>
      <t xml:space="preserve"> El Grupo de Formación de la Escuela Penitenciaria Nacional cada vez que se adjudiquen estudiantes a un campo de práctica, verifica la conformación de la Junta Calificadora para la evaluación de prácticas y el correcto diligenciamiento del formato "Evaluación de Prácticas Carcelarias" versión oficial como lo establece la PA-GC-G03 Guía para Prácticas Carcelarias, de lo cual elabora informe al Grupo de Registro y Control.  En caso que no exista el soporte de la conformación de la Junta Calificadora o que el diligenciamiento del Formato presente novedades, se devolverán los soportes a la Dirección del ERON correspondiente para que se tomen las medidas correctivas necesarias. 
</t>
    </r>
    <r>
      <rPr>
        <b/>
        <sz val="11"/>
        <color theme="1"/>
        <rFont val="Arial"/>
        <family val="2"/>
      </rPr>
      <t>Evidencias:</t>
    </r>
    <r>
      <rPr>
        <sz val="11"/>
        <color theme="1"/>
        <rFont val="Arial"/>
        <family val="2"/>
      </rPr>
      <t xml:space="preserve"> Informe al Grupo de Registro y Control, los formatos "Evaluación de Prácticas Carcelarias" versión oficial debidamente diligenciados, oficios de devolución si aplican.</t>
    </r>
  </si>
  <si>
    <r>
      <rPr>
        <b/>
        <sz val="11"/>
        <color theme="1"/>
        <rFont val="Arial"/>
        <family val="2"/>
      </rPr>
      <t>Control 2:</t>
    </r>
    <r>
      <rPr>
        <sz val="11"/>
        <color theme="1"/>
        <rFont val="Arial"/>
        <family val="2"/>
      </rPr>
      <t xml:space="preserve"> De acuerdo a las estrategias emitidas por el Consejo de Seguridad las cuales deben ser implementadas por los oficiales y suboficiales del ERON para la supervisión y el control del personal del CCV y la adecuada prestación del servicio, el comandante de vigilancia del ERON supervisa el cumplimiento de los servicios de hospital y las remisiones para emitir instrucciones mensuales sobre la restricción de elementos distractores en el servicio, entre otras recomendaciones. El comandante de Vigilancia de la Regional, recopila la información suministrada por  los ERON y emite un informe a la Dirección de Custodia y Vigilancia quien consolida el informe final a nivel nacional.
</t>
    </r>
    <r>
      <rPr>
        <b/>
        <sz val="11"/>
        <color theme="1"/>
        <rFont val="Arial"/>
        <family val="2"/>
      </rPr>
      <t xml:space="preserve">Evidencias: </t>
    </r>
    <r>
      <rPr>
        <sz val="11"/>
        <color theme="1"/>
        <rFont val="Arial"/>
        <family val="2"/>
      </rPr>
      <t xml:space="preserve">
ERON emite instrucciones.
DIREG consolida las instrucciones emitidas por los ERON y rinde informe a la DICUV
DICUV emite informe final consolidando información a nivel nacional.</t>
    </r>
  </si>
  <si>
    <r>
      <rPr>
        <b/>
        <sz val="11"/>
        <color theme="1"/>
        <rFont val="Arial"/>
        <family val="2"/>
      </rPr>
      <t>Control 2:</t>
    </r>
    <r>
      <rPr>
        <sz val="11"/>
        <color theme="1"/>
        <rFont val="Arial"/>
        <family val="2"/>
      </rPr>
      <t xml:space="preserve"> El Director del ERON, junto con el Comandante de Vigilancia implementa estrategias de Gestión frente a las autoridades judiciales con el fin de incentivar la realización de audiencias virtuales y adecua los espacios necesarios para su realización.   El Comandante de Vigilancia de la Regional, recopila la información suministrada por  los ERON y emite un informe a la Dirección de Custodia y Vigilancia quien consolida el informe final a nivel nacional.
</t>
    </r>
    <r>
      <rPr>
        <b/>
        <sz val="11"/>
        <color theme="1"/>
        <rFont val="Arial"/>
        <family val="2"/>
      </rPr>
      <t xml:space="preserve">
Evidencias: 
</t>
    </r>
    <r>
      <rPr>
        <sz val="11"/>
        <color theme="1"/>
        <rFont val="Arial"/>
        <family val="2"/>
      </rPr>
      <t>ERON emite documentos de gestión ante las autoridades judiciales
DIREG consolida documentos de ERON y emite informe a la DICUV
DICUV emite informe final consolidando información a nivel nacional</t>
    </r>
  </si>
  <si>
    <r>
      <rPr>
        <b/>
        <sz val="11"/>
        <color theme="1"/>
        <rFont val="Arial"/>
        <family val="2"/>
      </rPr>
      <t xml:space="preserve">Control 1: </t>
    </r>
    <r>
      <rPr>
        <sz val="11"/>
        <color theme="1"/>
        <rFont val="Arial"/>
        <family val="2"/>
      </rPr>
      <t xml:space="preserve">Los coordinadores del Grupo de programación en presupuestal, tesorería, presupuesto y contabilidad construyen y socializan la circular de apertura (febrero) y cierre de la vigencia (octubre) con el fin de emitir los lineamientos en materia financiera.  Esta circular es remitida  a nivel nacional a todos los servidores públicos. En caso de que no se pueda emitir la circular, se procede a dar lineamientos por el dueño de proceso a través de comunicación interna. 
</t>
    </r>
    <r>
      <rPr>
        <b/>
        <sz val="11"/>
        <color theme="1"/>
        <rFont val="Arial"/>
        <family val="2"/>
      </rPr>
      <t>Evidencias:</t>
    </r>
    <r>
      <rPr>
        <sz val="11"/>
        <color theme="1"/>
        <rFont val="Arial"/>
        <family val="2"/>
      </rPr>
      <t xml:space="preserve"> Circular, correos.</t>
    </r>
  </si>
  <si>
    <r>
      <rPr>
        <b/>
        <sz val="11"/>
        <color theme="1"/>
        <rFont val="Arial"/>
        <family val="2"/>
      </rPr>
      <t>Control 1:</t>
    </r>
    <r>
      <rPr>
        <sz val="11"/>
        <color theme="1"/>
        <rFont val="Arial"/>
        <family val="2"/>
      </rPr>
      <t xml:space="preserve"> El grupo de contabilidad, realizan inducción en materia contable, de acuerdo a la normatividad emitida por la Contaduría General de la Nación y el Ministerio de Hacienda y Crédito Publico - SIIF NACIÓN.
</t>
    </r>
    <r>
      <rPr>
        <b/>
        <sz val="11"/>
        <color theme="1"/>
        <rFont val="Arial"/>
        <family val="2"/>
      </rPr>
      <t>Evidencias:</t>
    </r>
    <r>
      <rPr>
        <sz val="11"/>
        <color theme="1"/>
        <rFont val="Arial"/>
        <family val="2"/>
      </rPr>
      <t xml:space="preserve"> Acta - video </t>
    </r>
  </si>
  <si>
    <r>
      <rPr>
        <b/>
        <sz val="11"/>
        <color indexed="8"/>
        <rFont val="Arial"/>
        <family val="2"/>
      </rPr>
      <t xml:space="preserve">Control 2. </t>
    </r>
    <r>
      <rPr>
        <sz val="11"/>
        <color indexed="8"/>
        <rFont val="Arial"/>
        <family val="2"/>
      </rPr>
      <t xml:space="preserve">La coordinación contable y quien haga sus veces en las subunidades ejecutoras a nivel nacional conciliaran la información con las dependencias que generan  información o interviene en el proceso contable. 
</t>
    </r>
    <r>
      <rPr>
        <b/>
        <sz val="11"/>
        <color indexed="8"/>
        <rFont val="Arial"/>
        <family val="2"/>
      </rPr>
      <t>Evidencias:</t>
    </r>
    <r>
      <rPr>
        <sz val="11"/>
        <color indexed="8"/>
        <rFont val="Arial"/>
        <family val="2"/>
      </rPr>
      <t xml:space="preserve"> Actas - Oficio</t>
    </r>
  </si>
  <si>
    <r>
      <rPr>
        <b/>
        <sz val="11"/>
        <color theme="1"/>
        <rFont val="Arial"/>
        <family val="2"/>
      </rPr>
      <t>Control 3.</t>
    </r>
    <r>
      <rPr>
        <sz val="11"/>
        <color theme="1"/>
        <rFont val="Arial"/>
        <family val="2"/>
      </rPr>
      <t xml:space="preserve"> El grupo de contabilidad realiza análisis del reporte de saldos y movimientos generados del sistema SIIF Nación para verificar la razonabilidad de los saldos en cumplimiento de la normatividad vigente políticas contable y procedimientos. 
</t>
    </r>
    <r>
      <rPr>
        <b/>
        <sz val="11"/>
        <color theme="1"/>
        <rFont val="Arial"/>
        <family val="2"/>
      </rPr>
      <t xml:space="preserve">Evidencias:   </t>
    </r>
    <r>
      <rPr>
        <sz val="11"/>
        <color theme="1"/>
        <rFont val="Arial"/>
        <family val="2"/>
      </rPr>
      <t>Reporte de saldos y movimientos por ECP</t>
    </r>
  </si>
  <si>
    <t>Posibilidad  de perdida económica y reputacional  por la no ejecución presupuestal  acorde con la meta institucional debido a la falta de oportunidad en la contratación de los bienes y servicios de la entidad y que no permite  mover a tiempo los saldos presupuestales para cubrir diferentes necesidades  de la entidad.</t>
  </si>
  <si>
    <t>La no ejecución presupuestal acorde con la meta institucional</t>
  </si>
  <si>
    <t xml:space="preserve">Coordinador  grupo de Programación Presupuestal - Oficina Asesora de Planeación 
Coordinador grupo de presupuesto - Dirección de Gestión Corporativa </t>
  </si>
  <si>
    <t xml:space="preserve">Coordinador grupo de Programación Presupuestal - Oficina Asesora de Planeación </t>
  </si>
  <si>
    <r>
      <rPr>
        <b/>
        <sz val="11"/>
        <color theme="1"/>
        <rFont val="Arial"/>
        <family val="2"/>
      </rPr>
      <t xml:space="preserve">Control 2. : </t>
    </r>
    <r>
      <rPr>
        <sz val="11"/>
        <color theme="1"/>
        <rFont val="Arial"/>
        <family val="2"/>
      </rPr>
      <t xml:space="preserve">La Oficina Asesora de Planeación – Grupo Programación Presupuestal, consolida las solicitudes de modificación presupuestal y elabora los actos administrativos correspondientes (reducción, traslado, asignación), acorde con el procedimiento "Modificación Presupuestal"  PA-GF-P05  y para la subunidades ejecutoras de acuerdo a los tiempo establecidos mediante la circular de apertura de la vigencia fiscal.
</t>
    </r>
    <r>
      <rPr>
        <b/>
        <sz val="11"/>
        <color theme="1"/>
        <rFont val="Arial"/>
        <family val="2"/>
      </rPr>
      <t>Evidencias:</t>
    </r>
    <r>
      <rPr>
        <sz val="11"/>
        <color theme="1"/>
        <rFont val="Arial"/>
        <family val="2"/>
      </rPr>
      <t xml:space="preserve"> Consolidado y correos electrónicos,</t>
    </r>
  </si>
  <si>
    <t>Posibilidad de afectación reputacional y sanciones por parte del ente regulador por la pérdida de información derivada de la falta de Organización en los Archivos de Gestión y Fondos Acumulados del Instituto a Nivel Nacional tal como lo establece la Ley General de Archivos 594 de 2000.</t>
  </si>
  <si>
    <t>Recursos presupuestales limitados para los elementos necesarios para la organización de los archivos de gestión.</t>
  </si>
  <si>
    <t>Desconocimiento y/o falta de compromiso de los servidores penitenciarios frente al Manual de Gestión Documental, el procedimiento de Organización Documental  y su aplicación.</t>
  </si>
  <si>
    <t>DIGEC - GRUPO DE GESTIÓN DOCUMENTAL</t>
  </si>
  <si>
    <r>
      <rPr>
        <b/>
        <sz val="11"/>
        <rFont val="Arial Narrow"/>
        <family val="2"/>
      </rPr>
      <t xml:space="preserve">Control 1: </t>
    </r>
    <r>
      <rPr>
        <sz val="11"/>
        <rFont val="Arial Narrow"/>
        <family val="2"/>
      </rPr>
      <t xml:space="preserve">El grupo de Gestión Documental realiza acompañamiento y capacitación a Nivel Nacional basado en los procedimientos de Organización Documental PA-DO-P07 y el Manual de Gestión Documental   PA-DO-M01.
</t>
    </r>
    <r>
      <rPr>
        <b/>
        <sz val="11"/>
        <rFont val="Arial Narrow"/>
        <family val="2"/>
      </rPr>
      <t xml:space="preserve">
Evidencias:</t>
    </r>
    <r>
      <rPr>
        <sz val="11"/>
        <rFont val="Arial Narrow"/>
        <family val="2"/>
      </rPr>
      <t xml:space="preserve"> Correos electrónicos, oficios y actas</t>
    </r>
  </si>
  <si>
    <t>Entregar diligenciado el Formato Único de Inventario Documental PA-DO-M01- F01, tanto de los fondos acumulados como de los Archivos de Gestión basado en los procedimientos de Organización Documental PA-DO-P07 y el Manual de Gestión Documental   PA-DO-M01; realizando el seguimiento a sus Establecimientos de Reclusión adscritos para la entrega de dicha información.</t>
  </si>
  <si>
    <t>DIRECTORES REGIONALES - AREA DE GESTIÒN CORPORATIVA  (Encargados de Archivo)</t>
  </si>
  <si>
    <t>Entregar diligenciado el Formato Único de Inventario Documental PA-DO-M01- F01, tanto de los fondos acumulados como de los Archivos de Gestión basado en los procedimientos de Organización Documental PA-DO-P07 y el Manual de Gestión Documental   PA-DO-M01.</t>
  </si>
  <si>
    <t>DIRECTORES DE ERON - JEFE ADMINISTRATIVA, FINANCIERA Y DE GESTIÒN HUMANA (Encargados de Archivo)</t>
  </si>
  <si>
    <t xml:space="preserve">Si se presenta la materialización del riesgo, se deben ejecutar las siguiente acciones cuyo objetivo principal es reducir los daños que se puedan producir (impacto): 
1. Se oficia a la Dirección Regional o ERON, donde se indican las falencias encontradas y se solicita un plan de acción para mitigar y atacar las razones por las cuales incumplen la Ley General de Archivos 594/2000 frente a la Organización de los documentos bajo su custodia. Posteriormente se hace seguimiento al tema. </t>
  </si>
  <si>
    <t>Posibilidad de afectación a la imagen institucional por pérdida de información a causa del incumplimiento en la radicación de las comunicaciones oficiales internas y externas en el aplicativo GESDOC.</t>
  </si>
  <si>
    <t>Manejo inadecuado y resistencia de los servidores penitenciarios al uso del aplicativo GESDOC.</t>
  </si>
  <si>
    <t>Debilidad en el uso de la ventanilla única de correspondencia como medio de radicación de toda comunicación externa allegada al Instituto.</t>
  </si>
  <si>
    <t>DIGEC- GRUPO DE GESTIÓN DOCUMENTAL</t>
  </si>
  <si>
    <t>DIGEC- GRUPO DE GESTIÓN DOCUMENTAL - Direcciones Regionales y ERON</t>
  </si>
  <si>
    <r>
      <rPr>
        <b/>
        <sz val="11"/>
        <color theme="1"/>
        <rFont val="Arial"/>
        <family val="2"/>
      </rPr>
      <t xml:space="preserve">Control 1: </t>
    </r>
    <r>
      <rPr>
        <sz val="11"/>
        <color theme="1"/>
        <rFont val="Arial"/>
        <family val="2"/>
      </rPr>
      <t xml:space="preserve">El grupo de gestión documental realiza socialización a nivel nacional para que los funcionarios públicos conozcan y utilicen correctamente el aplicativo GESDOC.
</t>
    </r>
    <r>
      <rPr>
        <b/>
        <sz val="11"/>
        <color theme="1"/>
        <rFont val="Arial"/>
        <family val="2"/>
      </rPr>
      <t xml:space="preserve">Evidencias: </t>
    </r>
    <r>
      <rPr>
        <sz val="11"/>
        <color theme="1"/>
        <rFont val="Arial"/>
        <family val="2"/>
      </rPr>
      <t>Actas de socializaciones a nivel nacional del aplicativo GESDOC.</t>
    </r>
  </si>
  <si>
    <r>
      <rPr>
        <b/>
        <sz val="11"/>
        <color theme="1"/>
        <rFont val="Arial"/>
        <family val="2"/>
      </rPr>
      <t>Control 2:</t>
    </r>
    <r>
      <rPr>
        <sz val="11"/>
        <color theme="1"/>
        <rFont val="Arial"/>
        <family val="2"/>
      </rPr>
      <t xml:space="preserve"> El grupo de gestión documental , DIREG y ERON realizan la creación de usuarios y soporte del aplicativo GESDOC, a partir de las solicitudes de los funcionarios. 
</t>
    </r>
    <r>
      <rPr>
        <b/>
        <sz val="11"/>
        <color theme="1"/>
        <rFont val="Arial"/>
        <family val="2"/>
      </rPr>
      <t xml:space="preserve">
Evidencias:</t>
    </r>
    <r>
      <rPr>
        <sz val="11"/>
        <color theme="1"/>
        <rFont val="Arial"/>
        <family val="2"/>
      </rPr>
      <t xml:space="preserve"> Correos electrónicos.</t>
    </r>
  </si>
  <si>
    <r>
      <rPr>
        <b/>
        <sz val="11"/>
        <color theme="1"/>
        <rFont val="Arial"/>
        <family val="2"/>
      </rPr>
      <t>Control 3</t>
    </r>
    <r>
      <rPr>
        <sz val="11"/>
        <color theme="1"/>
        <rFont val="Arial"/>
        <family val="2"/>
      </rPr>
      <t xml:space="preserve">: El grupo de gestión documental verifican el cumplimiento del Procedimiento de Recepción, Radicación y Distribución de Comunicaciones Oficiales PA-DO-P02.
</t>
    </r>
    <r>
      <rPr>
        <b/>
        <sz val="11"/>
        <color theme="1"/>
        <rFont val="Arial"/>
        <family val="2"/>
      </rPr>
      <t xml:space="preserve">Evidencias: </t>
    </r>
    <r>
      <rPr>
        <sz val="11"/>
        <color theme="1"/>
        <rFont val="Arial"/>
        <family val="2"/>
      </rPr>
      <t>Actas, oficios.</t>
    </r>
  </si>
  <si>
    <t>Oficio a nivel Nacional con relación al uso del aplicativo GESDOC.</t>
  </si>
  <si>
    <t>Dirección de Gestión Corporativa - Grupo de Gestión Documental</t>
  </si>
  <si>
    <t>Generar un reporte y consolidarlo por Regional y sus establecimientos Adscritos con el fin de monitorear que se dé cumplimiento a la radicación de las comunicaciones oficiales en el Aplicativo GESDOC.</t>
  </si>
  <si>
    <t xml:space="preserve">DIRECTORES REGIONALES - AREA DE GESTIÒN CORPORATIVA 
DIRECTORES DE ERON - JEFE ADMINISTRATIVA, FINANCIERA Y DE GESTIÒN HUMANA
</t>
  </si>
  <si>
    <t>Divulgar en Notinpec los lineamientos que se deben tener en cuenta en el manejo de las comunicaciones en el GESDOC.</t>
  </si>
  <si>
    <t>Trimestral</t>
  </si>
  <si>
    <t xml:space="preserve">Si se presenta la materialización del riesgo, se deben ejecutar las siguiente acciones cuyo objetivo principal es reducir los daños que se puedan producir (impacto): 
1. La información que sea remitida sin el radicado del Aplicativo GESDOC, será devuelta a la Regional, EPN o ERON. El Aplicativo GESDOC a Nivel Nacional se encuentra en funcionamiento en un 100%.
</t>
  </si>
  <si>
    <t>Posibilidad de recibir u solicitar cualquier dádiva o beneficio a nombre propio o de terceros a cambio de desaparecer, sustraer, destruir u ocultar información documental del Instituto.</t>
  </si>
  <si>
    <t xml:space="preserve">Influencia por parte de terceros para desaparecer, sustraer, destruir u ocultar información documental.
</t>
  </si>
  <si>
    <t xml:space="preserve"> - Desorganización de los archivos de gestión en las dependencias del Instituto.
</t>
  </si>
  <si>
    <t xml:space="preserve"> - Desconocimiento del servidor penitenciario sobre las consecuencias del manejo inadecuado de las comunicaciones oficiales.</t>
  </si>
  <si>
    <r>
      <rPr>
        <b/>
        <sz val="11"/>
        <rFont val="Arial Narrow"/>
        <family val="2"/>
      </rPr>
      <t>Control 1:</t>
    </r>
    <r>
      <rPr>
        <sz val="11"/>
        <rFont val="Arial Narrow"/>
        <family val="2"/>
      </rPr>
      <t xml:space="preserve"> El grupo de gestión documental  realiza acompañamiento y capacitación a nivel nacional basado en los procedimientos de Organización Documental PA-DO-P07 y el Manual de Gestión Documental   PA-DO-M01.
</t>
    </r>
    <r>
      <rPr>
        <b/>
        <sz val="11"/>
        <rFont val="Arial Narrow"/>
        <family val="2"/>
      </rPr>
      <t xml:space="preserve">
Evidencias: </t>
    </r>
    <r>
      <rPr>
        <sz val="11"/>
        <rFont val="Arial Narrow"/>
        <family val="2"/>
      </rPr>
      <t>Correos electrónicos, oficios y actas</t>
    </r>
  </si>
  <si>
    <r>
      <rPr>
        <b/>
        <sz val="11"/>
        <rFont val="Arial Narrow"/>
        <family val="2"/>
      </rPr>
      <t xml:space="preserve">Control 2: </t>
    </r>
    <r>
      <rPr>
        <sz val="11"/>
        <rFont val="Arial Narrow"/>
        <family val="2"/>
      </rPr>
      <t xml:space="preserve">Sensibilizar mediante NOTINPEC tips de Organización de Archivos y uso del aplicativo GESDOC para conservar la memoria documental e institucional.
</t>
    </r>
    <r>
      <rPr>
        <b/>
        <sz val="11"/>
        <rFont val="Arial Narrow"/>
        <family val="2"/>
      </rPr>
      <t>Evidencias:</t>
    </r>
    <r>
      <rPr>
        <sz val="11"/>
        <rFont val="Arial Narrow"/>
        <family val="2"/>
      </rPr>
      <t xml:space="preserve"> Publicaciones NOTINPEC.</t>
    </r>
  </si>
  <si>
    <t>Realizar lo establecido en el procedimiento PA-DO-P08 Transferencias Documentales Primarias para la entrega de los Archivos de Fondos Acumulados al Archivo Central del Instituto conforme al Cronograma de Transferencias Documentales.</t>
  </si>
  <si>
    <t>DIRECTORES REGIONALES - AREA DE GESTIÒN CORPORATIVA  (Encargados de Archivo)
DIRECTORES DE ERON - JEFE ADMINISTRATIVA, FINANCIERA Y DE GESTIÒN HUMANA (Encargados de Archivo)</t>
  </si>
  <si>
    <t>Socialización de los instrumentos de Gestión Documental mediante un cronograma para fortalecer la cultura archivística en los servidores públicos.</t>
  </si>
  <si>
    <t>La Dirección de Gestión Corporativa Grupo de Gestión Documental</t>
  </si>
  <si>
    <t>Si se presenta la materialización del riesgo, se deben ejecutar las siguiente acciones cuyo objetivo principal es reducir los daños que se puedan producir (impacto): 
1. Se oficia al jefe inmediato informe de la situación conforme a la responsabilidad cumpliendo lo establecido en el ACUERDO No. 038 (Septiembre 20 de 2002) El Consejo Directivo del Archivo General de la Nación: Art 1 RESPONSABILIDAD DEL SERVIDOR PÚBLICO FRENTE A LOS DOCUMENTOS Y ARCHIVOS y la LEY 1952 DE 2019 ARTÍCULO 38 DEBERES ITEM 6.</t>
  </si>
  <si>
    <t>Perdida de la confidencialidad, integridad y disponibilidad de la información</t>
  </si>
  <si>
    <t>La Oficina de Sistemas de información, a través del grupo de proyección, seguridad e implementación tecnológica</t>
  </si>
  <si>
    <t>Direcciones Regionales y ERON</t>
  </si>
  <si>
    <t>Perdida de la información de la plataforma de gestión del Circuito Cerrado de Televisión</t>
  </si>
  <si>
    <t>La Oficina de Sistemas de información, a través del Grupo de Apoyo Seguridad Electrónica</t>
  </si>
  <si>
    <t>Posibilidad de recibir o solicitar cualquier dádiva a nombre propio o de terceros para permitir el acceso al Sistema de Información Penitenciario y Carcelario (SISIPEC) del Instituto a personas no autorizadas</t>
  </si>
  <si>
    <t>Recibir o solicitar cualquier dadiva</t>
  </si>
  <si>
    <t>Permitir el acceso al Sistema de Información Penitenciario y Carcelario (SISIPEC) del Instituto a personas no autorizadas</t>
  </si>
  <si>
    <t>La Oficina de Sistemas de Información a través del Grupo de Administración de la Información y el grupo de proyección, seguridad e implementación tecnológica</t>
  </si>
  <si>
    <r>
      <rPr>
        <b/>
        <sz val="11"/>
        <rFont val="Arial Narrow"/>
        <family val="2"/>
      </rPr>
      <t xml:space="preserve">Control 1: </t>
    </r>
    <r>
      <rPr>
        <sz val="11"/>
        <rFont val="Arial Narrow"/>
        <family val="2"/>
      </rPr>
      <t xml:space="preserve">La Oficina de Sistemas de Información a través del grupo de Administración de los sistemas de Información realiza una verificación aleatoria correspondiente al 10% del total de usuarios de SISIPEC creados cada trimestre, con el fin de confirmar que son creados mediante Help desk aprobados de acuerdo al Manual Help desk que se encuentra publicado dentro del Sistema de Información. Además se verifica que adjunten la resolución de asignación de funciones y el Acuerdo de confidencialidad y compromiso con la seguridad de la información para la creación de usuarios.
</t>
    </r>
    <r>
      <rPr>
        <b/>
        <sz val="11"/>
        <rFont val="Arial Narrow"/>
        <family val="2"/>
      </rPr>
      <t xml:space="preserve">Evidencias: </t>
    </r>
    <r>
      <rPr>
        <sz val="11"/>
        <rFont val="Arial Narrow"/>
        <family val="2"/>
      </rPr>
      <t>Informe de verificación aleatoria del 10% de usuarios creados.</t>
    </r>
  </si>
  <si>
    <t>Incumplimiento en la provisión de las vacantes de la planta de personal del Instituto</t>
  </si>
  <si>
    <t>Demora en el desarrollo de concurso de mérito  y proceso de encargos que permita proveer las vacantes.</t>
  </si>
  <si>
    <t>Subdirección de Talento Humano - Grupo Administración del Talento Humano</t>
  </si>
  <si>
    <r>
      <rPr>
        <b/>
        <sz val="11"/>
        <color theme="1"/>
        <rFont val="Arial"/>
        <family val="2"/>
      </rPr>
      <t>Control 1:</t>
    </r>
    <r>
      <rPr>
        <sz val="11"/>
        <color theme="1"/>
        <rFont val="Arial"/>
        <family val="2"/>
      </rPr>
      <t xml:space="preserve"> La Subdirección de Talento Humano - Grupo Administración del Talento Humano mensualmente verifica las vacantes existentes en la planta de personal a través de los reportes de personal  del aplicativo Humano Web donde se evidencia la situación administrativa de los servidores penitenciarios. Información que es remitida mediante correo electrónico al Grupo de Prospectiva del Talento Humano, para la provisión empleo según normatividad vigente, procedimiento PA-TH-P30 v1. En caso de que el aplicativo no suministre algún tipo de información, se recurre a bases de datos en excel con la información detallada de la planta de personal y su forma de provisión. 
Evidencias: Correos electrónicos, Humano web.</t>
    </r>
  </si>
  <si>
    <t>nombramiento de personal adicional al aprobado por Decreto</t>
  </si>
  <si>
    <t>El Aplicativo HUMANO WEB que no genera alertas para controlar el número de nombramientos por denominación, código y grado de los empleos</t>
  </si>
  <si>
    <r>
      <rPr>
        <b/>
        <sz val="11"/>
        <color theme="1"/>
        <rFont val="Arial"/>
        <family val="2"/>
      </rPr>
      <t xml:space="preserve">Control 1: </t>
    </r>
    <r>
      <rPr>
        <sz val="11"/>
        <color theme="1"/>
        <rFont val="Arial"/>
        <family val="2"/>
      </rPr>
      <t xml:space="preserve">La Subdirección de Talento Humano - Grupo Administración del Talento Humano de la SUTAH  mensualmente descarga, consulta y verifica la base de datos del personal que arroja el sistema humano web, y es contrastado de manera manual con el numero de empleos aprobados por decreto para determinar que no exceda la cantidad aprobada. Una vez realizado el ejercicio es informado a través de correo electrónico a la coordinación de GATAL - procedimiento PA-TH-P18.
</t>
    </r>
    <r>
      <rPr>
        <b/>
        <sz val="11"/>
        <color theme="1"/>
        <rFont val="Arial"/>
        <family val="2"/>
      </rPr>
      <t>Evidencias:</t>
    </r>
    <r>
      <rPr>
        <sz val="11"/>
        <color theme="1"/>
        <rFont val="Arial"/>
        <family val="2"/>
      </rPr>
      <t xml:space="preserve"> Correos electrónicos, bases de datos y Humano web.</t>
    </r>
  </si>
  <si>
    <t>Si se presenta la materialización del riesgo, se deben ejecutar las siguiente acciones cuyo objetivo principal es reducir los daños que se puedan producir (impacto): 
1. Presentar un informe de las razones al nombramiento.
2. Solicitar partida presupuestal para el pago
3. Solicitud ante la oficina de control interno disciplinario las actuaciones pertinentes</t>
  </si>
  <si>
    <t>Si se presenta la materialización del riesgo, se deben ejecutar las siguiente acciones cuyo objetivo principal es reducir los daños que se puedan producir (impacto): 
1. Solicitud de reintegro del dinero pagado adicionalmente por el no ingreso de la novedad
2. Proceso de conciliación para acuerdo de pago para la devolución de los dineros.</t>
  </si>
  <si>
    <t xml:space="preserve">• Falta de personal en las sedes de trabajo. </t>
  </si>
  <si>
    <t>• Desconocimiento de los temas relacionados con el proceso de bienestar laboral e Incentivos.</t>
  </si>
  <si>
    <t xml:space="preserve">• Rotación de personal en las sedes de trabajo. </t>
  </si>
  <si>
    <t>• Directivos no generan plan de acciones de apoyo a la gestión por parte de las Cajas de Compensación Familiar o gestionan con redes sociales de apoyo.</t>
  </si>
  <si>
    <t>Falta de servidores públicos designados por los Directivos en las sedes de trabajo para el Área de Talento Humano y la no gestión ante las Cajas de Compensación Familiar y redes sociales de apoyo locales.</t>
  </si>
  <si>
    <r>
      <t xml:space="preserve">Subdirección de Talento Humano- </t>
    </r>
    <r>
      <rPr>
        <b/>
        <sz val="11"/>
        <rFont val="Arial Narrow"/>
        <family val="2"/>
      </rPr>
      <t>Grupo de Bienestar Laboral</t>
    </r>
  </si>
  <si>
    <t>Subdirección de Talento Humano- Grupo de Bienestar Laboral</t>
  </si>
  <si>
    <t>Dirección Escuela de Formación - Grupo de Personal,
Direcciones Regionales - Área de talento Humano
Direcciones de ERON - Área de gestión Humana</t>
  </si>
  <si>
    <t>Subdirección de Talento Humano- Grupo de Bienestar 
Dirección Escuela de Formación - Grupo de Personal,
Direcciones Regionales - Área de talento Humano
Direcciones de ERON - Área de gestión Humana</t>
  </si>
  <si>
    <r>
      <rPr>
        <b/>
        <sz val="11"/>
        <color theme="1"/>
        <rFont val="Arial"/>
        <family val="2"/>
      </rPr>
      <t xml:space="preserve">Control 1: </t>
    </r>
    <r>
      <rPr>
        <sz val="11"/>
        <color theme="1"/>
        <rFont val="Arial"/>
        <family val="2"/>
      </rPr>
      <t>La Subdirección de Talento Humano - Grupo Administración del Talento Humano de la SUTAH mensualmente verifica que el reporte suministrado por el aplicativo Humano Web corresponda con las novedades reportadas a través del cruce de base de datos de las diferentes situaciones administrativas (licencias no remuneradas, renuncias, encargos, nombramientos y traslados) del grupo. En caso de que el reporte presente inconsistencias, el funcionario de GATEL carga la novedad en el sistema y se requiere a quien por competencia le corresponda la corrección de la novedad. 
Evidencias: Reportes suministrados , Humano web, bases de datos, minuta de entrega</t>
    </r>
  </si>
  <si>
    <r>
      <rPr>
        <b/>
        <sz val="11"/>
        <color theme="1"/>
        <rFont val="Arial"/>
        <family val="2"/>
      </rPr>
      <t>Control 3:</t>
    </r>
    <r>
      <rPr>
        <sz val="11"/>
        <color theme="1"/>
        <rFont val="Arial"/>
        <family val="2"/>
      </rPr>
      <t xml:space="preserve"> La Subdirección de Talento Humano- Grupo de Bienestar solicita  trimestralmente a las sedes de trabajo que informen los beneficiados de las actividades efectuadas con relación al Plan de Bienestar Institucional para generar informe de los participantes o beneficiados. 
</t>
    </r>
    <r>
      <rPr>
        <b/>
        <sz val="11"/>
        <color theme="1"/>
        <rFont val="Arial"/>
        <family val="2"/>
      </rPr>
      <t xml:space="preserve">
Evidencias: </t>
    </r>
    <r>
      <rPr>
        <sz val="11"/>
        <color theme="1"/>
        <rFont val="Arial"/>
        <family val="2"/>
      </rPr>
      <t xml:space="preserve">solicitudes, informe de actividades y participantes. </t>
    </r>
  </si>
  <si>
    <r>
      <rPr>
        <b/>
        <sz val="11"/>
        <color theme="1"/>
        <rFont val="Arial"/>
        <family val="2"/>
      </rPr>
      <t>Control 4:</t>
    </r>
    <r>
      <rPr>
        <sz val="11"/>
        <color theme="1"/>
        <rFont val="Arial"/>
        <family val="2"/>
      </rPr>
      <t xml:space="preserve"> La Dirección Escuela de Formación - Grupo de Personal, Direcciones Regionales - Área de talento Humano y Direcciones de ERON - Área de gestión Humana entregan informe consolidado en términos de avance y cumplimiento de cada una de las actividades que conforman el plan al correo electrónico bienestar@inpec.gov.co, dentro de los diez (10) primeros días hábiles siguientes a la fecha de finalización del semestre. Por su parte, el informe de la DIREG deberá contener la consolidación del avance de las actividades realizadas por sí mismas y por los Establecimientos de Reclusión del Orden Nacional –ERON- adscritos a cada una.
</t>
    </r>
    <r>
      <rPr>
        <b/>
        <sz val="11"/>
        <color theme="1"/>
        <rFont val="Arial"/>
        <family val="2"/>
      </rPr>
      <t>Evidencias:</t>
    </r>
    <r>
      <rPr>
        <sz val="11"/>
        <color theme="1"/>
        <rFont val="Arial"/>
        <family val="2"/>
      </rPr>
      <t xml:space="preserve"> correo electrónico e informe consolidado. </t>
    </r>
  </si>
  <si>
    <r>
      <rPr>
        <b/>
        <sz val="11"/>
        <color theme="1"/>
        <rFont val="Arial"/>
        <family val="2"/>
      </rPr>
      <t xml:space="preserve">Control 2: </t>
    </r>
    <r>
      <rPr>
        <sz val="11"/>
        <color theme="1"/>
        <rFont val="Arial"/>
        <family val="2"/>
      </rPr>
      <t xml:space="preserve">La Dirección Escuela de Formación - Grupo de Personal, Direcciones Regionales - Área de talento Humano y Direcciones de ERON - Área de gestión Humana incorporan en los planes de acción de sus sedes las actividades establecidas en el Plan de Bienestar Institucional y hacen seguimiento trimestral de estas a través de los planes de acción. 
</t>
    </r>
    <r>
      <rPr>
        <b/>
        <sz val="11"/>
        <color theme="1"/>
        <rFont val="Arial"/>
        <family val="2"/>
      </rPr>
      <t xml:space="preserve">Evidencia: </t>
    </r>
    <r>
      <rPr>
        <sz val="11"/>
        <color theme="1"/>
        <rFont val="Arial"/>
        <family val="2"/>
      </rPr>
      <t xml:space="preserve">Plan de acción, seguimiento a planes de acción. </t>
    </r>
  </si>
  <si>
    <t>02/28/2022</t>
  </si>
  <si>
    <t xml:space="preserve">Si se presenta la materialización del riesgo, se deben ejecutar las siguiente acciones cuyo objetivo principal es reducir los daños que se puedan producir (impacto): 
1. Informe de incumplimiento directivo del Plan de Bienestar e Incentivos Institucional. </t>
  </si>
  <si>
    <t xml:space="preserve">• Servidores públicos beneficiarios redimen las ordenes de entrega a destiempo. 
• Proveedores entregan el producto siempre y cuando el total de los beneficiarios hayan redimido las ordenes de entrega de la dotación.
• Proveedores entregan productos con especificaciones diferentes a las ordenadas. </t>
  </si>
  <si>
    <t>Incumplimiento en  la entrega de la dotación por parte del  proveedor en los tiempos establecidos a la entidad</t>
  </si>
  <si>
    <t>Subdirección de Talento Humano - Grupo de Bienestar Laboral</t>
  </si>
  <si>
    <t xml:space="preserve">Posibilidad de afectación económica por liquidaciones a exfuncionarios con valores que no correspondan con lo realmente adeudado por el Instituto debido a información errada en el sistema de información Humano Web o por error involuntario del servidor público al momento de efectuar la liquidación. </t>
  </si>
  <si>
    <t>Caída del servidor del aplicativo Humano Web.</t>
  </si>
  <si>
    <t xml:space="preserve">Fallas del aplicativo Humano Web. </t>
  </si>
  <si>
    <t>Errores involuntarios en los cálculos de la liquidación de exfuncionarios</t>
  </si>
  <si>
    <t xml:space="preserve">Información no verídica por error involuntario del servidor público al momento de efectuar la liquidación. </t>
  </si>
  <si>
    <t>Implementar una lista de chequeo, que le permita al coordinador del Grupo de Prestaciones Sociales verificar que los pagos efectivamente corresponden con lo adeudado por el Instituto dependiendo de la novedades que presente cada liquidación</t>
  </si>
  <si>
    <t>Coordinador Grupo de Prestaciones Sociales</t>
  </si>
  <si>
    <t>2 veces por semana</t>
  </si>
  <si>
    <t>Si se presenta la materialización del riesgo, se deben ejecutar las siguiente acciones cuyo objetivo principal es reducir los daños que se puedan producir (impacto): 
1. Realizar una resolución modificatoria que permita subsanar el error de la liquidación inicial.</t>
  </si>
  <si>
    <t xml:space="preserve">Posibilidad de afectación económica y reputacional por incumplimiento (tardío) en las liquidaciones de las prestaciones sociales a los exfuncionarios de acuerdo con los términos legales que estipula la normatividad vigente debido a demoras o falta de respuesta en la información reportada por otras dependencias o entidades externas. </t>
  </si>
  <si>
    <t>Fallas de descuido en los tiempos de respuesta a requerimientos de información necesaria para las liquidaciones  por parte de otras dependencias o entidades externas.</t>
  </si>
  <si>
    <t>Demora involuntaria en la generación de la liquidación de prestaciones sociales.</t>
  </si>
  <si>
    <t>Subdirección de Talento Humano -  Grupo de Prestaciones Sociales</t>
  </si>
  <si>
    <r>
      <rPr>
        <b/>
        <sz val="11"/>
        <rFont val="Arial Narrow"/>
        <family val="2"/>
      </rPr>
      <t xml:space="preserve">Control 1: </t>
    </r>
    <r>
      <rPr>
        <sz val="11"/>
        <rFont val="Arial Narrow"/>
        <family val="2"/>
      </rPr>
      <t xml:space="preserve">La Subdirección de Talento Humano - a través del coordinador del Grupo de Prestaciones Sociales de la Subdirección de Talento Humano lleva a cabo control mediante la verificación   mensual de la gestión de cada liquidador e indaga sobre los avances del mismo empleando la matriz de seguimiento en la que se registran las novedades, asignaciones, valores y estados de proceso. En caso de que la información no se encuentre actualizada en la matriz, se procede a realizar los requerimientos correspondientes a los liquidadores.
</t>
    </r>
    <r>
      <rPr>
        <b/>
        <sz val="11"/>
        <rFont val="Arial Narrow"/>
        <family val="2"/>
      </rPr>
      <t>Evidencias:</t>
    </r>
    <r>
      <rPr>
        <sz val="11"/>
        <rFont val="Arial Narrow"/>
        <family val="2"/>
      </rPr>
      <t xml:space="preserve"> Matriz de seguimiento y/o correos electrónicos.</t>
    </r>
  </si>
  <si>
    <t>Elaborar un informe en el cual se reporte el estado de los casos asignados.</t>
  </si>
  <si>
    <t>Liquidadores Grupo de Prestaciones Sociales</t>
  </si>
  <si>
    <t xml:space="preserve">Si se presenta la materialización del riesgo, se deben ejecutar las siguiente acciones cuyo objetivo principal es reducir los daños que se puedan producir (impacto): 
1.Realizar una brigada de contingencia  en la cual se elaboren las liquidaciones que están pendientes y que han excedido el término legal.
</t>
  </si>
  <si>
    <t>• Pago de emolumentos salariales a los servidores públicos sin la prestación efectiva del servicio.
• Afectación en la prestación de la prestación del servicio en las sedes de trabajo.</t>
  </si>
  <si>
    <t>• Desgaste administrativo frente al desarrollo del proceso de ausentismo laboral.  
• Violación al debido proceso.</t>
  </si>
  <si>
    <t xml:space="preserve">Falta de comunicación de las sedes de trabajo frente a la situaciones administrativas de los servidores públicos. </t>
  </si>
  <si>
    <r>
      <rPr>
        <b/>
        <sz val="11"/>
        <color rgb="FF000000"/>
        <rFont val="Arial Narrow"/>
        <family val="2"/>
      </rPr>
      <t>Control 1:</t>
    </r>
    <r>
      <rPr>
        <sz val="11"/>
        <color indexed="8"/>
        <rFont val="Arial Narrow"/>
        <family val="2"/>
      </rPr>
      <t xml:space="preserve"> La Subdirección de Talento Humano a través del Grupo Asuntos Laborales efectúa el seguimiento al procedimiento de notificación dentro de la actuación administrativa de declaratoria de vacancia, determinada en la Ley 1437 de 2011.
</t>
    </r>
    <r>
      <rPr>
        <b/>
        <sz val="11"/>
        <color indexed="8"/>
        <rFont val="Arial Narrow"/>
        <family val="2"/>
      </rPr>
      <t xml:space="preserve">Evidencias: </t>
    </r>
    <r>
      <rPr>
        <sz val="11"/>
        <color indexed="8"/>
        <rFont val="Arial Narrow"/>
        <family val="2"/>
      </rPr>
      <t>Correos electrónicos y oficios.</t>
    </r>
  </si>
  <si>
    <t xml:space="preserve">Fortalecer el conocimiento en materia de notificación por ausentismo laboral a los Directivos de las Direcciones regionales y Establecimientos de Reclusión. </t>
  </si>
  <si>
    <t>Grupo de Asuntos Laborales</t>
  </si>
  <si>
    <t xml:space="preserve">Directores Regionales 
Directores de Establecimiento de Reclusión. . </t>
  </si>
  <si>
    <t>Posibilidad de recibir o solicitar cualquier dádiva o beneficio a nombre propio o de terceros a cambio de sustraer, destruir, modificar u ocultar información en la cartilla biográfica de la PPL en los ERON.</t>
  </si>
  <si>
    <t xml:space="preserve">Falta de control y seguimiento en el registro de actualización de información  de la PPL en SISIPEC WEB </t>
  </si>
  <si>
    <t>Presión, injerencia, amenazas de terceros interesados en generar Sustracción, destrucción, modificación u ocultamiento de información.</t>
  </si>
  <si>
    <r>
      <rPr>
        <b/>
        <sz val="11"/>
        <color indexed="8"/>
        <rFont val="Arial"/>
        <family val="2"/>
      </rPr>
      <t xml:space="preserve">Control 1: </t>
    </r>
    <r>
      <rPr>
        <sz val="11"/>
        <color indexed="8"/>
        <rFont val="Arial"/>
        <family val="2"/>
      </rPr>
      <t xml:space="preserve">El  Director y los responsables de las área de jurídica de los ERON generan un informe trimestral de avance en el registro de actualización de información  en SISIPEC WEB reportando los registros efectuados, las novedades presentadas e inconsistencias durante el periodo, enviado a través de correo electrónico a la Dirección Regional. La DIREG revisa los informes presentados por los ERON y generará una retroalimentación durante el siguiente mes a la culminación del trimestre sobre lo actuado, solicitando acciones de mejora en plazos definidos, a través de correo electrónico. 
</t>
    </r>
    <r>
      <rPr>
        <b/>
        <sz val="11"/>
        <color indexed="8"/>
        <rFont val="Arial"/>
        <family val="2"/>
      </rPr>
      <t xml:space="preserve">
Evidencias:</t>
    </r>
    <r>
      <rPr>
        <sz val="11"/>
        <color indexed="8"/>
        <rFont val="Arial"/>
        <family val="2"/>
      </rPr>
      <t xml:space="preserve"> Informes reportados, correos electrónicos y oficios </t>
    </r>
  </si>
  <si>
    <t>DIRECCIONES REGIONALES Y ERON</t>
  </si>
  <si>
    <t>Posibilidad de recibir o solicitar cualquier dádiva o beneficio a nombre propio o de terceros a cambio de favorecer el pago de un fallo judicial.</t>
  </si>
  <si>
    <t>Entregar un informe de los incumplimientos por parte de las dependencias que requieren préstamos documentales.</t>
  </si>
  <si>
    <t>Dirección de Gestión Corporativa - Grupo de Gestión Documental (encargado de los préstamos documentales)</t>
  </si>
  <si>
    <t>Posibilidad de afectación económica por sanciones del ente regulador por malas prácticas o manejos incorrectos de la documentación institucional, debido al incumplimiento del ejercicio profesional de la archivística, según lo dispuesto en la Ley 1409 de 2010 y la Resolución 0629 de 2018 del Departamento Administrativo de la Función Pública.</t>
  </si>
  <si>
    <t>Nombramiento de escaso y/o nada recurso humano, con el perfil calificado en Gestión Documental.</t>
  </si>
  <si>
    <r>
      <rPr>
        <b/>
        <sz val="11"/>
        <rFont val="Arial"/>
        <family val="2"/>
      </rPr>
      <t xml:space="preserve">Control 1: </t>
    </r>
    <r>
      <rPr>
        <sz val="11"/>
        <rFont val="Arial"/>
        <family val="2"/>
      </rPr>
      <t xml:space="preserve">El grupo de gestión documental realiza de manera permanente acompañamiento y capacitación a nivel nacional basado en los procedimientos de Organización Documental PA-DO-P07 y el Manual de Gestión Documental   PA-DO-M01.
</t>
    </r>
    <r>
      <rPr>
        <b/>
        <sz val="11"/>
        <rFont val="Arial"/>
        <family val="2"/>
      </rPr>
      <t>Evidencias:</t>
    </r>
    <r>
      <rPr>
        <sz val="11"/>
        <rFont val="Arial"/>
        <family val="2"/>
      </rPr>
      <t xml:space="preserve"> Correos electrónicos, oficios y actas</t>
    </r>
  </si>
  <si>
    <t>Proyectar comunicación a la Dirección de Gestión Corporativa para que se escale el tema ante la alta  Dirección frente a la incorporación de empleos con perfiles de Archivistas en el Manual Especifico de Funciones del Inpec, en cumplimiento a la normatividad archivística vigente.</t>
  </si>
  <si>
    <t>Grupo de Gestión Documental</t>
  </si>
  <si>
    <t>Diciembre de 2021</t>
  </si>
  <si>
    <t>Grupo de Derechos Humanos
Oficina Asesora de Planeación</t>
  </si>
  <si>
    <t>Enero de 2022</t>
  </si>
  <si>
    <t>Dirección de Gestión Corporativa
Grupo de Gestión Documental
Oficina Asesora de Planeación</t>
  </si>
  <si>
    <t xml:space="preserve">Posibilidad de afectación reputacional por el incumplimiento de los tiempos establecidos en la normatividad para desarrollar con éxito cada una de las  fases de la Evaluación del Desempeño Laboral en el aplicativo EDL-APP debido al desconocimiento de la metodología y lineamientos frente al tema de evaluación de desempeño laboral y la no apropiación de las obligaciones del evaluador frente al proceso. </t>
  </si>
  <si>
    <t xml:space="preserve">• No asistir a capacitaciones programadas frente al procedimiento.
• No atender los lineamientos que imparte la Subdirección de Talento Humano.
</t>
  </si>
  <si>
    <t xml:space="preserve">
Desconocimiento de la metodología y lineamientos frente al tema de evaluación de desempeño laboral</t>
  </si>
  <si>
    <t xml:space="preserve">• Delegación del proceso a servidores públicos.
• Afectación a servidores públicos para participación en ascensos, incentivos y encargos. 
• Calificaciones erróneas a los evaluados. 
• Dificultad para pactar compromisos laborales.
• Quejas por parte de los servidores públicos. </t>
  </si>
  <si>
    <t xml:space="preserve">Subdirección de Talento Humano - Grupo Prospectiva del talento Humano. </t>
  </si>
  <si>
    <t>Directores Regionales</t>
  </si>
  <si>
    <r>
      <t xml:space="preserve">Subdirección de Talento Humano - </t>
    </r>
    <r>
      <rPr>
        <b/>
        <sz val="10"/>
        <rFont val="Arial Narrow"/>
        <family val="2"/>
      </rPr>
      <t xml:space="preserve"> Grupo de Prestaciones Sociales</t>
    </r>
  </si>
  <si>
    <r>
      <t xml:space="preserve">Subdirección de Talento Humano - </t>
    </r>
    <r>
      <rPr>
        <b/>
        <sz val="10"/>
        <rFont val="Arial Narrow"/>
        <family val="2"/>
      </rPr>
      <t xml:space="preserve">Grupo Asuntos Laborales </t>
    </r>
  </si>
  <si>
    <r>
      <rPr>
        <b/>
        <sz val="11"/>
        <rFont val="Arial Narrow"/>
        <family val="2"/>
      </rPr>
      <t xml:space="preserve">Control 1: </t>
    </r>
    <r>
      <rPr>
        <sz val="11"/>
        <rFont val="Arial Narrow"/>
        <family val="2"/>
      </rPr>
      <t xml:space="preserve">La Subdirección de Talento Humano - Grupo Prospectiva del Talento Humano del INPEC realiza capacitación de manera trimestral a los servidores públicos mediante videoconferencia, reunión por Meet o comunicados masivos, de la metodología establecida para la Evaluación de Desempeño Laboral (EDL) para que los servidores públicos sean evaluados en los tiempos establecidos por la norma. 
</t>
    </r>
    <r>
      <rPr>
        <b/>
        <sz val="11"/>
        <rFont val="Arial Narrow"/>
        <family val="2"/>
      </rPr>
      <t xml:space="preserve">Evidencias: </t>
    </r>
    <r>
      <rPr>
        <sz val="11"/>
        <rFont val="Arial Narrow"/>
        <family val="2"/>
      </rPr>
      <t>Actas, aplicativo, oficios.</t>
    </r>
  </si>
  <si>
    <r>
      <rPr>
        <b/>
        <sz val="11"/>
        <rFont val="Arial Narrow"/>
        <family val="2"/>
      </rPr>
      <t>Control 3:</t>
    </r>
    <r>
      <rPr>
        <sz val="11"/>
        <rFont val="Arial Narrow"/>
        <family val="2"/>
      </rPr>
      <t xml:space="preserve"> Incluir como compromiso laboral en los acuerdos de gestión de los gerentes públicos el cumplimiento de los tiempos establecidos en la normatividad para desarrollar con éxito cada una de las  fases de la Evaluación del Desempeño Laboral en el aplicativo EDL-APP
</t>
    </r>
    <r>
      <rPr>
        <b/>
        <sz val="11"/>
        <rFont val="Arial Narrow"/>
        <family val="2"/>
      </rPr>
      <t>Evidencias:</t>
    </r>
    <r>
      <rPr>
        <sz val="11"/>
        <rFont val="Arial Narrow"/>
        <family val="2"/>
      </rPr>
      <t xml:space="preserve"> Acuerdo de gestión. </t>
    </r>
  </si>
  <si>
    <t>Director Regional y Director de ERON
Grupo
 Prospectiva del talento Humano, Subdirección de Talento Humano</t>
  </si>
  <si>
    <t>Posibilidad de afectación reputacional y económica por aprobación de primas de vigilante instructor, unidad familiar y capacitación, sin el cumplimiento de requisitos establecidos debido a reportes extemporáneos de situaciones administrativas por parte de dependencias del nivel central, DIREG y ERON y, errores involuntarios en la revisión de documentación para la aprobación de las primas de vigilante instructor.</t>
  </si>
  <si>
    <t xml:space="preserve">• Desconocimiento de los lineamientos o procedimientos del proceso.
• Personal con perfil diferente al requerido para la ejecución de la actividad.  
• Servidor con carga laboral. </t>
  </si>
  <si>
    <t>Reportes extemporáneos de situaciones administrativas por parte de dependencias del nivel central, DIREG y ERON</t>
  </si>
  <si>
    <t>Errores involuntarios en la revisión de documentación para la aprobación de las primas de vigilante instructor.</t>
  </si>
  <si>
    <t>• Desconocimiento de los lineamientos o procedimientos del proceso.</t>
  </si>
  <si>
    <r>
      <t>La Subdirección de Talento Humano -</t>
    </r>
    <r>
      <rPr>
        <b/>
        <sz val="11"/>
        <rFont val="Arial Narrow"/>
        <family val="2"/>
      </rPr>
      <t xml:space="preserve"> Grupo Prospectiva del Talento Humano</t>
    </r>
  </si>
  <si>
    <r>
      <t xml:space="preserve">Subdirección de Talento Humano - </t>
    </r>
    <r>
      <rPr>
        <b/>
        <sz val="11"/>
        <rFont val="Arial Narrow"/>
        <family val="2"/>
      </rPr>
      <t>Grupo Prospectiva del Talento Humano</t>
    </r>
  </si>
  <si>
    <r>
      <rPr>
        <b/>
        <sz val="11"/>
        <rFont val="Arial Narrow"/>
        <family val="2"/>
      </rPr>
      <t xml:space="preserve">Control 1: </t>
    </r>
    <r>
      <rPr>
        <sz val="11"/>
        <rFont val="Arial Narrow"/>
        <family val="2"/>
      </rPr>
      <t xml:space="preserve">La Subdirección de Talento Humano - Grupo Prospectiva del Talento Humano efectuará socialización a las DIREG y ERON durante los dos (2) primeros meses de la vigencia acerca de las primas de vigilante instructor, unidad familiar y capacitación a fin de aclarar conceptos y tiempos de entrega de las novedades de acuerdo con lo establecido en los documentos del proceso. 
</t>
    </r>
    <r>
      <rPr>
        <b/>
        <sz val="11"/>
        <rFont val="Arial Narrow"/>
        <family val="2"/>
      </rPr>
      <t>Evidencias:</t>
    </r>
    <r>
      <rPr>
        <sz val="11"/>
        <rFont val="Arial Narrow"/>
        <family val="2"/>
      </rPr>
      <t xml:space="preserve"> acta, correo electrónico, oficio</t>
    </r>
  </si>
  <si>
    <r>
      <rPr>
        <b/>
        <sz val="11"/>
        <rFont val="Arial Narrow"/>
        <family val="2"/>
      </rPr>
      <t>Control 2:</t>
    </r>
    <r>
      <rPr>
        <sz val="11"/>
        <rFont val="Arial Narrow"/>
        <family val="2"/>
      </rPr>
      <t xml:space="preserve"> La Subdirección de Talento Humano - Grupo Prospectiva del Talento Humano reportará mensualmente por correo electrónico el consolidado de primas de vigilante instructor, unidad familiar y capacitación en una base de datos. En caso que el servidor no remita la información completa o acorde a lo solicitado por el proceso para la obtención de este beneficio, se le informará por escrito para que subsane los requisitos. 
</t>
    </r>
    <r>
      <rPr>
        <b/>
        <sz val="11"/>
        <rFont val="Arial Narrow"/>
        <family val="2"/>
      </rPr>
      <t>Evidencias:</t>
    </r>
    <r>
      <rPr>
        <sz val="11"/>
        <rFont val="Arial Narrow"/>
        <family val="2"/>
      </rPr>
      <t xml:space="preserve"> base de datos Excel, correo electrónico.</t>
    </r>
  </si>
  <si>
    <t xml:space="preserve">Actualizar y socializar el documento o lineamientos que traten el pago de la primas de vigilante instructor, unidad familiar y capacitación. </t>
  </si>
  <si>
    <t xml:space="preserve">Grupo Prospectiva del Talento Humano. </t>
  </si>
  <si>
    <t xml:space="preserve">Si se presenta la materialización del riesgo, se deben ejecutar las siguiente acciones cuyo objetivo principal es reducir los daños que se puedan producir (impacto): 
1. Suspensión del beneficio e informar a nómina.
2. Notificación al servidor público. </t>
  </si>
  <si>
    <t>Subdirección de Telento Humano
Oficina Asesora de Planeación</t>
  </si>
  <si>
    <t>• Demora en respuesta de las incapacidades con soportes requeridos por la EPS o ARL por parte del servidor público.
• Demora en el trámite de solicitud de transcripción y liquidación de incapacidades ante las EPS por parte del área de talento humano en las DIREG, ERON y DIRES.
• Reproceso en el trámite de reconocimiento de las incapacidades por rotación de personal.</t>
  </si>
  <si>
    <t>Incumplimiento de los tiempos y requisitos establecidos para el tramite, reporte y recobro de incapacidades y licencias médicas antes las EPS o ARL</t>
  </si>
  <si>
    <t>Directores Regionales y responsable del Área de Talento Humano .</t>
  </si>
  <si>
    <t>Subdirección de Talento Humano - Grupo  de Seguridad Social</t>
  </si>
  <si>
    <r>
      <rPr>
        <b/>
        <sz val="11"/>
        <color theme="1"/>
        <rFont val="Arial"/>
        <family val="2"/>
      </rPr>
      <t xml:space="preserve">Control 1: </t>
    </r>
    <r>
      <rPr>
        <sz val="11"/>
        <color theme="1"/>
        <rFont val="Arial"/>
        <family val="2"/>
      </rPr>
      <t xml:space="preserve">La Subdirección de Talento Humano - Grupo de Seguridad Social realiza anualmente videoconferencias de socialización a nivel nacional de los procedimientos: PA-TH-P17  "Reporte de incapacidades por enfermedad general, laboral, accidentes de trabajo y licencias médicas" y  PA-TH-P22."Procedimiento para el seguimiento a funcionarios con incapacidades mayores a 90 días" . 
</t>
    </r>
    <r>
      <rPr>
        <b/>
        <sz val="11"/>
        <color theme="1"/>
        <rFont val="Arial"/>
        <family val="2"/>
      </rPr>
      <t xml:space="preserve">
Evidencias:</t>
    </r>
    <r>
      <rPr>
        <sz val="11"/>
        <color theme="1"/>
        <rFont val="Arial"/>
        <family val="2"/>
      </rPr>
      <t xml:space="preserve"> acta, correo electrónico. </t>
    </r>
  </si>
  <si>
    <r>
      <rPr>
        <b/>
        <sz val="11"/>
        <color theme="1"/>
        <rFont val="Arial"/>
        <family val="2"/>
      </rPr>
      <t>Control 2:</t>
    </r>
    <r>
      <rPr>
        <sz val="11"/>
        <color theme="1"/>
        <rFont val="Arial"/>
        <family val="2"/>
      </rPr>
      <t xml:space="preserve"> La Subdirección de Talento Humano - Grupo de Seguridad Social realiza el cruce de información con lo reportado por las DIREG ERON y el certificado de la EPS de los casos que presenten inconsistencias.
</t>
    </r>
    <r>
      <rPr>
        <b/>
        <sz val="11"/>
        <color theme="1"/>
        <rFont val="Arial"/>
        <family val="2"/>
      </rPr>
      <t>Evidencias</t>
    </r>
    <r>
      <rPr>
        <sz val="11"/>
        <color theme="1"/>
        <rFont val="Arial"/>
        <family val="2"/>
      </rPr>
      <t>: Reportes de la EPS y/o ARL</t>
    </r>
  </si>
  <si>
    <t>Directores de Establecimiento de Reclusión y responsable del Área de gestión Humana.</t>
  </si>
  <si>
    <t>Realización de videoconferencias dirigidas a todas la DIREG y ERON para implementar y socializar documentos institucionales que desarrollan temas de incapacidades y licencias médicas.</t>
  </si>
  <si>
    <t xml:space="preserve">Subdirección de Talento Humano - Grupo de Seguridad Social. </t>
  </si>
  <si>
    <t>Recibir, consolidar, enviar y cruzar información de incapacidades, licencias médicas y estados prolongados de incapacidad cuando se superan 90 días continuos, de los funcionarios del Instituto, por el detrimento patrimonial a causa del no recobro.</t>
  </si>
  <si>
    <t xml:space="preserve">• Inconsistencia en pago de los periodos anteriores de octubre de 2005, dado que en los periodos anteriores a octubre de 2005, los ERON a través de sus pagadurías realizaban el pago de aportes al sistema general de seguridad social a los funcionarios adscritos a cada establecimiento y a la fecha no se encuentran los soportes de las planillas de pago de aportes.
• Falta de personal para realizar la depuración de cartera de cada uno de los fondos de pensiones.
</t>
  </si>
  <si>
    <t>Inconsistencias en los aportes de pago a pensión de los servidores públicos a nivel nacional de vigencias anteriores al 2005.</t>
  </si>
  <si>
    <t>Subdirección de Talento Humano - Grupo de Seguridad Social</t>
  </si>
  <si>
    <t>Dirección Regional - Área de Talento Humano.</t>
  </si>
  <si>
    <r>
      <rPr>
        <b/>
        <sz val="11"/>
        <color indexed="8"/>
        <rFont val="Arial"/>
        <family val="2"/>
      </rPr>
      <t xml:space="preserve">Control 1: </t>
    </r>
    <r>
      <rPr>
        <sz val="11"/>
        <color indexed="8"/>
        <rFont val="Arial"/>
        <family val="2"/>
      </rPr>
      <t xml:space="preserve">La Subdirección de Talento Humano a través del funcionario (a) responsable del Grupo de Seguridad Social, da respuesta y orientación (De acuerdo a la capacidad del funcionario) a los requerimientos de los funcionarios que solicitan la corrección de historias laborales de aportes a pensión.
</t>
    </r>
    <r>
      <rPr>
        <b/>
        <sz val="11"/>
        <color indexed="8"/>
        <rFont val="Arial"/>
        <family val="2"/>
      </rPr>
      <t>Evidencias:</t>
    </r>
    <r>
      <rPr>
        <sz val="11"/>
        <color indexed="8"/>
        <rFont val="Arial"/>
        <family val="2"/>
      </rPr>
      <t xml:space="preserve"> Respuestas de los Derechos de petición.</t>
    </r>
  </si>
  <si>
    <r>
      <rPr>
        <b/>
        <sz val="11"/>
        <color indexed="8"/>
        <rFont val="Arial"/>
        <family val="2"/>
      </rPr>
      <t xml:space="preserve">Control 2: </t>
    </r>
    <r>
      <rPr>
        <sz val="11"/>
        <color indexed="8"/>
        <rFont val="Arial"/>
        <family val="2"/>
      </rPr>
      <t xml:space="preserve">La Subdirección de Talento Humano - a través del funcionario (a) responsable del Grupo de Seguridad Social, corre traslado de solicitudes de planillas al ERON y DIREG correspondiente con el fin de atender los requerimientos.
</t>
    </r>
    <r>
      <rPr>
        <b/>
        <sz val="11"/>
        <color indexed="8"/>
        <rFont val="Arial"/>
        <family val="2"/>
      </rPr>
      <t xml:space="preserve">Evidencias: </t>
    </r>
    <r>
      <rPr>
        <sz val="11"/>
        <color indexed="8"/>
        <rFont val="Arial"/>
        <family val="2"/>
      </rPr>
      <t>Oficios y correos electrónicos</t>
    </r>
  </si>
  <si>
    <r>
      <rPr>
        <b/>
        <sz val="11"/>
        <color indexed="8"/>
        <rFont val="Arial"/>
        <family val="2"/>
      </rPr>
      <t>Control 3:</t>
    </r>
    <r>
      <rPr>
        <sz val="11"/>
        <color indexed="8"/>
        <rFont val="Arial"/>
        <family val="2"/>
      </rPr>
      <t xml:space="preserve"> La Subdirección de Talento Humano - a través del funcionario (a) responsable del Grupo de Seguridad Social, oficia al fondo de pensión con el objeto de solucionar inconsistencias que se encuentran al alcance del instituto.
</t>
    </r>
    <r>
      <rPr>
        <b/>
        <sz val="11"/>
        <color indexed="8"/>
        <rFont val="Arial"/>
        <family val="2"/>
      </rPr>
      <t xml:space="preserve">
Evidencias:</t>
    </r>
    <r>
      <rPr>
        <sz val="11"/>
        <color indexed="8"/>
        <rFont val="Arial"/>
        <family val="2"/>
      </rPr>
      <t xml:space="preserve"> Oficios y correos electrónicos</t>
    </r>
  </si>
  <si>
    <r>
      <rPr>
        <b/>
        <sz val="11"/>
        <color indexed="8"/>
        <rFont val="Arial"/>
        <family val="2"/>
      </rPr>
      <t>Control 4:</t>
    </r>
    <r>
      <rPr>
        <sz val="11"/>
        <color indexed="8"/>
        <rFont val="Arial"/>
        <family val="2"/>
      </rPr>
      <t xml:space="preserve">La Subdirección de Talento Humano - a través del funcionario (a) responsable del Grupo de Seguridad Social, realiza seguimiento de la reconstrucción de planillas de pago de aportes a pensión de los periodos anteriores de octubre de 2005.
</t>
    </r>
    <r>
      <rPr>
        <b/>
        <sz val="11"/>
        <color indexed="8"/>
        <rFont val="Arial"/>
        <family val="2"/>
      </rPr>
      <t xml:space="preserve">Evidencias: </t>
    </r>
    <r>
      <rPr>
        <sz val="11"/>
        <color indexed="8"/>
        <rFont val="Arial"/>
        <family val="2"/>
      </rPr>
      <t>Oficios y correos electrónicos</t>
    </r>
  </si>
  <si>
    <r>
      <rPr>
        <b/>
        <sz val="11"/>
        <color theme="1"/>
        <rFont val="Arial"/>
        <family val="2"/>
      </rPr>
      <t>Control 5:</t>
    </r>
    <r>
      <rPr>
        <sz val="11"/>
        <color theme="1"/>
        <rFont val="Arial"/>
        <family val="2"/>
      </rPr>
      <t xml:space="preserve"> Los directores regionales realizan seguimiento de la reconstrucción de planillas de pago de aportes a pensión de los periodos anteriores de octubre de 2005 de los establecimientos adscritos a su regional, incluidos aquellos extintos.
</t>
    </r>
    <r>
      <rPr>
        <b/>
        <sz val="11"/>
        <color theme="1"/>
        <rFont val="Arial"/>
        <family val="2"/>
      </rPr>
      <t xml:space="preserve">
Evidencias: </t>
    </r>
    <r>
      <rPr>
        <sz val="11"/>
        <color theme="1"/>
        <rFont val="Arial"/>
        <family val="2"/>
      </rPr>
      <t>Oficios y correos electrónicos</t>
    </r>
  </si>
  <si>
    <r>
      <rPr>
        <b/>
        <sz val="11"/>
        <color indexed="8"/>
        <rFont val="Arial"/>
        <family val="2"/>
      </rPr>
      <t>Control 6:</t>
    </r>
    <r>
      <rPr>
        <sz val="11"/>
        <color indexed="8"/>
        <rFont val="Arial"/>
        <family val="2"/>
      </rPr>
      <t xml:space="preserve"> La Subdirección de Talento Humano - a través del funcionario (a) responsable del Grupo de Seguridad Social, realiza reuniones de depuración de cartera con los distintos fondos de pensiones con el fin de normalizar la cartera con  las respectivas entidades.
</t>
    </r>
    <r>
      <rPr>
        <b/>
        <sz val="11"/>
        <color indexed="8"/>
        <rFont val="Arial"/>
        <family val="2"/>
      </rPr>
      <t xml:space="preserve">Evidencias: </t>
    </r>
    <r>
      <rPr>
        <sz val="11"/>
        <color indexed="8"/>
        <rFont val="Arial"/>
        <family val="2"/>
      </rPr>
      <t>Correos electrónicos y certificaciones de los fondos pensionales.</t>
    </r>
  </si>
  <si>
    <t>Reuniones  con los fondos de pensiones para Identificar la deuda real por pagos extemporáneos.</t>
  </si>
  <si>
    <t>Capacitaciones de reconstrucción de historia laboral.</t>
  </si>
  <si>
    <t xml:space="preserve">• Déficit del personal, no se asigna responsable del Sistema de Gestión y Seguridad y Salud en el Trabajo en la totalidad de los centros de trabajo.      
• Falta de continuidad y/o carga laboral de funciones del servidor público asignado en la sede de trabajo como responsable del Sistema de Gestión y Seguridad en el Trabajo en cada uno de los centros de trabajo. </t>
  </si>
  <si>
    <r>
      <t xml:space="preserve">Subdirección de Talento Humano - </t>
    </r>
    <r>
      <rPr>
        <b/>
        <sz val="11"/>
        <rFont val="Arial Narrow"/>
        <family val="2"/>
      </rPr>
      <t>Grupo de Seguridad y Salud en el Trabajo.</t>
    </r>
    <r>
      <rPr>
        <sz val="11"/>
        <rFont val="Arial Narrow"/>
        <family val="2"/>
      </rPr>
      <t xml:space="preserve">
Dirección Escuela de Formación .
 Directores Regionales, 
Directores de Establecimientos de Reclusión Orden Nacional.</t>
    </r>
  </si>
  <si>
    <t>Subdirección de Talento Humano - Grupo de Seguridad y Salud en el Trabajo.</t>
  </si>
  <si>
    <t>Subdirección de Talento Humano - Grupo de Seguridad y Salud en el Trabajo.
Dirección Escuela de Formación .
 Directores Regionales, 
Directores de Establecimientos de Reclusión Orden Nacional.</t>
  </si>
  <si>
    <r>
      <rPr>
        <b/>
        <sz val="11"/>
        <color rgb="FF000000"/>
        <rFont val="Arial"/>
        <family val="2"/>
      </rPr>
      <t>Control 1:</t>
    </r>
    <r>
      <rPr>
        <sz val="11"/>
        <color indexed="8"/>
        <rFont val="Arial"/>
        <family val="2"/>
      </rPr>
      <t xml:space="preserve"> La Subdirección de Talento Humano - Grupo Seguridad y Salud en el Trabajo realiza seguimiento  mensualmente a  la base de datos (Drive)  donde  las Direcciones Regionales relacionan a los funcionarios responsables del Sistema de Seguridad y Salud de cada centro de trabajo.                             
</t>
    </r>
    <r>
      <rPr>
        <b/>
        <sz val="11"/>
        <color rgb="FF000000"/>
        <rFont val="Arial"/>
        <family val="2"/>
      </rPr>
      <t>Evidencia:</t>
    </r>
    <r>
      <rPr>
        <sz val="11"/>
        <color indexed="8"/>
        <rFont val="Arial"/>
        <family val="2"/>
      </rPr>
      <t xml:space="preserve"> Drive (Bases de datos). Lineamiento escrito</t>
    </r>
  </si>
  <si>
    <r>
      <rPr>
        <b/>
        <sz val="11"/>
        <color theme="1"/>
        <rFont val="Arial"/>
        <family val="2"/>
      </rPr>
      <t>Control 2:</t>
    </r>
    <r>
      <rPr>
        <sz val="11"/>
        <color theme="1"/>
        <rFont val="Arial"/>
        <family val="2"/>
      </rPr>
      <t xml:space="preserve"> La Subdirección de Talento Humano - Grupo Seguridad y Salud en el Trabajo, emite los lineamientos a los Directores Regionales  y de los Establecimientos de Reclusión de Orden Nacional  para que cada vez que se presente un cambio de funcionario responsable de Sistema de Seguridad y Salud en el Trabajo  se debe nuevamente realizar la capacitación y brindar la asesoría que  permita ejercer sus funciones.
</t>
    </r>
    <r>
      <rPr>
        <b/>
        <sz val="11"/>
        <color theme="1"/>
        <rFont val="Arial"/>
        <family val="2"/>
      </rPr>
      <t xml:space="preserve">
Evidencia:  </t>
    </r>
    <r>
      <rPr>
        <sz val="11"/>
        <color theme="1"/>
        <rFont val="Arial"/>
        <family val="2"/>
      </rPr>
      <t>Lineamiento escrito</t>
    </r>
  </si>
  <si>
    <t xml:space="preserve">Aplicar la autoevaluación conforme a la Tabla de Valores y Calificación de los Estándares Mínimos del Sistema de Gestión de SST, mediante el diligenciamiento del formulario de evaluación establecido en el artículo 27 de la Resolución N°0312 de 2019 y Circular 071 de 2020 (MINTRABAJO) </t>
  </si>
  <si>
    <t>Cuarto semestre</t>
  </si>
  <si>
    <t xml:space="preserve">Asesor y acompañar y la ejecución  de la implementación del Plan de Mejora conforme al resultado de la autoevaluación de los Estándares Mínimos. </t>
  </si>
  <si>
    <t xml:space="preserve">Si se presenta la materialización del riesgo, se deben ejecutar las siguiente acciones cuyo objetivo principal es reducir los daños que se puedan producir (impacto): 
1. Brindar apoyo con los proveedores y asesores de la ARL Positiva en la implementación del SG de SST
Informar a la Dirección General y SUTAH sobre el incumplimiento.
2. Dar respuesta de derechos de petición y solicitudes de manera que se brinde atención primaria a los requerimientos enviados desde los Establecimiento en la asignación de recursos para SST
3. Brindar apoyo con personal del INPEC y asesores de la ARL para dar continuidad  en la ejecución del sistema.
</t>
  </si>
  <si>
    <t>Falta de personal para el manejo de las historias laborales, actualización, preservación y custodia de las historias laborales</t>
  </si>
  <si>
    <t>Falta de control en las historias laborales en las DIREG, ERON y EPN</t>
  </si>
  <si>
    <t>Duplicidad de historias laborales ya que se encuentran descentralizadas en las DIREG, ERON y Escuela Penitenciaria Nacional</t>
  </si>
  <si>
    <r>
      <rPr>
        <b/>
        <sz val="11"/>
        <color theme="1"/>
        <rFont val="Arial"/>
        <family val="2"/>
      </rPr>
      <t xml:space="preserve">Control 1: </t>
    </r>
    <r>
      <rPr>
        <sz val="11"/>
        <color theme="1"/>
        <rFont val="Arial"/>
        <family val="2"/>
      </rPr>
      <t xml:space="preserve">La Subdirección de Talento Humano,  garantizará la proporcionalidad entre el personal asignado al  Grupo Administración de Historias Laborales y el número de historias laborales a gestionar, conforme al plan de trabajo anual y demás compromisos adquiridos.
</t>
    </r>
    <r>
      <rPr>
        <b/>
        <sz val="11"/>
        <color theme="1"/>
        <rFont val="Arial"/>
        <family val="2"/>
      </rPr>
      <t>Evidencias:</t>
    </r>
    <r>
      <rPr>
        <sz val="11"/>
        <color theme="1"/>
        <rFont val="Arial"/>
        <family val="2"/>
      </rPr>
      <t xml:space="preserve"> Plan  de trabajo, Plan de transferencias al archivo central  y asignación de personal.</t>
    </r>
  </si>
  <si>
    <t xml:space="preserve">
 Grupo Administración de Historias Laborales- Subdirección de Talento Humano</t>
  </si>
  <si>
    <r>
      <rPr>
        <b/>
        <sz val="11"/>
        <color theme="1"/>
        <rFont val="Arial"/>
        <family val="2"/>
      </rPr>
      <t>Control 3</t>
    </r>
    <r>
      <rPr>
        <sz val="11"/>
        <color theme="1"/>
        <rFont val="Arial"/>
        <family val="2"/>
      </rPr>
      <t xml:space="preserve">: La Subdirección de Talento Humano - Grupo Administración de Historias Laborales aplicará lo establecido en la Guía para la organización de las historias laborales PA-TH-G13
</t>
    </r>
    <r>
      <rPr>
        <b/>
        <sz val="11"/>
        <color theme="1"/>
        <rFont val="Arial"/>
        <family val="2"/>
      </rPr>
      <t>Evidencias:</t>
    </r>
    <r>
      <rPr>
        <sz val="11"/>
        <color theme="1"/>
        <rFont val="Arial"/>
        <family val="2"/>
      </rPr>
      <t xml:space="preserve"> Oficios y/o correos de la organización de las historias laborales.</t>
    </r>
  </si>
  <si>
    <t>Subdirección de Talento Humano - Grupo Administración de Historias Laborales - DIREG, EPN y ERON</t>
  </si>
  <si>
    <r>
      <rPr>
        <b/>
        <sz val="11"/>
        <color theme="1"/>
        <rFont val="Arial"/>
        <family val="2"/>
      </rPr>
      <t xml:space="preserve">Control 4: </t>
    </r>
    <r>
      <rPr>
        <sz val="11"/>
        <color theme="1"/>
        <rFont val="Arial"/>
        <family val="2"/>
      </rPr>
      <t xml:space="preserve">Con el fin de consolidar la información existente en  DIREG, ERON y Escuela Penitenciaria, se reiterará la actualización del formato único de inventario documental FUID en medio magnético ,  de las carpetas de funcionarios . La cual deberá ser actualizada mensualmente conforme al número total carpetas reportadas.
Los responsables del área de Talento Humano de las DIREG, ERON y Escuela Penitenciaria reportarán las novedades presentadas en las historias laborales en su custodia trimestralmente a través del FUID archivo Excel por correo electrónico de la Subdirección de Talento Humano - Grupo Administración de Historias Laboral. Los archivos magnéticos del FUID remitidos por las dependencias reposarán en una carpeta digital para consulta y verificación.
</t>
    </r>
    <r>
      <rPr>
        <b/>
        <sz val="11"/>
        <color theme="1"/>
        <rFont val="Arial"/>
        <family val="2"/>
      </rPr>
      <t>Evidencias:</t>
    </r>
    <r>
      <rPr>
        <sz val="11"/>
        <color theme="1"/>
        <rFont val="Arial"/>
        <family val="2"/>
      </rPr>
      <t xml:space="preserve"> Correos electrónicos, formato FUID</t>
    </r>
  </si>
  <si>
    <t xml:space="preserve">Subdirección de Talento Humano - Grupo Administración de Historias Laborales </t>
  </si>
  <si>
    <r>
      <rPr>
        <b/>
        <sz val="11"/>
        <color theme="1"/>
        <rFont val="Arial"/>
        <family val="2"/>
      </rPr>
      <t xml:space="preserve">Control 5: </t>
    </r>
    <r>
      <rPr>
        <sz val="11"/>
        <color theme="1"/>
        <rFont val="Arial"/>
        <family val="2"/>
      </rPr>
      <t xml:space="preserve"> La Subdirección de Talento Humano - Grupo Administración de Historias Laborales solicitará  a las áreas de talento humano de las DIREG, ERON y Escuela Penitenciaria, se continúe el  envío de las historias laborales inactivas de los funcionarios de carrera, provisionalidad y cuerpo de custodia, de acuerdo con un plan de trabajo, con el fin de suprimir las historias laborales ambulantes.
</t>
    </r>
    <r>
      <rPr>
        <b/>
        <sz val="11"/>
        <color theme="1"/>
        <rFont val="Arial"/>
        <family val="2"/>
      </rPr>
      <t xml:space="preserve">Evidencias: </t>
    </r>
    <r>
      <rPr>
        <sz val="11"/>
        <color theme="1"/>
        <rFont val="Arial"/>
        <family val="2"/>
      </rPr>
      <t>Correo electrónico.</t>
    </r>
  </si>
  <si>
    <r>
      <rPr>
        <b/>
        <sz val="11"/>
        <color theme="1"/>
        <rFont val="Arial"/>
        <family val="2"/>
      </rPr>
      <t>Control 2:</t>
    </r>
    <r>
      <rPr>
        <sz val="11"/>
        <color theme="1"/>
        <rFont val="Arial"/>
        <family val="2"/>
      </rPr>
      <t xml:space="preserve"> La Subdirección de Talento Humano - Grupo Administración de Historias Laborales cuenta con planilla de control para préstamos, consultas y anexos de documentación de hojas de vida.
</t>
    </r>
    <r>
      <rPr>
        <b/>
        <sz val="11"/>
        <color theme="1"/>
        <rFont val="Arial"/>
        <family val="2"/>
      </rPr>
      <t>Evidencias:</t>
    </r>
    <r>
      <rPr>
        <sz val="11"/>
        <color theme="1"/>
        <rFont val="Arial"/>
        <family val="2"/>
      </rPr>
      <t xml:space="preserve"> Planilla de control, documento ingreso de documentos a las historias laborales</t>
    </r>
  </si>
  <si>
    <r>
      <rPr>
        <b/>
        <sz val="11"/>
        <color theme="1"/>
        <rFont val="Arial"/>
        <family val="2"/>
      </rPr>
      <t>Control 6:</t>
    </r>
    <r>
      <rPr>
        <sz val="11"/>
        <color theme="1"/>
        <rFont val="Arial"/>
        <family val="2"/>
      </rPr>
      <t xml:space="preserve"> La Subdirección de Talento Humano - Grupo Administración de Historias Laborales realiza comparativos entre los formatos FUID entregados por las DIREG, EPN y ERON con las bases de datos que se manejan para actualizar el inventario real de historias laborales.
</t>
    </r>
    <r>
      <rPr>
        <b/>
        <sz val="11"/>
        <color theme="1"/>
        <rFont val="Arial"/>
        <family val="2"/>
      </rPr>
      <t>Evidencias</t>
    </r>
    <r>
      <rPr>
        <sz val="11"/>
        <color theme="1"/>
        <rFont val="Arial"/>
        <family val="2"/>
      </rPr>
      <t>: Formatos FUID, Bases de datos</t>
    </r>
  </si>
  <si>
    <t>Si se presenta la materialización del riesgo, se deben ejecutar las siguiente acciones cuyo objetivo principal es reducir los daños que se puedan producir (impacto): 
1. Requerir las DIREG, ERON y EPN instaurar la denuncia respectiva.
2. DIREG, ERON y EPN efectuaran la reconstrucción de las piezas documental perdidas.
3. Remitir la información de la situación del nivel central del denuncio con la reconstrucción.
4. Plan de trabajo para actualizar la información de las historias laborales</t>
  </si>
  <si>
    <t>• Pagos no autorizados a servidores públicos, que pueden generar detrimento patrimonial.</t>
  </si>
  <si>
    <t xml:space="preserve">Reportes extemporáneos o no verídicos de novedades por parte de las sedes de trabajo. </t>
  </si>
  <si>
    <r>
      <t xml:space="preserve"> Subdirección de Talento Humano -</t>
    </r>
    <r>
      <rPr>
        <b/>
        <sz val="11"/>
        <rFont val="Arial Narrow"/>
        <family val="2"/>
      </rPr>
      <t xml:space="preserve"> Grupo de Nomina</t>
    </r>
  </si>
  <si>
    <t xml:space="preserve">Posibilidad de afectación reputacional y económica por  recibir o solicitar cualquier dádiva o beneficio a nombre propio o de terceros a cambio de reconocer  salarios y/o prestaciones sociales sin el cumplimiento de requisitos legales debido a reportes extemporáneos o no verídicos de novedades por parte de las sedes de trabajo. </t>
  </si>
  <si>
    <r>
      <rPr>
        <b/>
        <sz val="11"/>
        <color rgb="FF000000"/>
        <rFont val="Arial Narrow"/>
        <family val="2"/>
      </rPr>
      <t xml:space="preserve">Control 2: </t>
    </r>
    <r>
      <rPr>
        <sz val="11"/>
        <color indexed="8"/>
        <rFont val="Arial Narrow"/>
        <family val="2"/>
      </rPr>
      <t xml:space="preserve">La Subdirección de Talento Humano - Grupo Nóminas semestralmente socializa  con los responsables del área de talento humano de las DIREG los avances en el cumplimiento en el reporte de novedades, reiterando los tiempos, calidad, veracidad de la información reportada, el cumplimiento a los procedimientos aprobados.
</t>
    </r>
    <r>
      <rPr>
        <b/>
        <sz val="11"/>
        <color indexed="8"/>
        <rFont val="Arial Narrow"/>
        <family val="2"/>
      </rPr>
      <t xml:space="preserve">Evidencias: </t>
    </r>
    <r>
      <rPr>
        <sz val="11"/>
        <color indexed="8"/>
        <rFont val="Arial Narrow"/>
        <family val="2"/>
      </rPr>
      <t xml:space="preserve">Registros de la socialización. </t>
    </r>
  </si>
  <si>
    <r>
      <rPr>
        <b/>
        <sz val="11"/>
        <color indexed="8"/>
        <rFont val="Arial"/>
        <family val="2"/>
      </rPr>
      <t xml:space="preserve">Control 1: </t>
    </r>
    <r>
      <rPr>
        <sz val="11"/>
        <color indexed="8"/>
        <rFont val="Arial"/>
        <family val="2"/>
      </rPr>
      <t xml:space="preserve">La Subdirección de Talento Humano a través del Grupo de Nomina, desarrolla las actividades del procedimiento liquidación de Nómina PA-TH-P38
</t>
    </r>
    <r>
      <rPr>
        <b/>
        <sz val="11"/>
        <color indexed="8"/>
        <rFont val="Arial"/>
        <family val="2"/>
      </rPr>
      <t xml:space="preserve">Evidencias: </t>
    </r>
    <r>
      <rPr>
        <sz val="11"/>
        <color rgb="FF000000"/>
        <rFont val="Arial"/>
        <family val="2"/>
      </rPr>
      <t>Cronograma, oficios, correos</t>
    </r>
  </si>
  <si>
    <t>Actualizar el procedimiento de nómina con el fin de que se cumpla con las entregas de manera oportuna y veraz de las novedades que afecta la nómina de los funcionarios</t>
  </si>
  <si>
    <r>
      <t xml:space="preserve"> Subdirección de Talento Humano - </t>
    </r>
    <r>
      <rPr>
        <b/>
        <sz val="11"/>
        <rFont val="Arial Narrow"/>
        <family val="2"/>
      </rPr>
      <t>Grupo de Nomina</t>
    </r>
  </si>
  <si>
    <t>Si se presenta la materialización del riesgo, se deben ejecutar las siguiente acciones cuyo objetivo principal es reducir los daños que se puedan producir (impacto):
1. Si se tiene la presunta situación, se instaura  informe a la Oficina de Control Interno Disciplinario y la denuncia penal respectiva.
2. Informar al Director General de la situación presentada.</t>
  </si>
  <si>
    <t>Pagos no autorizados a servidores públicos, que pueden generar detrimento patrimonial.</t>
  </si>
  <si>
    <t xml:space="preserve">Cambios en las novedades del personal dentro del aplicativo HUMANO WEB por manipulación de una persona o servidor público  no autorizado. </t>
  </si>
  <si>
    <r>
      <rPr>
        <b/>
        <sz val="11"/>
        <rFont val="Arial Narrow"/>
        <family val="2"/>
      </rPr>
      <t xml:space="preserve">Control 1: </t>
    </r>
    <r>
      <rPr>
        <sz val="11"/>
        <rFont val="Arial Narrow"/>
        <family val="2"/>
      </rPr>
      <t xml:space="preserve">La Subdirección de Talento Humano a través del Grupo de Nomina,  de manera semestral solicita al equipo de trabajo la modificación de la contraseña para el acceso al sistema de nómina y orienta en la importancia del manejo de la información.
</t>
    </r>
    <r>
      <rPr>
        <b/>
        <sz val="11"/>
        <rFont val="Arial Narrow"/>
        <family val="2"/>
      </rPr>
      <t>Evidencias:</t>
    </r>
    <r>
      <rPr>
        <sz val="11"/>
        <rFont val="Arial Narrow"/>
        <family val="2"/>
      </rPr>
      <t xml:space="preserve"> Correo electrónico </t>
    </r>
  </si>
  <si>
    <t>Remitir a la Oficina de Sistemas de Información el listado de servidores públicos que tiene acceso al aplicativo Humano WEB, de acuerdo al rol de nómina, con el fin de inhabilitar los permisos de acceso a usuarios no autorizados.</t>
  </si>
  <si>
    <t>Si se presenta la materialización del riesgo, se deben ejecutar las siguiente acciones cuyo objetivo principal es reducir los daños que se puedan producir (impacto): 
1. Solicitar mesa de trabajo con la Oficina de Sistemas de Información para determinar la situación presentada.
2. Informar a la Dirección General.
3. Remitir el caso a la Oficina de Control Interno Disciplinario</t>
  </si>
  <si>
    <t>Grupo Programación Presupuestal - Oficina Asesora de Planeación.
Coordinadores Grupo de Presupuesto, Contabilidad y Tesorería</t>
  </si>
  <si>
    <t>Seguimiento a través del aplicativo SIIF Nación, de acuerdo a la competencia de cada grupo con el fin de validar el cumplimiento de las pautas emitidas en las circulares correspondientes.</t>
  </si>
  <si>
    <t>Atención imprecisa en la inducción de la PPL</t>
  </si>
  <si>
    <t>Subdirección de Atención en Salud - Grupo Aseguramiento en Salud</t>
  </si>
  <si>
    <t>Oficiar a la Dirección General cada cuatro meses,  las inconsistencias reiterativas encontradas en las bases de datos</t>
  </si>
  <si>
    <t>30/11/20222</t>
  </si>
  <si>
    <t>Posibilidad de recibir o solicitar cualquier dádiva o beneficio a nombre propio o de terceros a cambio de modificar la informacion registrada en las actas COSAL con relacion al suministro de alimentación.</t>
  </si>
  <si>
    <t xml:space="preserve">Incumplimiento en la calidad y oportunidad de la información reportada en el Acta COSAL con relación al cumplimiento de las obligaciones técnicas en la prestación del servicio de alimentación </t>
  </si>
  <si>
    <t>Subdirección de Atención en Salud - Grupo Alimentación 
Direcciones Regionales
ERON</t>
  </si>
  <si>
    <r>
      <rPr>
        <b/>
        <sz val="11"/>
        <rFont val="Arial Narrow"/>
        <family val="2"/>
      </rPr>
      <t xml:space="preserve">Control 1: </t>
    </r>
    <r>
      <rPr>
        <sz val="11"/>
        <rFont val="Arial Narrow"/>
        <family val="2"/>
      </rPr>
      <t xml:space="preserve">El grupo de alimentación de la Subdirección de Atención en Salud realiza seguimiento mensual al cumplimiento de las obligaciones sanitarias y contractuales en la prestación del servicio de alimentación.  Se encuentra documentado el nivel de escalamiento frente a la criticidad del servicio ante el supervisor, Ministerio de Justicia y Ministerio de Salud. Los establecimientos de reclusión remiten mensualmente el reporte de la prestación de servicio del operador. Ante los incumplimientos se remite ante el supervisor mediante oficio, los hallazgos encontrados. Se realizan videoconferencias, visitas periódicas y acompañamiento técnico.
</t>
    </r>
    <r>
      <rPr>
        <b/>
        <sz val="11"/>
        <rFont val="Arial Narrow"/>
        <family val="2"/>
      </rPr>
      <t>Evidencias:</t>
    </r>
    <r>
      <rPr>
        <sz val="11"/>
        <rFont val="Arial Narrow"/>
        <family val="2"/>
      </rPr>
      <t xml:space="preserve"> Correos electrónicos, oficios, informes, videoconferencias y actas de visita.</t>
    </r>
  </si>
  <si>
    <t>Subdireccion de atencion en Salud- Grupo de Alimentacion</t>
  </si>
  <si>
    <t xml:space="preserve">mensual </t>
  </si>
  <si>
    <t>Si se presenta la materialización del riesgo, se deben ejecutar las siguiente acciones cuyo objetivo principal es reducir los daños que se puedan producir (impacto): 
1. Establecer comunicación con las direcciones regionales y/o Dirección General y/o control disciplinario, para definir acciones a seguir.</t>
  </si>
  <si>
    <t>Posibilidad de afectación reputacional y económica por afectación de la salud individual y colectiva al interior de (los) ERON, debido a la propagación de los eventos de Interés en Salud Pública EISP, incluido el COVID-19</t>
  </si>
  <si>
    <t>Aumento de Eventos de Interés en Salud Pública EISP incluido el COVID-19, en PPL, CCV y Administrativos al interior de los ERON.</t>
  </si>
  <si>
    <t>Insuficiente aplicación de las acciones de manejo de Eventos de Interés en Salud Pública EISP incluido el COVID-19,  para disminuir el riesgo de contagio y propagación en PPL, CCV y administrativos en los ERON</t>
  </si>
  <si>
    <t>Subdirección de Atención en Salud - Grupo de Salud Pública.</t>
  </si>
  <si>
    <r>
      <rPr>
        <b/>
        <sz val="11"/>
        <color theme="1"/>
        <rFont val="Arial"/>
        <family val="2"/>
      </rPr>
      <t xml:space="preserve">Control 1: </t>
    </r>
    <r>
      <rPr>
        <sz val="11"/>
        <color theme="1"/>
        <rFont val="Arial"/>
        <family val="2"/>
      </rPr>
      <t xml:space="preserve">El grupo de Salud Pública de la Subdirección de Atención en Salud, mediante videoconferencias mensuales con regionales y sanidades de los ERON,  imparten acciones en el marco de la estrategia de Información, Educación y Comunicación IEC,   enfocadas a la prevención, detección y manejo, para disminuir el riesgo de contagio y propagación de Eventos de Interés en Salud Pública EISP incluido el COVID-19, al interior de los establecimientos.
</t>
    </r>
    <r>
      <rPr>
        <b/>
        <sz val="11"/>
        <color theme="1"/>
        <rFont val="Arial"/>
        <family val="2"/>
      </rPr>
      <t xml:space="preserve">
Evidencias:</t>
    </r>
    <r>
      <rPr>
        <sz val="11"/>
        <color theme="1"/>
        <rFont val="Arial"/>
        <family val="2"/>
      </rPr>
      <t xml:space="preserve"> Acta de la IEC realizada</t>
    </r>
  </si>
  <si>
    <t>Realizar Sala de Análisis de Riesgo Conglomerados Eventos de Interés en Salud Pública EISP incluido el COVID-19, con la participación de INPEC, USPEC, Fondo de atención en salud para la PPL, INS, MSPS,  y/o Entidades Territoriales de Salud tanto departamental como municipal donde esté ubicado el ERON.</t>
  </si>
  <si>
    <t>Posibilidad de recibir o solicitar cualquier dádiva o beneficio a nombre propio o de terceros a cambio de acceder  a la PPL a los servicios de salud intramural.</t>
  </si>
  <si>
    <t>Posible afectación de la accesibilidad de la ppl a los programas de atención social relacionados con salud  en beneficio particular.</t>
  </si>
  <si>
    <t xml:space="preserve">Beneficio con  los servicios de salud de personas internas o externas al INPEC </t>
  </si>
  <si>
    <r>
      <rPr>
        <b/>
        <sz val="11"/>
        <rFont val="Arial Narrow"/>
        <family val="2"/>
      </rPr>
      <t xml:space="preserve">Control 1: </t>
    </r>
    <r>
      <rPr>
        <sz val="11"/>
        <rFont val="Arial Narrow"/>
        <family val="2"/>
      </rPr>
      <t xml:space="preserve"> La Subdirección de Atención en Salud , DIREG y ERON, realizan de manera permanente la divulgación de los derechos al acceso gratuito a los servicios de salud de la PPL intramural.
</t>
    </r>
    <r>
      <rPr>
        <b/>
        <sz val="11"/>
        <rFont val="Arial Narrow"/>
        <family val="2"/>
      </rPr>
      <t>Evidencias:</t>
    </r>
    <r>
      <rPr>
        <sz val="11"/>
        <rFont val="Arial Narrow"/>
        <family val="2"/>
      </rPr>
      <t xml:space="preserve"> Actas y/o correos electrónicos</t>
    </r>
  </si>
  <si>
    <t xml:space="preserve"> Subdirección de Atención en Salud.
Direcciones Regionales
ERON</t>
  </si>
  <si>
    <t>Requerir a la entidad fiduciaria en el marco de las actividades de promoción y prevención la divulgación de los derechos  al acceso gratuito a los servicios de salud intramural a la PPL a cargo del fondo  y los derechos de la PPL  afiliada al SGSSS</t>
  </si>
  <si>
    <t>Si se presenta la materialización del riesgo, se deben ejecutar las siguiente acciones cuyo objetivo principal es reducir los daños que se puedan producir (impacto): 
1. Establecer comunicación con las direcciones regionales, oficina de control interno disciplinario, entidad fiduciraria para definir acciones a seguir.</t>
  </si>
  <si>
    <t xml:space="preserve">Falta de un sistema de información en salud que permita el registro oportuno y de calidad  </t>
  </si>
  <si>
    <t xml:space="preserve">Posibilidad de afectación reputacional y económica por existir personal privado de la libertad  sin cobertura o afiliación en salud, debido a errores administrativos en los procesos, y/o  no contar con un sistema de información en salud  </t>
  </si>
  <si>
    <t xml:space="preserve">Subdirección de Atención en Salud </t>
  </si>
  <si>
    <r>
      <rPr>
        <b/>
        <sz val="11"/>
        <rFont val="Arial Narrow"/>
        <family val="2"/>
      </rPr>
      <t xml:space="preserve">Control 1: </t>
    </r>
    <r>
      <rPr>
        <sz val="11"/>
        <rFont val="Arial Narrow"/>
        <family val="2"/>
      </rPr>
      <t xml:space="preserve">La Subdirección de Atención en Salud realiza actualización mensual de la ficha técnica del sistema de información SUBAS
</t>
    </r>
    <r>
      <rPr>
        <b/>
        <sz val="11"/>
        <rFont val="Arial Narrow"/>
        <family val="2"/>
      </rPr>
      <t xml:space="preserve">Evidencia: </t>
    </r>
    <r>
      <rPr>
        <sz val="11"/>
        <rFont val="Arial Narrow"/>
        <family val="2"/>
      </rPr>
      <t xml:space="preserve">Registro actualizado de la matriz sistema de información SUBAS </t>
    </r>
  </si>
  <si>
    <t>Gestionar el desarrollo de un modulo de información en salud.</t>
  </si>
  <si>
    <t xml:space="preserve">Incumplimiento en la asistencia a  las citas de medicina y odontología  general </t>
  </si>
  <si>
    <t xml:space="preserve">Posibilidad de afectación reputacional  y económica por la disminución  del  acceso a la PPL a los servicios de salud intramural, consulta  de medicina y odontología general, debido a procedimientos previos, talento humano y parámetros de seguridad propios del régimen interno del ERON </t>
  </si>
  <si>
    <t xml:space="preserve">Subdirección de Atención en Salud - Coordinadora del Grupo Servicios de Salud </t>
  </si>
  <si>
    <r>
      <rPr>
        <b/>
        <sz val="11"/>
        <rFont val="Arial Narrow"/>
        <family val="2"/>
      </rPr>
      <t>Control 1:</t>
    </r>
    <r>
      <rPr>
        <sz val="11"/>
        <rFont val="Arial Narrow"/>
        <family val="2"/>
      </rPr>
      <t xml:space="preserve">  El grupo servicios de salud de la Subdirección de Atención en Salud  realiza seguimiento mensual y análisis de la matriz  de acceso a servicios de salud intramural.
</t>
    </r>
    <r>
      <rPr>
        <b/>
        <sz val="11"/>
        <rFont val="Arial Narrow"/>
        <family val="2"/>
      </rPr>
      <t>Evidencias:</t>
    </r>
    <r>
      <rPr>
        <sz val="11"/>
        <rFont val="Arial Narrow"/>
        <family val="2"/>
      </rPr>
      <t xml:space="preserve">  matriz  de acceso a servicios de salud intramural y/o correos</t>
    </r>
  </si>
  <si>
    <t>Inoportunidad en los seguimientos de los planes de tratamiento de la PPL</t>
  </si>
  <si>
    <t>Grupo de Tratamiento Penitenciario
DIREG y ERON</t>
  </si>
  <si>
    <t>ERON, DIREG Y GRUTA</t>
  </si>
  <si>
    <t>TRIMESTRAL</t>
  </si>
  <si>
    <t>31/112/2021</t>
  </si>
  <si>
    <t>31/112/2022</t>
  </si>
  <si>
    <t xml:space="preserve">Si se presenta la materialización del riesgo, se deben ejecutar las siguiente acciones cuyo objetivo principal es reducir los daños que se puedan producir (impacto): 
1. Brigadas de seguimiento al plan de tratamiento de la PPL de acuerdo con la periodicidad establecida en la normatividad vigente.
</t>
  </si>
  <si>
    <t>Incumplimiento en la asignación de los programas de trabajo, estudio  y enseñanza de acuerdo con la fase de tratamiento penitenciario y el sistema P.A.S.O</t>
  </si>
  <si>
    <t>PPL cuya  asignación de actividad ocupacional de TEE, no corresponde con la fase de tratamiento y los objetivos de tratamiento penitenciario.</t>
  </si>
  <si>
    <t>Grupo de Tratamiento Penitenciario</t>
  </si>
  <si>
    <r>
      <rPr>
        <b/>
        <sz val="11"/>
        <color theme="1"/>
        <rFont val="Arial"/>
        <family val="2"/>
      </rPr>
      <t xml:space="preserve">Control 1: </t>
    </r>
    <r>
      <rPr>
        <sz val="11"/>
        <color theme="1"/>
        <rFont val="Arial"/>
        <family val="2"/>
      </rPr>
      <t xml:space="preserve"> Dentro del procedimiento PM-TP-P03 V3 en el que establece la evaluación, selección, asignación, seguimiento y certificación de actividades de trabajo Estudio y Enseñanza, en el punto numero 8 denominado "Entrevistar y evaluar a la Persona Privada de la Libertad", se debe aplicar el formato  PMTPP03F03V03 "Evaluación y entrevista de las Personas Privadas de la Libertad". 
</t>
    </r>
    <r>
      <rPr>
        <b/>
        <sz val="11"/>
        <color theme="1"/>
        <rFont val="Arial"/>
        <family val="2"/>
      </rPr>
      <t xml:space="preserve">Evidencias: </t>
    </r>
    <r>
      <rPr>
        <sz val="11"/>
        <color theme="1"/>
        <rFont val="Arial"/>
        <family val="2"/>
      </rPr>
      <t>Formato   PMTPP03F03V02 "Evaluación y entrevista de las Personas Privadas de la Libertad". Informe de seguimiento mensual operatividad de la JETEE  Correos electrónicos y oficios.</t>
    </r>
  </si>
  <si>
    <t xml:space="preserve">Cada Regional debe realizar seguimiento bimensual al 50% de sus establecimientos, verificando que la PPL se encuentre asignada a una actividad de TEE acorde con la fase de tratamiento y realiza retroalimentación a los ERON. Cada Regional envía informe del proceso al Grupo de Tratamiento Penitenciario de la Subdirección de Atención Psicosocial. </t>
  </si>
  <si>
    <t>BIMENSUAL</t>
  </si>
  <si>
    <t>El Grupo de Tratamiento Penitenciario realiza seguimiento a los planes de mejora de los establecimientos verificados mensualmente.</t>
  </si>
  <si>
    <t>MENSUAL</t>
  </si>
  <si>
    <t xml:space="preserve">Si se presenta la materialización del riesgo, se deben ejecutar las siguiente acciones cuyo objetivo principal es reducir los daños que se puedan producir (impacto): 
1. Brigadas de reubicación de la PPL en actividades de TEE acordes a su fase de tratamiento. </t>
  </si>
  <si>
    <t>Baja participación de la  PPL condenada en los programas psicosociales  con fines de tratamiento penitenciario</t>
  </si>
  <si>
    <t>Déficit de profesionales y la falta de articulación con el CET</t>
  </si>
  <si>
    <r>
      <rPr>
        <b/>
        <sz val="11"/>
        <color theme="1"/>
        <rFont val="Arial"/>
        <family val="2"/>
      </rPr>
      <t>Control 1:</t>
    </r>
    <r>
      <rPr>
        <sz val="11"/>
        <color theme="1"/>
        <rFont val="Arial"/>
        <family val="2"/>
      </rPr>
      <t xml:space="preserve"> El grupo de tratamiento penitenciario a inicio del año solicita el plan de trabajo a cada uno de los ERON, la regional revisa, consolida y envía al Grupo de Tratamiento Penitenciario para su seguimiento.
</t>
    </r>
    <r>
      <rPr>
        <b/>
        <sz val="11"/>
        <color theme="1"/>
        <rFont val="Arial"/>
        <family val="2"/>
      </rPr>
      <t xml:space="preserve">
Evidencia:</t>
    </r>
    <r>
      <rPr>
        <sz val="11"/>
        <color theme="1"/>
        <rFont val="Arial"/>
        <family val="2"/>
      </rPr>
      <t xml:space="preserve"> Formato plan de trabajo subido en matriz drive y planeación desarrollada en el sistema SISIPEC  WEB, módulo tratamiento penitenciario.
</t>
    </r>
  </si>
  <si>
    <r>
      <rPr>
        <b/>
        <sz val="11"/>
        <color theme="1"/>
        <rFont val="Arial"/>
        <family val="2"/>
      </rPr>
      <t xml:space="preserve">Control 2:  </t>
    </r>
    <r>
      <rPr>
        <sz val="11"/>
        <color theme="1"/>
        <rFont val="Arial"/>
        <family val="2"/>
      </rPr>
      <t xml:space="preserve"> Los ERON deben diligenciar mensualmente la Matriz de Seguimiento a la implementación de los Programas Psicosociales con Fines de Tratamiento Penitenciario, con las coberturas de cada uno de los programas y presentar trimestralmente informe con avances y dificultades en la implementación de los Programas Psicosociales de tratamiento. 
</t>
    </r>
    <r>
      <rPr>
        <b/>
        <sz val="11"/>
        <color theme="1"/>
        <rFont val="Arial"/>
        <family val="2"/>
      </rPr>
      <t xml:space="preserve">
Evidencias: </t>
    </r>
    <r>
      <rPr>
        <sz val="11"/>
        <color theme="1"/>
        <rFont val="Arial"/>
        <family val="2"/>
      </rPr>
      <t xml:space="preserve"> Matriz en Drive, Informe trimestral Cualitativo y Cuantitativo de la implementación de los Programas Psicosociales con fines de Tratamiento Penitenciario.</t>
    </r>
  </si>
  <si>
    <t>DIREG Y GRUTA</t>
  </si>
  <si>
    <t>Si se presenta la materialización del riesgo, se deben ejecutar las siguiente acciones cuyo objetivo principal es reducir los daños que se puedan producir (impacto): 
1. Requerir al establecimiento las situaciones que generaron el riesgo.
2. Solicitar apoyo a las Direcciones Regionales para el seguimiento pertinente.</t>
  </si>
  <si>
    <t xml:space="preserve"> Posibilidad de afectación  reputacional  por el incumplimiento en la planeación y ejecución de las actividades de cultura, recreación y deporte por parte de los responsables de las áreas educativas de los ERON , debido a la falta de un instrumento de verificación que indique que los ERON realizan las actividades de acuerdo a los criterios y lineamientos entregados.</t>
  </si>
  <si>
    <t>Si se presenta la materialización del riesgo, se deben ejecutar las siguiente acciones cuyo objetivo principal es reducir los daños que se puedan producir (impacto): 
1 Solicitar se reúna el  Director  del  ERON,  comandante de vigilancia y responsable de atención y tratamiento,  para identificar la falencia y   replantear las actividades planeadas en el programa de deporte, recreación y cultura.</t>
  </si>
  <si>
    <r>
      <t xml:space="preserve">Subdirección de Talento Humano - </t>
    </r>
    <r>
      <rPr>
        <b/>
        <sz val="11"/>
        <rFont val="Arial Narrow"/>
        <family val="2"/>
      </rPr>
      <t>Grupo de Bienestar Laboral</t>
    </r>
  </si>
  <si>
    <t>Establecimientos de reclusión y Direcciones Regionales</t>
  </si>
  <si>
    <t>Establecimientos de reclusión y Direcciones Regionales
Subdirección de Educación</t>
  </si>
  <si>
    <r>
      <rPr>
        <b/>
        <sz val="11"/>
        <rFont val="Arial Narrow"/>
        <family val="2"/>
      </rPr>
      <t xml:space="preserve">Control 1:  </t>
    </r>
    <r>
      <rPr>
        <sz val="11"/>
        <rFont val="Arial Narrow"/>
        <family val="2"/>
      </rPr>
      <t xml:space="preserve">Las Direcciones Regionales y ERON verifican la asistencia de  los PPL estudiantes a las actividades programadas por las Universidades y presentan informes trimestrales de cobertura a la Subdirección de Educación.
</t>
    </r>
    <r>
      <rPr>
        <b/>
        <sz val="11"/>
        <rFont val="Arial Narrow"/>
        <family val="2"/>
      </rPr>
      <t xml:space="preserve">Evidencias: </t>
    </r>
    <r>
      <rPr>
        <sz val="11"/>
        <rFont val="Arial Narrow"/>
        <family val="2"/>
      </rPr>
      <t>Informes trimestrales</t>
    </r>
  </si>
  <si>
    <t>Posibilidad de afectación reputacional por la disminución en la cantidad de beneficiarios del apoyo económico  ofertado por el INPEC para PPL estudiantes, debido a la multiplicidad de tareas a cargo de los Funcionarios del ERON.</t>
  </si>
  <si>
    <t>Falta de divulgación de los lineamientos y procedimientos del programa de educación superior</t>
  </si>
  <si>
    <t>Falta de socialización de lineamientos en los ERON de los procedimientos del  programa educación superior</t>
  </si>
  <si>
    <t xml:space="preserve">Incorrecta asignación de la PPL en la Actividad de redención de Pena </t>
  </si>
  <si>
    <t>Dificultad en la Identificación de los PPL que cumplan con el Perfil de Iletrados a nivel del ERON.</t>
  </si>
  <si>
    <t xml:space="preserve">Posibilidad de afectación reputacional por el incumplimiento en la ejecución de las actividades planeadas para el programa de educación para el trabajo y el desarrollo humano por falta de herramientas especificas que impidan el desarrollo significativa de la actividad programada y que la PPL inscrita, no cumpla con los requisitos exigidos por el SENA para la vinculación a la actividad formativa. </t>
  </si>
  <si>
    <t xml:space="preserve">Falta de herramientas especificas que impidan el desarrollo significativa de la actividad programada. </t>
  </si>
  <si>
    <t xml:space="preserve">La PPL no cumpla con el perfil exigido por el SENA para la vinculación a la actividad de Formación propuesta. </t>
  </si>
  <si>
    <t xml:space="preserve">Falta de articulación de los procesos educativos internos del ERON. </t>
  </si>
  <si>
    <t>Falta de personal idóneo, capacitado y suficiente, con alta rotación del mismo en la administración de las actividades productivas, con desconocimiento de  la normatividad  vigente y lineamientos para su gestión.</t>
  </si>
  <si>
    <t>Baja rentabilidad económica y social de las actividades productivas con funcionarios responsables de las mismas, designados por la dirección del establecimiento penitenciario sin contar con las competencias laborales necesarias para desempeñar las funciones administrativas que se requieren.</t>
  </si>
  <si>
    <t>Inadecuado registro de información en aplicativos software y procedimientos que registran indicadores económicos y beneficio social de las actividades productivas</t>
  </si>
  <si>
    <t>Posibilidad de afectación reputacional y económica por la inapropiada gestión de las actividades productivas, debido a la falta de personal idóneo, capacitado y suficiente, en la administración de las actividades productivas, con desconocimiento de  la normatividad  vigente y lineamientos para su gestión.</t>
  </si>
  <si>
    <t>Subdirección de Desarrollo de Habilidades Productivas -SUBDA 
Direcciones Regionales -DIREG
Establecimientos de Reclusión del Orden Nacional - ERON</t>
  </si>
  <si>
    <r>
      <rPr>
        <b/>
        <sz val="11"/>
        <color theme="1"/>
        <rFont val="Arial"/>
        <family val="2"/>
      </rPr>
      <t>Control 1:</t>
    </r>
    <r>
      <rPr>
        <sz val="11"/>
        <color theme="1"/>
        <rFont val="Arial"/>
        <family val="2"/>
      </rPr>
      <t xml:space="preserve"> La Subdirección de Desarrollo de Habilidades Productivas - Grupo de Actividades  Productivas en el primer bimestre emite los lineamientos a las Direcciones Regionales que a su vez son socializados a los ERON de sus jurisdicción con relación al manejo adecuado de las actividades productivas, así como la normatividad contemplada en el Acuerdo 010 de 2004, en el que se indican entre otros, perfiles profesionales para su administración. Igualmente, se cuenta con el procedimiento Creación, Fortalecimiento, Actualización y Gestión de Actividades Productivas-Administración Directa  - PM-TP-P01 y con la Guía para la Administración de Actividades Productivas - PM-TP-G01, en la que se describen cada una de las responsabilidades, actividades y documentación necesaria en la  gestión de las actividades productivas 
</t>
    </r>
    <r>
      <rPr>
        <b/>
        <sz val="11"/>
        <color theme="1"/>
        <rFont val="Arial"/>
        <family val="2"/>
      </rPr>
      <t>Evidencias</t>
    </r>
    <r>
      <rPr>
        <sz val="11"/>
        <color theme="1"/>
        <rFont val="Arial"/>
        <family val="2"/>
      </rPr>
      <t>: Socialización de documentos vía correo electrónico: Lineamientos SUBDA 2022, Acuerdo 010 de 2004  Procedimiento y Guía para la administración de las actividades productivas.</t>
    </r>
  </si>
  <si>
    <r>
      <rPr>
        <b/>
        <sz val="11"/>
        <color theme="1"/>
        <rFont val="Arial"/>
        <family val="2"/>
      </rPr>
      <t xml:space="preserve">Control 2: </t>
    </r>
    <r>
      <rPr>
        <sz val="11"/>
        <color theme="1"/>
        <rFont val="Arial"/>
        <family val="2"/>
      </rPr>
      <t xml:space="preserve">La Subdirección de Desarrollo de Habilidades Productivas - Grupo de Actividades  Productivas realiza capacitación vía videoconferencia para el manejo de los aplicativos software de actividades productivas.
Se cuenta con los formatos  PM-TP-P01-FO2, Informe de Gestión de Actividades Productivas, donde se registran los estados de resultados financieros mensuales y ocupación laboral de PPL.
</t>
    </r>
    <r>
      <rPr>
        <b/>
        <sz val="11"/>
        <color theme="1"/>
        <rFont val="Arial"/>
        <family val="2"/>
      </rPr>
      <t>Evidencias:</t>
    </r>
    <r>
      <rPr>
        <sz val="11"/>
        <color theme="1"/>
        <rFont val="Arial"/>
        <family val="2"/>
      </rPr>
      <t xml:space="preserve">-Material grabado de capacitaciones en manejo de aplicativos software
-Informes trimestrales de Gestión de Actividades Productivas, consolidado Regional y retroalimentación SUBDA
</t>
    </r>
  </si>
  <si>
    <r>
      <rPr>
        <b/>
        <sz val="11"/>
        <color theme="1"/>
        <rFont val="Arial"/>
        <family val="2"/>
      </rPr>
      <t>Control 3.</t>
    </r>
    <r>
      <rPr>
        <sz val="11"/>
        <color theme="1"/>
        <rFont val="Arial"/>
        <family val="2"/>
      </rPr>
      <t xml:space="preserve"> La Subdirección de Desarrollo de Habilidades Productivas - Grupo de Actividades Productivas, solicita anualmente el diligenciamiento del formato  estudio de factibilidad de actividades productivas PM-TP-P01-F01, en procesos de actualización, creación y fortalecimiento de actividades productivas.
</t>
    </r>
    <r>
      <rPr>
        <b/>
        <sz val="11"/>
        <color theme="1"/>
        <rFont val="Arial"/>
        <family val="2"/>
      </rPr>
      <t>Evidencias:</t>
    </r>
    <r>
      <rPr>
        <sz val="11"/>
        <color theme="1"/>
        <rFont val="Arial"/>
        <family val="2"/>
      </rPr>
      <t xml:space="preserve"> Estudio de factibilidad presentado por ERON, aval de la Regional y viabilidad SUBDA.</t>
    </r>
  </si>
  <si>
    <t xml:space="preserve">Oficio de socialización de documentos vía correo electrónico y recomendaciones para asignación de personal y videoconferencia enfatizando la importancia del cumplimiento de los lineamientos SUBDA para la administración de actividades productivas. </t>
  </si>
  <si>
    <t>Subdirección de Desarrollo de Habilidades Productivas - Grupo de Actividades Productivas -GRAPO</t>
  </si>
  <si>
    <t>Programación de capacitaciones vía videoconferencia de acuerdo a necesidades de Regionales y ERON para manejo de aplicativos software y diligenciamiento de procedimientos en gestión de actividades productivas.</t>
  </si>
  <si>
    <t>Programación de asesorías en diligenciamiento de estudios de factibilidad, de acuerdo a necesidades de ERON.</t>
  </si>
  <si>
    <t>Si se presenta la materialización del riesgo, se deben ejecutar las siguiente acciones cuyo objetivo principal es reducir los daños que se puedan producir (impacto): 
1. Solicitud de informe de seguimiento y control a Regional.
2. Brindar acompañamiento y apoyo a ERON en el caso de solicitud de personal idóneo para la administración de actividades productivas.
3. Visita técnica a ERON por parte de la SUBDA.
4. Envío de información a ente de control para inicio de acciones disciplinarias.
5. Reorientación del proceso conforme a información real por parte de la SUBDA.</t>
  </si>
  <si>
    <t>Coordinador Grupo de Gestión Comercial</t>
  </si>
  <si>
    <t>Si se presenta la materialización del riesgo, se deben ejecutar las siguiente acciones cuyo objetivo principal es reducir los daños que se puedan producir (impacto): 
La Subdirección de Desarrollo de Habilidades Productivas - Grupo de Gestión Comercial asumirá los costos.</t>
  </si>
  <si>
    <t>Posibilidad de recibir u solicitar cualquier dádiva o beneficio a nombre propio o de terceros a cambio de efectuar pagos inadecuados  de bonificación con recursos nación a la PPL.</t>
  </si>
  <si>
    <t>Deficiente autocontrol de los funcionarios y control por parte de los responsables de áreas, Directores de ERON, Direcciones Regionales  para favorecer pagos que no correspondan a la realidad.</t>
  </si>
  <si>
    <r>
      <rPr>
        <b/>
        <sz val="11"/>
        <rFont val="Arial Narrow"/>
        <family val="2"/>
      </rPr>
      <t xml:space="preserve">Control 1: </t>
    </r>
    <r>
      <rPr>
        <sz val="11"/>
        <rFont val="Arial Narrow"/>
        <family val="2"/>
      </rPr>
      <t xml:space="preserve"> El grupo de Actividades Ocupacionales de la Subdirección de Desarrollo de Habilidades Productivas cuenta con el procedimiento de Trámite de asignación y pago de incentivo económico para las personas privadas de la libertad que trabajan -  PM-TP-P05, así como Resolución de asignación de recursos acompañada de las pautas para el pago de la bonificaciones.  
</t>
    </r>
    <r>
      <rPr>
        <b/>
        <sz val="11"/>
        <rFont val="Arial Narrow"/>
        <family val="2"/>
      </rPr>
      <t>Evidencias:</t>
    </r>
    <r>
      <rPr>
        <sz val="11"/>
        <rFont val="Arial Narrow"/>
        <family val="2"/>
      </rPr>
      <t xml:space="preserve"> Oficios, planillas, resolución</t>
    </r>
  </si>
  <si>
    <t xml:space="preserve">Subdirección de Desarrollo de Habilidades Productivas - Grupo de Actividades Ocupacionales
Direcciones Regionales
</t>
  </si>
  <si>
    <t xml:space="preserve">Si se presenta la materialización del riesgo, se deben ejecutar las siguiente acciones cuyo objetivo principal es reducir los daños que se puedan producir (impacto): 
1. Socialización de  normatividad vigente, lineamientos, procedimientos.
2. Seguimiento y control continuo ante situaciones administrativas y financieras que denoten mal manejo de recursos.
3.Videoconferencias periódicas para socializar y reiterar el cumplimiento de la normatividad vigente relacionada con la asignación y ejecución del presupuesto para el pago de bonificación a la PPL. 
4. Verificación de los soportes físicos y/o magnéticos del mago de bonificación a la PPL, ya sea en las visitas de manera presencial a los ERON por parte de funcionarios de la SUBDA-GACOC, o en visitas virtuales que sean programadas para tal fin. </t>
  </si>
  <si>
    <t xml:space="preserve">1. Socialización de  normatividad vigente, lineamientos, procedimientos.
</t>
  </si>
  <si>
    <t>2. Seguimiento y control continuo ante situaciones administrativas y financieras que denoten mal manejo de recursos.</t>
  </si>
  <si>
    <t xml:space="preserve">4. Verificación de los soportes físicos y/o magnéticos del mago de bonificación a la PPL, ya sea en las visitas de manera presencial a los ERON por parte de funcionarios de la SUBDA-GACOC, o en visitas virtuales que sean programadas para tal fin. </t>
  </si>
  <si>
    <t xml:space="preserve">3.Videoconferencias periódicas para socializar y reiterar el cumplimiento de la normatividad vigente relacionada con la asignación y ejecución del presupuesto para el pago de bonificación a la PPL. </t>
  </si>
  <si>
    <t xml:space="preserve">La no solicitud de modificación a los planes ocupacionales en los ERON de las actividades de trabajo penitenciario, lo que conlleva a la no optimización de los mismos para que la cantidad de cupos ofertados y cupos asignados sea igual, y no se presenten diferencias entre la oferta y la demanda de cupos. </t>
  </si>
  <si>
    <r>
      <rPr>
        <b/>
        <sz val="11"/>
        <color indexed="8"/>
        <rFont val="Arial"/>
        <family val="2"/>
      </rPr>
      <t>Control 1:</t>
    </r>
    <r>
      <rPr>
        <sz val="11"/>
        <color indexed="8"/>
        <rFont val="Arial"/>
        <family val="2"/>
      </rPr>
      <t xml:space="preserve">  La Subdirección de Desarrollo de Habilidades Productivas - Grupo de Actividades Ocupacionales ejecuta la permanente modificación de los planes ocupacionales, previa solicitud de los ERON y aval de las DIREG por demanda, que es registrado en matriz en excel "Modificación planes ocupacionales ERON", con las observaciones pertinentes.
</t>
    </r>
    <r>
      <rPr>
        <b/>
        <sz val="11"/>
        <color indexed="8"/>
        <rFont val="Arial"/>
        <family val="2"/>
      </rPr>
      <t>Evidencias</t>
    </r>
    <r>
      <rPr>
        <sz val="11"/>
        <color indexed="8"/>
        <rFont val="Arial"/>
        <family val="2"/>
      </rPr>
      <t>: Matriz en excel, oficios y correo electrónico</t>
    </r>
  </si>
  <si>
    <t>Subdirección de Desarrollo de Habilidades Productivas
DIREG y ERON</t>
  </si>
  <si>
    <t xml:space="preserve">1. Socialización de  normatividad vigente, lineamientos, procedimientos.
2. Videoconferencias periódicas para socializar y reiterar el cumplimiento de la normatividad vigente relacionada con la modificación a los planes ocupacionales de las actividades de trabajo penitenciario y bonificables con recursos Nación según Resolución 762 de 2019. 
3. Verificación de los soportes físicos y/o magnéticos de  los soportes de autorización a PPL por parte de la JETEE, para el desarrollo de actividades laborales. Las verificaciones se realizarán en las visitas presenciales y/o virtuales parte de funcionarios de la SUBDA-GACOC. </t>
  </si>
  <si>
    <t>Posibilidad de recibir o solicitar cualquier dádiva o beneficio a nombre propio o de terceros a cambio de pérdida de recursos (dinero, materia prima, insumos, maquinaria, equipo, herramientas, semovientes, cultivos  y productos elaborados) que se utilizan u obtienen en el desarrollo de las actividades productivas para el beneficio personal o de terceros.</t>
  </si>
  <si>
    <t>Hacer prevalecer intereses personales y económicos sobre los institucionales en la administración y operación de las actividades productivas.</t>
  </si>
  <si>
    <r>
      <rPr>
        <b/>
        <sz val="11"/>
        <rFont val="Arial Narrow"/>
        <family val="2"/>
      </rPr>
      <t>Control 1</t>
    </r>
    <r>
      <rPr>
        <sz val="11"/>
        <rFont val="Arial Narrow"/>
        <family val="2"/>
      </rPr>
      <t xml:space="preserve">: Seguimiento y control al avance mensual de las metas económicas y sociales proyectadas, conforme a la asignación presupuestal de la vigencia y plan ocupacional de las actividades productivas.
</t>
    </r>
    <r>
      <rPr>
        <b/>
        <sz val="11"/>
        <rFont val="Arial Narrow"/>
        <family val="2"/>
      </rPr>
      <t>Evidencia</t>
    </r>
    <r>
      <rPr>
        <sz val="11"/>
        <rFont val="Arial Narrow"/>
        <family val="2"/>
      </rPr>
      <t>: estados de resultados financieros con sus respectivos soportes para cada actividad productiva</t>
    </r>
  </si>
  <si>
    <r>
      <rPr>
        <b/>
        <sz val="11"/>
        <rFont val="Arial Narrow"/>
        <family val="2"/>
      </rPr>
      <t>Control 2:</t>
    </r>
    <r>
      <rPr>
        <sz val="11"/>
        <rFont val="Arial Narrow"/>
        <family val="2"/>
      </rPr>
      <t xml:space="preserve"> Seguimiento a la ejecución presupuestal de recursos propios para funcionamiento y asignación de recursos nación para creación y fortalecimiento de actividades productivas.
</t>
    </r>
    <r>
      <rPr>
        <b/>
        <sz val="11"/>
        <rFont val="Arial Narrow"/>
        <family val="2"/>
      </rPr>
      <t xml:space="preserve">Evidencia: </t>
    </r>
    <r>
      <rPr>
        <sz val="11"/>
        <rFont val="Arial Narrow"/>
        <family val="2"/>
      </rPr>
      <t>Matriz de control mensual de oficina de Planeación con información de SIIF Nación para recursos propios y matriz de control quincenal de SUBDA para seguimiento de ejecución recursos de Plan de Acción de la vigencia.</t>
    </r>
  </si>
  <si>
    <r>
      <rPr>
        <b/>
        <sz val="11"/>
        <rFont val="Arial Narrow"/>
        <family val="2"/>
      </rPr>
      <t>Control 3:</t>
    </r>
    <r>
      <rPr>
        <sz val="11"/>
        <rFont val="Arial Narrow"/>
        <family val="2"/>
      </rPr>
      <t xml:space="preserve"> Seguimiento, evaluación y retroalimentación de información y soportes consolidados en informes trimestrales de gestión de actividades productivas, con respectivas observaciones, solicitud de registros de calidad y planes de mejora en casos necesarios.
</t>
    </r>
    <r>
      <rPr>
        <b/>
        <sz val="11"/>
        <rFont val="Arial Narrow"/>
        <family val="2"/>
      </rPr>
      <t xml:space="preserve">Evidencia: </t>
    </r>
    <r>
      <rPr>
        <sz val="11"/>
        <rFont val="Arial Narrow"/>
        <family val="2"/>
      </rPr>
      <t>informes ERON, consolidado Regional y evaluación y retroalimentación SUBDA de informes trimestrales de gestión de actividades productivas.</t>
    </r>
  </si>
  <si>
    <r>
      <rPr>
        <b/>
        <sz val="11"/>
        <rFont val="Arial Narrow"/>
        <family val="2"/>
      </rPr>
      <t>Control 4:</t>
    </r>
    <r>
      <rPr>
        <sz val="11"/>
        <rFont val="Arial Narrow"/>
        <family val="2"/>
      </rPr>
      <t xml:space="preserve"> Visita directa a actividades productivas en ERON.
</t>
    </r>
    <r>
      <rPr>
        <b/>
        <sz val="11"/>
        <rFont val="Arial Narrow"/>
        <family val="2"/>
      </rPr>
      <t xml:space="preserve">Evidencias: </t>
    </r>
    <r>
      <rPr>
        <sz val="11"/>
        <rFont val="Arial Narrow"/>
        <family val="2"/>
      </rPr>
      <t>lista de chequeo e informe de visita.</t>
    </r>
  </si>
  <si>
    <t>Subdirección de Desarrollo de Habilidades Productivas - Grupo de Actividades Productivas
Dirección Regional 
ERON</t>
  </si>
  <si>
    <t xml:space="preserve">1. Socialización de  normatividad vigente, lineamientos, procedimientos y guía para la administración de actividades productivas.
2. Seguimiento y control continuo ante situaciones administrativas y financieras que denoten mal manejo de recursos.
3.Implementación de sistemas de información confiables para el manejo de las actividades productivas.
4. Cursos y capacitaciones acerca de la corrupción, donde se establezcan que acciones serían ilícitas y cuáles serían sus consecuencias.
5. Reconocimiento laboral a funcionarios responsables de las actividades productivas que desarrollen con mérito la administración de las mismas.
</t>
  </si>
  <si>
    <t xml:space="preserve">Subdirección de Desarrollo de Habilidades Productivas - Grupo de Actividades Productivas.
Direcciones Regionales
</t>
  </si>
  <si>
    <t>Si se presenta la materialización del riesgo, se deben ejecutar las siguiente acciones cuyo objetivo principal es reducir los daños que se puedan producir (impacto): 
1. 1. Revisión física de instalaciones, inventarios, aplicativos software, proceso contractuales y documentación de estados financieros, entre otros.
2. Realizar informe detallado de acciones ilícitas cometidas en la administración y operación de actividad productiva.
 3. Informar a control interno disciplinario para inicio de procesos sancionatorios y disciplinarios.</t>
  </si>
  <si>
    <t>Difusión por parte de las Direcciones Regionales a sus ERON  del Manual de contratación y procedimientos asociados</t>
  </si>
  <si>
    <t xml:space="preserve">Asistencia y soporte permanente </t>
  </si>
  <si>
    <t>Subdirección de Gestión Contractual
Direcciones Regionales y ERON</t>
  </si>
  <si>
    <t>Permanente</t>
  </si>
  <si>
    <t>Desconocimiento de las funciones y obligaciones como supervisor</t>
  </si>
  <si>
    <t>No se da cumplimiento o se presenta debilidades en las  obligaciones a cargo de la supervisión de los contratos</t>
  </si>
  <si>
    <t>Subdirección de Gestión Contractual</t>
  </si>
  <si>
    <r>
      <rPr>
        <b/>
        <sz val="11"/>
        <rFont val="Arial Narrow"/>
        <family val="2"/>
      </rPr>
      <t>Control 2:</t>
    </r>
    <r>
      <rPr>
        <sz val="11"/>
        <rFont val="Arial Narrow"/>
        <family val="2"/>
      </rPr>
      <t xml:space="preserve"> La Subdirección de Gestión Contractual realiza monitoreo a los expedientes contractuales.
</t>
    </r>
    <r>
      <rPr>
        <b/>
        <sz val="11"/>
        <rFont val="Arial Narrow"/>
        <family val="2"/>
      </rPr>
      <t>Evidencias:</t>
    </r>
    <r>
      <rPr>
        <sz val="11"/>
        <rFont val="Arial Narrow"/>
        <family val="2"/>
      </rPr>
      <t xml:space="preserve"> Actas, Formato de acta de entrega, oficios, correo electrónico</t>
    </r>
  </si>
  <si>
    <r>
      <rPr>
        <b/>
        <sz val="11"/>
        <rFont val="Arial Narrow"/>
        <family val="2"/>
      </rPr>
      <t xml:space="preserve">Control 1: </t>
    </r>
    <r>
      <rPr>
        <sz val="11"/>
        <rFont val="Arial Narrow"/>
        <family val="2"/>
      </rPr>
      <t xml:space="preserve">La Subdirección de Gestión Contractual, /DIREG/ERON, realizan capacitación permanente orientada al cumplimiento de las funciones, obligaciones y responsabilidades del supervisor y las consecuencias de orden disciplinario, fiscal y penal.
</t>
    </r>
    <r>
      <rPr>
        <b/>
        <sz val="11"/>
        <rFont val="Arial Narrow"/>
        <family val="2"/>
      </rPr>
      <t>Evidencias:</t>
    </r>
    <r>
      <rPr>
        <sz val="11"/>
        <rFont val="Arial Narrow"/>
        <family val="2"/>
      </rPr>
      <t xml:space="preserve"> Actas y/o videos</t>
    </r>
  </si>
  <si>
    <t>Subdirección de Gestión Contractual Direcciones Regionales y ERON</t>
  </si>
  <si>
    <t xml:space="preserve">Permanente </t>
  </si>
  <si>
    <t>Alta rotación del personal a cargo de la bodega</t>
  </si>
  <si>
    <t xml:space="preserve">Desconocimiento y no aplicación de los procedimientos vigentes </t>
  </si>
  <si>
    <t>Grupo de manejo de bienes muebles
DIREG y ERON</t>
  </si>
  <si>
    <r>
      <rPr>
        <b/>
        <sz val="11"/>
        <rFont val="Arial Narrow"/>
        <family val="2"/>
      </rPr>
      <t xml:space="preserve">Control 1: </t>
    </r>
    <r>
      <rPr>
        <sz val="11"/>
        <rFont val="Arial Narrow"/>
        <family val="2"/>
      </rPr>
      <t xml:space="preserve"> El Grupo de manejo de bienes muebles de la DIREG y ERON socializan los documentos del Sistema de Gestión Integrado relacionados con la administración de los bienes del Instituto, dirigido a los encargados en la Dirección Regional quienes apoyarán el control y verificación de los mismos en los ERON adscritos, mediante cronograma de socialización  donde se establece acciones a través de videoconferencia y visitas de verificación donde se establezcan compromisos por parte de los ERON.
</t>
    </r>
    <r>
      <rPr>
        <b/>
        <sz val="11"/>
        <rFont val="Arial Narrow"/>
        <family val="2"/>
      </rPr>
      <t>Evidencias:</t>
    </r>
    <r>
      <rPr>
        <sz val="11"/>
        <rFont val="Arial Narrow"/>
        <family val="2"/>
      </rPr>
      <t xml:space="preserve"> Actas y/o correos electrónicos</t>
    </r>
  </si>
  <si>
    <r>
      <rPr>
        <b/>
        <sz val="11"/>
        <rFont val="Arial Narrow"/>
        <family val="2"/>
      </rPr>
      <t xml:space="preserve">Control 2: </t>
    </r>
    <r>
      <rPr>
        <sz val="11"/>
        <rFont val="Arial Narrow"/>
        <family val="2"/>
      </rPr>
      <t xml:space="preserve">El Grupo de manejo de bienes muebles imparte instrucciones al inicio de vigencia a las Direcciones Regionales, ERON, EPN, Nivel Central frente a la novedades administrativas, responsabilidades y obligaciones de los almacenistas, y el  cumplimiento de los procedimientos.
</t>
    </r>
    <r>
      <rPr>
        <b/>
        <sz val="11"/>
        <rFont val="Arial Narrow"/>
        <family val="2"/>
      </rPr>
      <t>Evidencias:</t>
    </r>
    <r>
      <rPr>
        <sz val="11"/>
        <rFont val="Arial Narrow"/>
        <family val="2"/>
      </rPr>
      <t xml:space="preserve">  Correos electrónicos</t>
    </r>
  </si>
  <si>
    <t>Si se presenta la materialización del riesgo, se deben ejecutar las siguiente acciones cuyo objetivo principal es reducir los daños que se puedan producir (impacto): 
1. Relevo o traslado preventivo del funcionario responsable de las tareas de almacenista.</t>
  </si>
  <si>
    <t>Dirección de Gestión Corporativa
Oficina Asesora de Planeación</t>
  </si>
  <si>
    <t>Falta de capacitación permanente al personal del Cuerpo de Custodia y Vigilancia.</t>
  </si>
  <si>
    <t>Grupo Armamento articulado con los Comandantes de Vigilancia de los ERON, Centros de Instrucción y  Grupos Especiales</t>
  </si>
  <si>
    <t>Grupo Armamento 
EPN, DIREG y ERON</t>
  </si>
  <si>
    <t>Grupo Armamento</t>
  </si>
  <si>
    <r>
      <rPr>
        <b/>
        <sz val="11"/>
        <rFont val="Arial Narrow"/>
        <family val="2"/>
      </rPr>
      <t xml:space="preserve">Control 1: </t>
    </r>
    <r>
      <rPr>
        <sz val="11"/>
        <rFont val="Arial Narrow"/>
        <family val="2"/>
      </rPr>
      <t xml:space="preserve">El Grupo Armamento diseña anualmente un plan de capacitación para la administración adecuada, control y manejo del material de defensa dirigido al personal del Cuerpo de Custodia y Vigilancia el cual se desarrolla en base a un cronograma, con responsables, fechas y dejando evidencia de la actividad mediante acta, de acuerdo a las instrucciones del nivel central a través de oficios y correos. En caso de que en algún ERON, Centros de Instrucción y  Grupos Especiales no ejecuten el cronograma de capacitación, se acude mediante correo electrónico informando la no realización de los casos puntuales a las Direcciones Regionales para el efectivo cumplimiento.
</t>
    </r>
    <r>
      <rPr>
        <b/>
        <sz val="11"/>
        <rFont val="Arial Narrow"/>
        <family val="2"/>
      </rPr>
      <t xml:space="preserve">Evidencias: </t>
    </r>
    <r>
      <rPr>
        <sz val="11"/>
        <rFont val="Arial Narrow"/>
        <family val="2"/>
      </rPr>
      <t xml:space="preserve">  Correos, Oficios, Actas, Diseño del Cronograma</t>
    </r>
  </si>
  <si>
    <r>
      <rPr>
        <b/>
        <sz val="11"/>
        <rFont val="Arial Narrow"/>
        <family val="2"/>
      </rPr>
      <t>Control 3:</t>
    </r>
    <r>
      <rPr>
        <sz val="11"/>
        <rFont val="Arial Narrow"/>
        <family val="2"/>
      </rPr>
      <t xml:space="preserve"> El Grupo Armamento ejecutan un plan de visitas aleatorias, con el propósito de verificar el estado de material de defensa.
</t>
    </r>
    <r>
      <rPr>
        <b/>
        <sz val="11"/>
        <rFont val="Arial Narrow"/>
        <family val="2"/>
      </rPr>
      <t>Evidencias:</t>
    </r>
    <r>
      <rPr>
        <sz val="11"/>
        <rFont val="Arial Narrow"/>
        <family val="2"/>
      </rPr>
      <t xml:space="preserve">   Plan de visitas</t>
    </r>
  </si>
  <si>
    <t>Realizar acompañamiento a los ERON, Centros de Instrucción y Grupos Especiales para que se efectué las charlas e instrucciones en base al cronograma y reiterando la participación total del cuerpo de custodia y Vigilancia.</t>
  </si>
  <si>
    <t>Grupo Armamento e intendencia</t>
  </si>
  <si>
    <t>Posibilidad de recibir o solicitar cualquier dádiva o beneficio a nombre propio o de terceros a cambio de utilizar de manera indebida los bienes del instituto</t>
  </si>
  <si>
    <t>Falta de compromiso de los Directores de ERON, DIREG, nivel central y Escuela de Formación en el manejo de los bienes, muebles e inmuebles del instituto</t>
  </si>
  <si>
    <t>Debilidad en aplicación de controles para el uso y manejo de los bienes del Instituto</t>
  </si>
  <si>
    <t xml:space="preserve">Informar de manera extemporánea la ocurrencia de un siniestro y/o presentar la documentación incompleta  ante la Dirección de Gestión Corporativa, para lo de su competencia. </t>
  </si>
  <si>
    <t>Presentación fuera de los términos establecidos ante  la Compañía Aseguradora o corredores de seguros de la documentación requerida para la reclamación respectiva.</t>
  </si>
  <si>
    <t>Grupo Seguros
DIREG y ERON</t>
  </si>
  <si>
    <t>Grupo Seguros</t>
  </si>
  <si>
    <r>
      <rPr>
        <b/>
        <sz val="11"/>
        <rFont val="Arial Narrow"/>
        <family val="2"/>
      </rPr>
      <t>Control 2:</t>
    </r>
    <r>
      <rPr>
        <sz val="11"/>
        <rFont val="Arial Narrow"/>
        <family val="2"/>
      </rPr>
      <t xml:space="preserve"> La Dirección de Gestión Corporativa - Grupo Seguros, cada vez que se presenta una reclamación que es informada, se radica mediante oficio ante la compañía aseguradora y/o corredores de seguros la documentación requerida para el respectivo trámite. En caso de que se realice alguna observación por parte de la compañía aseguradora y/o corredores de seguros frente a la reclamación, se subsana  lo requerido solicitando a cada nivel la información y/o detalles de la reclamación. De la misma manera se realiza seguimiento al radicado frente a la compañía aseguradora.
</t>
    </r>
    <r>
      <rPr>
        <b/>
        <sz val="11"/>
        <rFont val="Arial Narrow"/>
        <family val="2"/>
      </rPr>
      <t>Evidencias del Control:</t>
    </r>
    <r>
      <rPr>
        <sz val="11"/>
        <rFont val="Arial Narrow"/>
        <family val="2"/>
      </rPr>
      <t xml:space="preserve"> Oficios, correos, </t>
    </r>
  </si>
  <si>
    <r>
      <rPr>
        <b/>
        <sz val="11"/>
        <rFont val="Arial Narrow"/>
        <family val="2"/>
      </rPr>
      <t>Control 1:</t>
    </r>
    <r>
      <rPr>
        <sz val="11"/>
        <rFont val="Arial Narrow"/>
        <family val="2"/>
      </rPr>
      <t xml:space="preserve"> El Grupo Seguros, DIREG y ERON socializan e informar sobre las coberturas y clausulas de las pólizas adquiridas por el Instituto a nivel nacional, por medio de oficios y/o correos masivos a las diferentes áreas, dependencias, direcciones, coordinaciones y ERON con el fin de dar a conocer los parámetros establecidos para la reclamación de un siniestro y  la importancia del cumplimiento dentro de los términos legalmente establecidos, dejando los respectivos registros de calidad de las socializaciones efectuadas. En caso de presentarse reclamaciones extemporáneas por siniestro, se procederá a oficiar a la dependencia las razones por las cuales no se realizó el trámite respectivo ante la aseguradora verificando los hechos expuestos. 
</t>
    </r>
    <r>
      <rPr>
        <b/>
        <sz val="11"/>
        <rFont val="Arial Narrow"/>
        <family val="2"/>
      </rPr>
      <t xml:space="preserve">Evidencias: </t>
    </r>
    <r>
      <rPr>
        <sz val="11"/>
        <rFont val="Arial Narrow"/>
        <family val="2"/>
      </rPr>
      <t>Oficios, correos electrónicos, las actas correspondientes y base de datos.</t>
    </r>
  </si>
  <si>
    <t xml:space="preserve">Realizar videoconferencia con las dependencias y oficinas del nivel central, DIREG y sus ERON adscritos socializando los lineamientos establecidos para la reclamación de un siniestro y la documentación requerida para el trámite, resolviendo inquietudes y definiendo acciones específicas a cumplir </t>
  </si>
  <si>
    <t>Si se presenta la materialización del riesgo, se deben ejecutar las siguiente acciones cuyo objetivo principal es reducir los daños que se puedan producir (impacto): 
1. Trámite inmediato ante aseguradora y traslado a investigación disciplinaria</t>
  </si>
  <si>
    <t>Correos informativos</t>
  </si>
  <si>
    <t>Según cronograma</t>
  </si>
  <si>
    <t>Si se presenta la materialización del riesgo, se deben ejecutar las siguiente acciones cuyo objetivo principal es reducir los daños que se puedan producir (impacto): 
1. Citación extraordinaria al Comité de funciones (USPEC-INPEC)</t>
  </si>
  <si>
    <r>
      <t xml:space="preserve">Control 2: </t>
    </r>
    <r>
      <rPr>
        <sz val="11"/>
        <color theme="1"/>
        <rFont val="Arial"/>
        <family val="2"/>
      </rPr>
      <t xml:space="preserve">La oficina Asesora de Comunicaciones le hace seguimiento diario a las publicaciones e interacciones de mayor relevancia en las redes sociales (Twitter, Facebook y YouTube), de los medios de comunicación, entidades y personalidades frente a hechos o temas de relevancia para el INPEC, dando cumplimiento a la Política y plan de Comunicaciones versión oficial.
</t>
    </r>
    <r>
      <rPr>
        <b/>
        <sz val="11"/>
        <color theme="1"/>
        <rFont val="Arial"/>
        <family val="2"/>
      </rPr>
      <t>Evidencias:</t>
    </r>
    <r>
      <rPr>
        <sz val="11"/>
        <color theme="1"/>
        <rFont val="Arial"/>
        <family val="2"/>
      </rPr>
      <t xml:space="preserve"> Monitoreo diario en </t>
    </r>
    <r>
      <rPr>
        <b/>
        <sz val="11"/>
        <color theme="1"/>
        <rFont val="Arial"/>
        <family val="2"/>
      </rPr>
      <t xml:space="preserve">redes </t>
    </r>
    <r>
      <rPr>
        <sz val="11"/>
        <color theme="1"/>
        <rFont val="Arial"/>
        <family val="2"/>
      </rPr>
      <t xml:space="preserve">y evaluación a la incidencia en redes de manera quincenal y mensual. </t>
    </r>
  </si>
  <si>
    <r>
      <t xml:space="preserve">Control 1: La Oficina Asesora de Planeación - Grupo Estadística  cuenta con el Procedimiento para la recolección y difusión de la información estadística PE-PI-P12 , creando el informe estadístico mensual tomando reporte de los tableros estadísticos. Estos son insumos para los informes y respuesta de requerimientos, entre otros. 
</t>
    </r>
    <r>
      <rPr>
        <b/>
        <sz val="11"/>
        <color theme="1"/>
        <rFont val="Arial"/>
        <family val="2"/>
      </rPr>
      <t>Evidencias:</t>
    </r>
    <r>
      <rPr>
        <sz val="11"/>
        <color theme="1"/>
        <rFont val="Arial"/>
        <family val="2"/>
      </rPr>
      <t xml:space="preserve"> Documento informe estadístico mensual,  oficios en caso de requerirse.</t>
    </r>
  </si>
  <si>
    <t xml:space="preserve">Oficio con informe comparativo mensual de los reportes tablero estadístico intramural frente a reporte diario ERON para identificar las diferencias que se presentan. </t>
  </si>
  <si>
    <r>
      <rPr>
        <b/>
        <sz val="11"/>
        <color theme="1"/>
        <rFont val="Arial"/>
        <family val="2"/>
      </rPr>
      <t xml:space="preserve">Control 1: </t>
    </r>
    <r>
      <rPr>
        <sz val="11"/>
        <color theme="1"/>
        <rFont val="Arial"/>
        <family val="2"/>
      </rPr>
      <t xml:space="preserve">La Oficina Asesora de Planeación - Grupo Estadística cuenta con   el PE-PI-P10 Procedimiento de RESPUESTA A REQUERIMIENTOS DE INFORMACIÓN INSTITUCIONAL . 
Las DIREG o ERON atenderán los requerimientos según sean requeridos.
</t>
    </r>
    <r>
      <rPr>
        <b/>
        <sz val="11"/>
        <color theme="1"/>
        <rFont val="Arial"/>
        <family val="2"/>
      </rPr>
      <t>Evidencias:</t>
    </r>
    <r>
      <rPr>
        <sz val="11"/>
        <color theme="1"/>
        <rFont val="Arial"/>
        <family val="2"/>
      </rPr>
      <t xml:space="preserve"> Seguimiento a  Requerimiento de Información, correos</t>
    </r>
  </si>
  <si>
    <r>
      <t xml:space="preserve">Posibilidad de </t>
    </r>
    <r>
      <rPr>
        <sz val="11"/>
        <rFont val="Arial Narrow"/>
        <family val="2"/>
      </rPr>
      <t xml:space="preserve">afectación </t>
    </r>
    <r>
      <rPr>
        <sz val="11"/>
        <color theme="1"/>
        <rFont val="Arial Narrow"/>
        <family val="2"/>
      </rPr>
      <t>reputacional y credibilidad por el  no cumplimiento de los requisitos de carácter técnico o legal en los informes de auditoría e informes de evaluación y/o seguimiento por desconocimiento del proceso y normatividad legal vigente</t>
    </r>
  </si>
  <si>
    <r>
      <rPr>
        <b/>
        <sz val="11"/>
        <color theme="1"/>
        <rFont val="Arial"/>
        <family val="2"/>
      </rPr>
      <t xml:space="preserve">Control 1:  </t>
    </r>
    <r>
      <rPr>
        <sz val="11"/>
        <color theme="1"/>
        <rFont val="Arial"/>
        <family val="2"/>
      </rPr>
      <t xml:space="preserve">El grupo de Atención al Ciudadano realiza de manera trimestral un seguimiento y control a través del modulo PQRSD y su tablero de control, realizando un informe al Director General, así vez oficios a las dependencias competentes, Dirección escuela de formación, DIREG y ERON para el cumplimiento de la respuesta de conformidad a la Ley 1755 de 2015 .
</t>
    </r>
    <r>
      <rPr>
        <b/>
        <sz val="11"/>
        <color theme="1"/>
        <rFont val="Arial"/>
        <family val="2"/>
      </rPr>
      <t xml:space="preserve">Evidencias: </t>
    </r>
    <r>
      <rPr>
        <sz val="11"/>
        <color theme="1"/>
        <rFont val="Arial"/>
        <family val="2"/>
      </rPr>
      <t>Informe, Oficios, Correos electrónicos, tablero de control.</t>
    </r>
  </si>
  <si>
    <r>
      <rPr>
        <b/>
        <sz val="11"/>
        <color theme="1"/>
        <rFont val="Arial"/>
        <family val="2"/>
      </rPr>
      <t>Control 2:</t>
    </r>
    <r>
      <rPr>
        <sz val="11"/>
        <color theme="1"/>
        <rFont val="Arial"/>
        <family val="2"/>
      </rPr>
      <t xml:space="preserve"> Trimestralmente las Direcciones Regionales solicitan y consolidan, los reportes de seguimiento y control a los ERON de las PQRSD, de conformidad al tablero de control, plasmado en informe estadístico de conformidad al sistema de gestión documental modulo PQRSD y siendo enviado al grupo de atención al ciudadano  de la Dirección General
</t>
    </r>
    <r>
      <rPr>
        <b/>
        <sz val="11"/>
        <color theme="1"/>
        <rFont val="Arial"/>
        <family val="2"/>
      </rPr>
      <t xml:space="preserve">Evidencias: </t>
    </r>
    <r>
      <rPr>
        <sz val="11"/>
        <color theme="1"/>
        <rFont val="Arial"/>
        <family val="2"/>
      </rPr>
      <t>Informe estadístico, oficios de seguimiento a las respuestas PQRSD</t>
    </r>
  </si>
  <si>
    <r>
      <rPr>
        <b/>
        <sz val="11"/>
        <color theme="1"/>
        <rFont val="Arial"/>
        <family val="2"/>
      </rPr>
      <t xml:space="preserve">Control 1: </t>
    </r>
    <r>
      <rPr>
        <sz val="11"/>
        <color theme="1"/>
        <rFont val="Arial"/>
        <family val="2"/>
      </rPr>
      <t xml:space="preserve">El grupo de Derechos Humanos de la Dirección General a inicio de vigencia emite una directiva, dando pautas a los cónsules de DIREG y ERON, con el fin de establecer las actividades de promoción, prevención y monitoreo en materia de Derechos Humanos, que se desarrollará durante la vigencia. A su vez, se remiten de manera mensual instrucciones y las herramientas a trabajar a las DIREG, quienes a su vez  deben difundirlas a los ERON.
</t>
    </r>
    <r>
      <rPr>
        <b/>
        <sz val="11"/>
        <color theme="1"/>
        <rFont val="Arial"/>
        <family val="2"/>
      </rPr>
      <t xml:space="preserve">
Evidencias: </t>
    </r>
    <r>
      <rPr>
        <sz val="11"/>
        <color theme="1"/>
        <rFont val="Arial"/>
        <family val="2"/>
      </rPr>
      <t>Directiva, correos electrónicos de envió de instrucciones y herramientas.</t>
    </r>
  </si>
  <si>
    <r>
      <rPr>
        <b/>
        <sz val="11"/>
        <color theme="1"/>
        <rFont val="Arial"/>
        <family val="2"/>
      </rPr>
      <t xml:space="preserve">Control 3: </t>
    </r>
    <r>
      <rPr>
        <sz val="11"/>
        <color theme="1"/>
        <rFont val="Arial"/>
        <family val="2"/>
      </rPr>
      <t xml:space="preserve">Los cónsules de ERON, cargan de manera mensual, a través DRIVE las evidencias de cumplimiento de las actividades de promoción, prevención y monitoreo asignadas desde el nivel central.   Los Cónsules Regionales revisan de forma mensual que estas cumplan con las pautas orientadas desde el nivel central, de no ser así harán observaciones a los ERON para que realicen los ajustes que correspondan. Bimestralmente reportará a GODHU la evaluación bimestral de los ERON de su Regional.     De manera posterior el GODHU bimestralmente valida la evaluación realizada por la Regional y remite oficios de retroalimentación al cónsul Regional, haciéndole observaciones y recomendaciones sobre el desempeño de los ERON y la labor de seguimiento realizada por este.
</t>
    </r>
    <r>
      <rPr>
        <b/>
        <sz val="11"/>
        <color theme="1"/>
        <rFont val="Arial"/>
        <family val="2"/>
      </rPr>
      <t>Evidencias:</t>
    </r>
    <r>
      <rPr>
        <sz val="11"/>
        <color theme="1"/>
        <rFont val="Arial"/>
        <family val="2"/>
      </rPr>
      <t xml:space="preserve"> Correos electrónicos, oficios y actas</t>
    </r>
  </si>
  <si>
    <r>
      <rPr>
        <b/>
        <sz val="11"/>
        <color theme="1"/>
        <rFont val="Arial"/>
        <family val="2"/>
      </rPr>
      <t>Control 1:</t>
    </r>
    <r>
      <rPr>
        <sz val="11"/>
        <color theme="1"/>
        <rFont val="Arial"/>
        <family val="2"/>
      </rPr>
      <t xml:space="preserve"> Los ERON deberán alimentar de manera  mensual la matriz del directorio al Cónsul Regional, sobre la persona a cargo de las funciones de Cónsul de Derechos Humanos y sus datos de contacto. Así mismo, las Direcciones Regionales hacen un informe bimestral al Grupo de Derechos Humanos, sobre los cambios de personal presentados durante el bimestre  en ERON y Regional con sus datos de contacto.
</t>
    </r>
    <r>
      <rPr>
        <b/>
        <sz val="11"/>
        <color theme="1"/>
        <rFont val="Arial"/>
        <family val="2"/>
      </rPr>
      <t>Evidencias:</t>
    </r>
    <r>
      <rPr>
        <sz val="11"/>
        <color theme="1"/>
        <rFont val="Arial"/>
        <family val="2"/>
      </rPr>
      <t xml:space="preserve"> Directorio de Cónsules Regional enviado a la Regional y al Grupo de Derechos Humanos.  matriz en excel</t>
    </r>
  </si>
  <si>
    <r>
      <rPr>
        <b/>
        <sz val="11"/>
        <color theme="1"/>
        <rFont val="Arial"/>
        <family val="2"/>
      </rPr>
      <t>Control 2:</t>
    </r>
    <r>
      <rPr>
        <sz val="11"/>
        <color theme="1"/>
        <rFont val="Arial"/>
        <family val="2"/>
      </rPr>
      <t xml:space="preserve"> Las Direcciones Regionales a través de los cónsules y de acuerdo con los cambios de personal que se identifiquen, programan una jornada de inducción virtual o presencial al personal nuevo frente al cargo. Así mismo, el Grupo de Derechos Humanos programara una jornada de inducción en caso de cambio de funcionario Cónsul en la Regional. Lo anterior, de conformidad a la política institucional de derechos humanos:   </t>
    </r>
    <r>
      <rPr>
        <i/>
        <sz val="11"/>
        <color theme="1"/>
        <rFont val="Arial"/>
        <family val="2"/>
      </rPr>
      <t>"Direcciones de Establecimiento de Reclusión y Direcciones Regionales: Garantizarán la asignación de funciones de Cónsul de Derechos Humanos a un servidor penitenciario, quien deberá permanecer como mínimo un (1) año con dichas funciones, a menos que sus resultados de gestión demuestren una falta de compromiso".</t>
    </r>
    <r>
      <rPr>
        <sz val="11"/>
        <color theme="1"/>
        <rFont val="Arial"/>
        <family val="2"/>
      </rPr>
      <t xml:space="preserve">                                                                                           
</t>
    </r>
    <r>
      <rPr>
        <b/>
        <sz val="11"/>
        <color theme="1"/>
        <rFont val="Arial"/>
        <family val="2"/>
      </rPr>
      <t>Evidencias</t>
    </r>
    <r>
      <rPr>
        <sz val="11"/>
        <color theme="1"/>
        <rFont val="Arial"/>
        <family val="2"/>
      </rPr>
      <t xml:space="preserve">: Remisión de actos administrativos de asignación de funciones a Cónsules, cada que se presente un cambio bajo los parámetros establecidos en la Política. remitir actas de entrega en caso de cambio de funcionario. </t>
    </r>
  </si>
  <si>
    <r>
      <rPr>
        <b/>
        <sz val="11"/>
        <color theme="1"/>
        <rFont val="Arial"/>
        <family val="2"/>
      </rPr>
      <t xml:space="preserve">Control 1:  </t>
    </r>
    <r>
      <rPr>
        <sz val="11"/>
        <color theme="1"/>
        <rFont val="Arial"/>
        <family val="2"/>
      </rPr>
      <t xml:space="preserve">Los Comandantes de Vigilancia de los Establecimientos en la relación general que menciona el artículo 14 de la resolución 6349 de 2016, efectuada una vez al mes y extraordinariamente cuando sea necesario, retroalimentaran al personal del Cuerpo de Custodia y Vigilancia sobre  los procedimientos operativos, lecciones aprendidas sobre antecedentes penales y disciplinarias por omisión en el servicio. El comandante de Vigilancia de la Regional, recopila la información suministrada por  los ERON y emite un informe a la Dirección de Custodia y Vigilancia quien consolida el informe final a nivel nacional.
</t>
    </r>
    <r>
      <rPr>
        <b/>
        <sz val="11"/>
        <color theme="1"/>
        <rFont val="Arial"/>
        <family val="2"/>
      </rPr>
      <t xml:space="preserve">Evidencias: </t>
    </r>
    <r>
      <rPr>
        <sz val="11"/>
        <color theme="1"/>
        <rFont val="Arial"/>
        <family val="2"/>
      </rPr>
      <t xml:space="preserve">
ERON emite actas de relación general.
DIREG consolida actas de ERON y emite informe a la DICUV
DICUV emite informe final consolidando información a nivel nacional.</t>
    </r>
  </si>
  <si>
    <t>Si se presenta la materialización del riesgo, se deben ejecutar las siguiente acciones cuyo objetivo principal es reducir los daños que se puedan producir (impacto): 
El Director del Establecimiento por intermedio de la Unidad de Policía Judicial del ERON instaura la denuncia penal en contra de la PPL por fuga y en contra del funcionario por favorecimiento de fuga.</t>
  </si>
  <si>
    <r>
      <rPr>
        <b/>
        <sz val="11"/>
        <color theme="1"/>
        <rFont val="Arial"/>
        <family val="2"/>
      </rPr>
      <t>Control 1:</t>
    </r>
    <r>
      <rPr>
        <sz val="11"/>
        <color theme="1"/>
        <rFont val="Arial"/>
        <family val="2"/>
      </rPr>
      <t xml:space="preserve"> De acuerdo a las estrategias emitidas por el Consejo de Seguridad, que deben ser implementadas por los oficiales y suboficiales del ERON para la optimización del personal de CCV bajo su mando, el comandante de vigilancia del ERON, junto con los Oficiales de Servicio de manera mensual prioriza los servicios de seguridad del ERON para dar cumplimiento a las ordenes de traslado judiciales y citas médicas, asignado funciones de seguridad al personal de CCV con decisiones medico laborales acordes a las recomendaciones medicas. El comandante de Vigilancia de la Regional, recopila la información suministrada por  los ERON y emite un informe a la Dirección de Custodia y Vigilancia quien consolida el informe final a nivel nacional.
</t>
    </r>
    <r>
      <rPr>
        <b/>
        <sz val="11"/>
        <color theme="1"/>
        <rFont val="Arial"/>
        <family val="2"/>
      </rPr>
      <t xml:space="preserve">Evidencias: </t>
    </r>
    <r>
      <rPr>
        <sz val="11"/>
        <color theme="1"/>
        <rFont val="Arial"/>
        <family val="2"/>
      </rPr>
      <t xml:space="preserve">
ERON emite actas de asignación de servicios
DIREG consolida actas de ERON y emite informe a la DICUV
DICUV emite informe final consolidando información a nivel nacional.</t>
    </r>
  </si>
  <si>
    <t>Si se presenta la materialización del riesgo, se deben ejecutar las siguiente acciones cuyo objetivo principal es reducir los daños que se puedan producir (impacto): 
El Comandante de Vigilancia del ERON informa de manera diaria al GEDIP acerca del incumplimiento de las ordenes judiciales y médicas, con el fin de tener un estadístico que permita generar instrucciones mensuales con recomendaciones que eviten el incumplimiento de las ordenes judiciales y las citas médicas</t>
  </si>
  <si>
    <t xml:space="preserve">Posibilidad de afectación reputacional por incumplimiento en la provisión de las vacantes de la planta de personal del Instituto debido a demora en el desarrollo de concurso de mérito y proceso de encargos que permita proveer las vacantes. </t>
  </si>
  <si>
    <t>Si se presenta la materialización del riesgo, se deben ejecutar las siguiente acciones cuyo objetivo principal es reducir los daños que se puedan producir (impacto): 
1. Presentar un informe de las razones que generaron el incumplimiento y realizar el reporte de vacantes para su provisión
2. Solicitud mediante correo electrónico los avances para proceder a los respectivos nombramientos. En la modalidad que corresponda.</t>
  </si>
  <si>
    <t xml:space="preserve">Posibilidad de afectación económica por nombramiento de personal adicional al aprobado por Decreto debido a la no actualización del registro oportuno de la información de las novedades del personal en el aplicativo Humano WEB </t>
  </si>
  <si>
    <t xml:space="preserve">Posibilidad de afectación económica por información desactualizada de los servidores públicos en el aplicativo HUMANO WEB  que administra la planta de personal, debido a que no se registra oportunamente las novedades del personal en la herramienta tecnológica. </t>
  </si>
  <si>
    <t xml:space="preserve"> Información desactualizada de los servidores públicos en el aplicativo HUMANO WEB  que administra la planta de personal</t>
  </si>
  <si>
    <t xml:space="preserve">Registro a destiempo de las novedades de los servidores públicos en el aplicativo HUMANO WEB. </t>
  </si>
  <si>
    <t>Posibilidad de afectación reputacional por el desarrollo parcial de las actividades contenidas en el Plan de Bienestar e Incentivos institucional debido a la falta de servidores públicos designados por los Directivos en las sedes de trabajo para el Área de Talento Humano y la no gestión ante las Cajas de Compensación Familiar y redes sociales de apoyo locales.</t>
  </si>
  <si>
    <r>
      <rPr>
        <b/>
        <sz val="11"/>
        <color theme="1"/>
        <rFont val="Arial"/>
        <family val="2"/>
      </rPr>
      <t>Control 1:</t>
    </r>
    <r>
      <rPr>
        <sz val="11"/>
        <color theme="1"/>
        <rFont val="Arial"/>
        <family val="2"/>
      </rPr>
      <t xml:space="preserve"> La Subdirección de Talento Humano- Grupo de Bienestar Laboral establece el Plan de Bienestar e Incentivos institucional para cada vigencia y socializa la matriz operativa del plan con las sedes de trabajo para aclarar conceptos y generar compromisos que involucren el cumplimiento efectivo del plan. 
</t>
    </r>
    <r>
      <rPr>
        <b/>
        <sz val="11"/>
        <color theme="1"/>
        <rFont val="Arial"/>
        <family val="2"/>
      </rPr>
      <t>Evidencias:</t>
    </r>
    <r>
      <rPr>
        <sz val="11"/>
        <color theme="1"/>
        <rFont val="Arial"/>
        <family val="2"/>
      </rPr>
      <t xml:space="preserve"> Plan de Bienestar e Incentivos Institucional, actas de socialización. </t>
    </r>
  </si>
  <si>
    <t xml:space="preserve">Socializar (si aplica) con las sedes de trabajo las modificaciones a plan de bienestar institucional  con el fin de que efectúen estos cambios en los planes de acción correspondientes. </t>
  </si>
  <si>
    <t>Posibilidad de afectación reputacional por insatisfacción de los servidores públicos administrativos debido al incumplimiento en  la entrega de la dotación por parte del proveedor en los tiempos establecidos a la entidad</t>
  </si>
  <si>
    <r>
      <rPr>
        <b/>
        <sz val="11"/>
        <rFont val="Arial Narrow"/>
        <family val="2"/>
      </rPr>
      <t xml:space="preserve">Control 1: </t>
    </r>
    <r>
      <rPr>
        <sz val="11"/>
        <rFont val="Arial Narrow"/>
        <family val="2"/>
      </rPr>
      <t xml:space="preserve">La Subdirección de Talento Humano- Grupo de Bienestar Laboral establece el acta de compromiso inicial con los proveedores acordando las entregas por centro de costo en los tiempo que establece el acuerdo marco de precios de Colombia Compra Eficiente, informando mediante comunicado a los beneficiarios de la dotación, las formas de redención de ordenes de entrega y el tiempo perentorio establecido según el acuerdo marco para su redención.    
</t>
    </r>
    <r>
      <rPr>
        <b/>
        <sz val="11"/>
        <rFont val="Arial Narrow"/>
        <family val="2"/>
      </rPr>
      <t>Evidencia:</t>
    </r>
    <r>
      <rPr>
        <sz val="11"/>
        <rFont val="Arial Narrow"/>
        <family val="2"/>
      </rPr>
      <t xml:space="preserve"> Acta de compromiso y comunicado.</t>
    </r>
  </si>
  <si>
    <t xml:space="preserve">Establecer compromisos con la direcciones regionales para la entrega oportuna de la dotación a personal administrativo y monitoreo a los establecimientos de reclusión adscritos a través de reunión por Meet. </t>
  </si>
  <si>
    <t xml:space="preserve">
Si se presenta la materialización del riesgo, se deben ejecutar las siguiente acciones cuyo objetivo principal es reducir los daños que se puedan producir (impacto): 
1. Informar a la Subdirección de Gestión Contractual el incumplimiento a las entregas por parte del proveedores para que tome acciones de acuerdo a las pólizas de calidad y cumplimiento. </t>
  </si>
  <si>
    <r>
      <rPr>
        <b/>
        <sz val="11"/>
        <rFont val="Arial Narrow"/>
        <family val="2"/>
      </rPr>
      <t>Control 1:</t>
    </r>
    <r>
      <rPr>
        <sz val="11"/>
        <rFont val="Arial Narrow"/>
        <family val="2"/>
      </rPr>
      <t xml:space="preserve"> La Subdirección de Talento Humano - a través del coordinador del Grupo de Prestaciones Sociales lleva a cabo control de las liquidaciones realizando en primera medida la asignación vía correo electrónico a un liquidador de los actos administrativos de retiro que son notificados al Grupo, esto, con el objetivo de que una vez elaborada la liquidación de servicios personales esta sea objeto de revisión contrastando la documentación de soporte que recopiló el liquidador para emitir la liquidación y los cálculos efectuados en la misma, esto, para que en caso de presentarse errores en los valores reconocidos se proceda a informar al liquidador asignado y este realice los ajustes necesarios a la liquidación.
</t>
    </r>
    <r>
      <rPr>
        <b/>
        <sz val="11"/>
        <rFont val="Arial Narrow"/>
        <family val="2"/>
      </rPr>
      <t>Evidencias:</t>
    </r>
    <r>
      <rPr>
        <sz val="11"/>
        <rFont val="Arial Narrow"/>
        <family val="2"/>
      </rPr>
      <t xml:space="preserve"> Actos administrativos, notificación de asignación y oficios</t>
    </r>
  </si>
  <si>
    <t xml:space="preserve">Posibilidad afectación económica por indebida notificación a los servidores penitenciarios de las actuaciones administrativas en materia de ausentismo laboral debido a la falta de comunicación de las sedes de trabajo frente a la situaciones administrativas de los servidores públicos. </t>
  </si>
  <si>
    <t xml:space="preserve">Si se presenta la materialización del riesgo, se deben ejecutar las siguiente acciones cuyo objetivo principal es reducir los daños que se puedan producir (impacto): 
1. Notificar por parte de la Subdirección de Talento Humano al servidor público cuando la sede de trabajo a quien le corresponde la presente inconveniente con la ejecución de la notificación. </t>
  </si>
  <si>
    <r>
      <rPr>
        <b/>
        <sz val="11"/>
        <color rgb="FF000000"/>
        <rFont val="Arial Narrow"/>
        <family val="2"/>
      </rPr>
      <t xml:space="preserve">Control 2:  </t>
    </r>
    <r>
      <rPr>
        <sz val="11"/>
        <color indexed="8"/>
        <rFont val="Arial Narrow"/>
        <family val="2"/>
      </rPr>
      <t xml:space="preserve">La Subdirección de Talento Humano a través del Grupo Asuntos Laborales fortalece el conocimiento en materia de notificación por ausentismo laboral a través de capacitaciones o socializaciones. 
</t>
    </r>
    <r>
      <rPr>
        <b/>
        <sz val="11"/>
        <color indexed="8"/>
        <rFont val="Arial Narrow"/>
        <family val="2"/>
      </rPr>
      <t>Evidencias:</t>
    </r>
    <r>
      <rPr>
        <sz val="11"/>
        <color indexed="8"/>
        <rFont val="Arial Narrow"/>
        <family val="2"/>
      </rPr>
      <t xml:space="preserve"> Acta y correo electrónicos. </t>
    </r>
  </si>
  <si>
    <t xml:space="preserve">Participar en las capacitaciones que programe el grupo de Asuntos laborales con relación a notificación de los actas administrativos por abandono del cargo. </t>
  </si>
  <si>
    <t xml:space="preserve">Si se presenta la materialización del riesgo, se deben ejecutar las siguiente acciones cuyo objetivo principal es reducir los daños que se puedan producir (impacto): 
1. Informar a la Oficina de Control Interno Disciplinario el incumplimiento del proceso por parte del evaluador. </t>
  </si>
  <si>
    <r>
      <rPr>
        <b/>
        <sz val="11"/>
        <rFont val="Arial Narrow"/>
        <family val="2"/>
      </rPr>
      <t xml:space="preserve">Control 2: </t>
    </r>
    <r>
      <rPr>
        <sz val="11"/>
        <rFont val="Arial Narrow"/>
        <family val="2"/>
      </rPr>
      <t xml:space="preserve">En las Direcciones Regionales y de ERON,  el servidor de Libre Nombramiento y remoción o quien haga sus veces socializará semestralmente a los evaluados el procedimiento PA-TH-P23 "Procedimiento Evaluación del Desempeño Laboral versión oficial".
Así mismo, el Grupo Prospectiva del talento Humano, realiza seguimiento al cumplimiento de las fases de la evaluación de desempeño laboral estructurando informe de gestión frente a compromisos laborales y evaluaciones y, socializarlo a nivel nacional. 
</t>
    </r>
    <r>
      <rPr>
        <b/>
        <sz val="11"/>
        <rFont val="Arial Narrow"/>
        <family val="2"/>
      </rPr>
      <t xml:space="preserve">Evidencias: </t>
    </r>
    <r>
      <rPr>
        <sz val="11"/>
        <rFont val="Arial Narrow"/>
        <family val="2"/>
      </rPr>
      <t xml:space="preserve"> Acta de socialización. </t>
    </r>
  </si>
  <si>
    <t xml:space="preserve">No apropiación de las obligaciones del evaluador frente al proceso. </t>
  </si>
  <si>
    <t xml:space="preserve">Posibilidad de afectación económica por detrimento patrimonial, a causa del reconocimiento y pago de las prestaciones económicas a servidores del Instituto a través de la nómina, derivadas de las incapacidades y licencias médicas que posteriormente son negadas o rechazadas por parte de las EPS o ARL debido al incumplimiento de los tiempos y requisitos establecidos para el trámite, reporte y recobro de incapacidades y licencias médicas antes las EPS o ARL. </t>
  </si>
  <si>
    <t>Si se presenta la materialización del riesgo, se deben ejecutar las siguiente acciones cuyo objetivo principal es reducir los daños que se puedan producir (impacto): 
1. En caso de que la negación o rechazo del pago de la prestación económica sea imputable al funcionario del Instituto, se realizará el descuento del 100% de los días no laborados.
2.  En caso de que la negación o rechazo del pago de la prestación económica sea imputable al responsable de Talento Humano del centro de costo donde se encuentra adscrito el funcionario incapacitado o con ocasión de una falta grave del funcionario incapacitado, el caso será remitido a la Oficina de control interno Disciplinario para su respectiva investigación y sanción.
3. En caso de fraude o falsificación de documento de incapacidad o licencia, el director del ERON, DIREC o el subdirector de Talento Humano, según el caso, por razones de competencia interpondrá la correspondiente denuncia penal.</t>
  </si>
  <si>
    <r>
      <rPr>
        <b/>
        <sz val="11"/>
        <color theme="1"/>
        <rFont val="Arial"/>
        <family val="2"/>
      </rPr>
      <t xml:space="preserve">Control 3: </t>
    </r>
    <r>
      <rPr>
        <sz val="11"/>
        <color theme="1"/>
        <rFont val="Arial"/>
        <family val="2"/>
      </rPr>
      <t xml:space="preserve">Las Direcciones Regionales consolidan y envían la información de las incapacidades y licencias médicas que se expiden a favor de servidores adscritos, así como, de las incapacidades que superan los 90 días  diligenciamiento los formatos PA-TH-P17-F01 "Reporte y seguimiento de incapacidades y licencias médicas" y el  PA-TH-P22-F01 "Registro individual incapacitados mayores a 90 días".
</t>
    </r>
    <r>
      <rPr>
        <b/>
        <sz val="11"/>
        <color theme="1"/>
        <rFont val="Arial"/>
        <family val="2"/>
      </rPr>
      <t>Evidencias:</t>
    </r>
    <r>
      <rPr>
        <sz val="11"/>
        <color theme="1"/>
        <rFont val="Arial"/>
        <family val="2"/>
      </rPr>
      <t xml:space="preserve"> formatos</t>
    </r>
  </si>
  <si>
    <r>
      <t xml:space="preserve">Subdirección de Talento Humano - </t>
    </r>
    <r>
      <rPr>
        <b/>
        <sz val="11"/>
        <rFont val="Arial Narrow"/>
        <family val="2"/>
      </rPr>
      <t>Grupo de Seguridad Social.</t>
    </r>
    <r>
      <rPr>
        <sz val="11"/>
        <rFont val="Arial Narrow"/>
        <family val="2"/>
      </rPr>
      <t xml:space="preserve">
</t>
    </r>
    <r>
      <rPr>
        <b/>
        <sz val="11"/>
        <rFont val="Arial Narrow"/>
        <family val="2"/>
      </rPr>
      <t xml:space="preserve">Directores Regionales y Directores de Establecimiento de Reclusión. </t>
    </r>
  </si>
  <si>
    <r>
      <rPr>
        <b/>
        <sz val="11"/>
        <color theme="1"/>
        <rFont val="Arial"/>
        <family val="2"/>
      </rPr>
      <t>Control 4:</t>
    </r>
    <r>
      <rPr>
        <sz val="11"/>
        <color theme="1"/>
        <rFont val="Arial"/>
        <family val="2"/>
      </rPr>
      <t xml:space="preserve">  Los Directores de los Establecimientos de Reclusión consolidan y envían la información de las incapacidades y licencias médicas que se expiden a favor de los servidores adscritos, así como, de aquellos  que superan 90 días de incapacidad continua  a través del diligenciamiento los formatos PA-TH-P17-F01 "Reporte y seguimiento de incapacidades y licencias médicas" y PA-TH-P22-F01 "Registro individual incapacitados mayores a 90 días".
</t>
    </r>
    <r>
      <rPr>
        <b/>
        <sz val="11"/>
        <color theme="1"/>
        <rFont val="Arial"/>
        <family val="2"/>
      </rPr>
      <t xml:space="preserve">Evidencias: </t>
    </r>
    <r>
      <rPr>
        <sz val="11"/>
        <color theme="1"/>
        <rFont val="Arial"/>
        <family val="2"/>
      </rPr>
      <t>formatos</t>
    </r>
  </si>
  <si>
    <t>Posibilidad de afectación económica por detrimento patrimonial debido al reconocimiento y pago de aportes al sistema general de pensiones para vigencias anteriores al 2005 por decisión judicial, por inconsistencias en los aportes de pago a pensión de los servidores públicos a nivel nacional.</t>
  </si>
  <si>
    <t>Ubicar soportes de planillas de pago a través de solicitudes dirigidas a servidores públicos, sedes de trabajo y fondos de pensión, realizando  seguimiento de la corrección de aportes a pensión anteriores a octubre de 2005</t>
  </si>
  <si>
    <r>
      <t xml:space="preserve">Subdirección de Talento Humano - </t>
    </r>
    <r>
      <rPr>
        <b/>
        <sz val="11"/>
        <rFont val="Arial Narrow"/>
        <family val="2"/>
      </rPr>
      <t xml:space="preserve">Grupo de Seguridad Social.
Directores Regionales y Directores de Establecimiento de Reclusión. </t>
    </r>
  </si>
  <si>
    <t>Si se presenta la materialización del riesgo, se deben ejecutar las siguiente acciones cuyo objetivo principal es reducir los daños que se puedan producir (impacto): 
1. En caso de confirmar la perdida, destrucción o fraude en la planilla de pago de aportes, el director del ERON, DIREC o el subdirector de Talento Humano, según el caso, por razones de competencia interpondrá la correspondiente denuncia penal.
2. En caso de que se presente un fallo judicial donde le ordenen al Instituto realizar el pago de los aportes al sistema general de pensiones, la Subdirección de Talento Humano - Grupo de seguridad social, dispondrá de todas las acciones administrativas y presupuestales para dar efectivo cumplimiento al fallo judicial.
3. En caso de que se presente un fallo judicial donde le ordenen al Instituto realizar el pago de los aportes al sistema general de pensiones, la Subdirección de Talento Humano - Grupo de seguridad social, remitirá copia del acto administrativo donde se materializa el cumplimiento de fallo judicial, a la Oficina de Control Interno Disciplinario.</t>
  </si>
  <si>
    <t>Aplicar las novedades de los servidores públicos correspondientes en las plataformas digitales de los fondos de pensiones.</t>
  </si>
  <si>
    <r>
      <t xml:space="preserve">Subdirección de Talento Humano - </t>
    </r>
    <r>
      <rPr>
        <b/>
        <sz val="11"/>
        <rFont val="Arial Narrow"/>
        <family val="2"/>
      </rPr>
      <t>Grupo de Seguridad Social</t>
    </r>
  </si>
  <si>
    <t xml:space="preserve">Posibilidad de afectación reputacional y económica por multa y sanción del ente regulador debido al  incumplimiento de la implementación del  Sistema de Gestión Seguridad y Salud en el Trabajo en los centros del trabajo. </t>
  </si>
  <si>
    <t>Insuficientes recursos económicos para asignar responsables del Sistema de Gestión y Seguridad y Salud en el Trabajo en cada uno de los centros de trabajo, lo cual  puede conducir Incumplimiento de la normatividad nacional vigente, pago de sanciones, indemnizaciones</t>
  </si>
  <si>
    <r>
      <rPr>
        <b/>
        <sz val="11"/>
        <color theme="1"/>
        <rFont val="Arial"/>
        <family val="2"/>
      </rPr>
      <t>Control 3:</t>
    </r>
    <r>
      <rPr>
        <sz val="11"/>
        <color theme="1"/>
        <rFont val="Arial"/>
        <family val="2"/>
      </rPr>
      <t xml:space="preserve"> La Dirección Escuela de Formación - Grupo de Personal, Direcciones Regionales - Áreas de Talento Humano  entregan semestralmente informe consolidado del seguimiento del Sistema de Seguridad y Salud en el Trabajo.                                                                  
</t>
    </r>
    <r>
      <rPr>
        <b/>
        <sz val="11"/>
        <color theme="1"/>
        <rFont val="Arial"/>
        <family val="2"/>
      </rPr>
      <t>Evidencia:</t>
    </r>
    <r>
      <rPr>
        <sz val="11"/>
        <color theme="1"/>
        <rFont val="Arial"/>
        <family val="2"/>
      </rPr>
      <t xml:space="preserve"> Informes consolidados</t>
    </r>
  </si>
  <si>
    <t>Dirección Escuela de Formación - Grupo de Personal, 
Direcciones Regionales - Áreas de Talento Humano</t>
  </si>
  <si>
    <r>
      <rPr>
        <b/>
        <sz val="11"/>
        <color theme="1"/>
        <rFont val="Arial"/>
        <family val="2"/>
      </rPr>
      <t>Control 4</t>
    </r>
    <r>
      <rPr>
        <sz val="11"/>
        <color theme="1"/>
        <rFont val="Arial"/>
        <family val="2"/>
      </rPr>
      <t xml:space="preserve">: La Subdirección de Talento Humano - Grupo de Seguridad y Salud en el Trabajo  realizan acompañamiento (técnico y psicosocial)  permanente a nivel nacional con la asesoría de la Aseguradora de Riesgos Laborales y corredor de seguros.                                                                                 
</t>
    </r>
    <r>
      <rPr>
        <b/>
        <sz val="11"/>
        <color theme="1"/>
        <rFont val="Arial"/>
        <family val="2"/>
      </rPr>
      <t xml:space="preserve">Evidencia: </t>
    </r>
    <r>
      <rPr>
        <sz val="11"/>
        <color theme="1"/>
        <rFont val="Arial"/>
        <family val="2"/>
      </rPr>
      <t xml:space="preserve">Informes trimestrales (técnicos y psicosociales) de los asesores de la Aseguradora de Riesgos Laborales y Corredor de Seguros              </t>
    </r>
  </si>
  <si>
    <t>Posibilidad de afectación reputacional y económica por pérdida, deterioro, duplicidad o información incompleta en las historias laborales, debido a la falta de control en las historias laborales en las DIREG, ERON y EPN</t>
  </si>
  <si>
    <t xml:space="preserve">Posibilidad de afectación económica por manipulación del aplicativo HUMANO WEB debido a que una persona o servidor público sin autorización ingrese a este y efectué  o genere cambios  de novedades de nómina no autorizados. </t>
  </si>
  <si>
    <t>PPL sin acceso a los servicios de salud de manera oportuna, integral y continua por aseguramiento o cobertura en salud</t>
  </si>
  <si>
    <t>PPL sin aseguramiento o cobertura en salud por errores administrativos en los procesos</t>
  </si>
  <si>
    <r>
      <rPr>
        <b/>
        <sz val="11"/>
        <rFont val="Arial Narrow"/>
        <family val="2"/>
      </rPr>
      <t>Control 1:</t>
    </r>
    <r>
      <rPr>
        <sz val="11"/>
        <rFont val="Arial Narrow"/>
        <family val="2"/>
      </rPr>
      <t xml:space="preserve"> El grupo de Aseguramiento en Salud de la Subdirección de Atención en Salud, realiza el cruce del listado censal de la ppl a cargo del INPEC con relación a las bases de datos del Ministerio de Salud y Protección Social de manera mensual para para identificar afiliaciones a SGSSS de la PPL a cargo del INPEC y posibles errores a la información. Del Los errores identificados son oficiados a la Dirección de Custodia y Vigilancia con copia a los establecimientos y a Policía Judicial por correo electrónico, para aclarar la respectiva identidad y el interno es afiliado al Fondos Nacional de Salud PPL .
</t>
    </r>
    <r>
      <rPr>
        <b/>
        <sz val="11"/>
        <rFont val="Arial Narrow"/>
        <family val="2"/>
      </rPr>
      <t>Evidencias:</t>
    </r>
    <r>
      <rPr>
        <sz val="11"/>
        <rFont val="Arial Narrow"/>
        <family val="2"/>
      </rPr>
      <t xml:space="preserve"> correos electrónicos y oficios</t>
    </r>
  </si>
  <si>
    <t xml:space="preserve">Si se presenta la materialización del riesgo, se debe ejecutar las siguientes acciones cuyo objetivo principal es reducir los daños que se puedan producir (Impacto):
1. Incluir al PPL de forma inmediata en el listado censal para la cobertura del Fondo Nacional de Salud a fin de garantizar el acceso a los servicios de salud </t>
  </si>
  <si>
    <t>Prestación de los servicios salud para la PPL con fallas en los atributos del Sistema Obligatorio de Garantía de la Calidad</t>
  </si>
  <si>
    <t>Subdirección de Atención en Salud</t>
  </si>
  <si>
    <t>Si se presenta la materialización del riesgo, se debe ejecutar las siguientes acciones cuyo objetivo principal es reducir los daños que se puedan producir (Impacto):
Mesas de trabajo interinstitucional con los integrantes de la USPEC  y el Fiducomisio Fondo Nacional de salud para la toma de decisiones y orientar recomendaciones</t>
  </si>
  <si>
    <t xml:space="preserve">personas que por su condición de privación de libertad  no puede acceder fácilmente a los servicios de salud sin cumplir un procedimiento previo y parámetros de seguridad propios del régimen interno del ERON </t>
  </si>
  <si>
    <t>Informe mensual de seguimiento a la información que resulta de la matriz de acceso a los servicios de salud intramural.
Retroalimentación a Regionales y ERON del resultado del análisis de la matriz de seguimiento al acceso a los servicios de salud intramural</t>
  </si>
  <si>
    <t>Coordinador del Grupo Servicios de Salud</t>
  </si>
  <si>
    <t>Si se presenta la materialización del riesgo, se deben ejecutar las siguiente acciones cuyo objetivo principal es reducir los daños que se puedan producir (impacto): 
1. Establecer comunicación con las direcciones regionales, oficina de control interno disciplinario, entidad fiduciaria para definir acciones a seguir.</t>
  </si>
  <si>
    <t xml:space="preserve">Si se presenta la materialización del riesgo, se deben ejecutar las siguiente acciones cuyo objetivo principal es reducir los daños que se puedan producir (impacto): 
1. Realizar articulación entre el ERON con la Entidad Territorial en Salud  de su jurisdicción.
2. Realizar seguimiento a las instrucciones impartidas por la Entidad Territorial en Salud.
</t>
  </si>
  <si>
    <t>Posibilidad de afectación reputacional por PPL sin seguimiento al plan de tratamiento penitenciario debido a la falta de ajustes al mismo de acuerdo con las necesidades de PPL en los tiempos establecidos por normatividad</t>
  </si>
  <si>
    <t xml:space="preserve">PPL sin evaluación de seguimiento al plan de tratamiento penitenciario en los tiempos establecidos por la normatividad. </t>
  </si>
  <si>
    <r>
      <rPr>
        <b/>
        <sz val="11"/>
        <rFont val="Arial Narrow"/>
        <family val="2"/>
      </rPr>
      <t>Control 1</t>
    </r>
    <r>
      <rPr>
        <sz val="11"/>
        <rFont val="Arial Narrow"/>
        <family val="2"/>
      </rPr>
      <t xml:space="preserve">: Dentro del procedimiento  PT 50-018-08 V01 "Operatividad del Consejo de Evaluación y Tratamiento",  en el punto 7 se establece realizar el seguimiento al plan de tratamiento penitenciario de la PPL mínimo cada seis meses o cuando el CET lo considere pertinente, el cual se realizará diligenciando el formato OP 50-027-08 Versión 03, "Seguimiento a Tratamiento Penitenciario", procedimiento que deben cumplir los profesionales del CET 
</t>
    </r>
    <r>
      <rPr>
        <b/>
        <sz val="11"/>
        <rFont val="Arial Narrow"/>
        <family val="2"/>
      </rPr>
      <t xml:space="preserve">Evidencias: </t>
    </r>
    <r>
      <rPr>
        <sz val="11"/>
        <rFont val="Arial Narrow"/>
        <family val="2"/>
      </rPr>
      <t xml:space="preserve">Formato  OP 50-027-08 Versión 03 diligenciado. informes de seguimiento mensual  a la operatividad del CET, correos electrónicos y oficios. </t>
    </r>
  </si>
  <si>
    <t xml:space="preserve">Los ERON deben registrar en la matriz de seguimiento en el DRIVE  el número de evaluaciones de seguimientos realizados a la PPL en las fases de tratamiento.  
Las Regionales consolidan la información y cargan los reportes correspondientes en el DRIVE.
El responsable del CET Nacional revisa la información del DRIVE y los ERON que reporten baja cobertura se les realizará seguimiento por escrito para plan de mejora.                                 </t>
  </si>
  <si>
    <t xml:space="preserve">Posibilidad de afectación reputacional  por PPL que no desarrolla habilidades y competencias acordes con su plan de tratamiento penitenciario y los niveles del sistema P.A.S.O. (Inicial, Medio, Final) </t>
  </si>
  <si>
    <t>Dirección Regional</t>
  </si>
  <si>
    <r>
      <rPr>
        <b/>
        <sz val="11"/>
        <color theme="1"/>
        <rFont val="Arial"/>
        <family val="2"/>
      </rPr>
      <t>Control 2:</t>
    </r>
    <r>
      <rPr>
        <sz val="11"/>
        <color theme="1"/>
        <rFont val="Arial"/>
        <family val="2"/>
      </rPr>
      <t xml:space="preserve"> El Grupo de Tratamiento Penitenciario realiza verificación mensual mínimo a un establecimiento de reclusión  por cada Regional , sobre  la asignación de actividades ocupacionales de TEE a la PPL de acuerdo  con las fases de tratamiento penitenciario.
</t>
    </r>
    <r>
      <rPr>
        <b/>
        <sz val="11"/>
        <color theme="1"/>
        <rFont val="Arial"/>
        <family val="2"/>
      </rPr>
      <t>Evidencias:</t>
    </r>
    <r>
      <rPr>
        <sz val="11"/>
        <color theme="1"/>
        <rFont val="Arial"/>
        <family val="2"/>
      </rPr>
      <t xml:space="preserve">  Informe de verificación, retroalimentación y solicitud de plan de mejora.</t>
    </r>
  </si>
  <si>
    <t xml:space="preserve">Posibilidad de afectación reputacional  por la baja participación de la  PPL condenada en los programas psicosociales  con fines de tratamiento penitenciario, debido al déficit de profesionales y la falta de articulación con el CET   </t>
  </si>
  <si>
    <t>Seguimiento mensual mínimo a un establecimiento de reclusión con respecto a la asignación de PPL en los programas psicosociales, y seguimiento a los informes trimestrales presentados por las regionales sobre la implementación de los programas psicosociales con fines de tratamiento penitenciario</t>
  </si>
  <si>
    <t xml:space="preserve">Que los responsables del área educativa de los ERON no realicen  la planeación ni ejecución de  las  actividades de  cultura, recreación y deporte, conforme  al  procedimiento, lineamientos y  criterios de la subdirección de educación, grupo de cultura recreación y deporte </t>
  </si>
  <si>
    <t xml:space="preserve">No existe un instrumento de verificación, que indique  que las actividades se están desarrollando de acuerdo al procedimiento,  lineamientos, criterios de la subdirección de educación, grupo de cultura, recreación y deporte </t>
  </si>
  <si>
    <r>
      <rPr>
        <b/>
        <sz val="11"/>
        <rFont val="Arial Narrow"/>
        <family val="2"/>
      </rPr>
      <t xml:space="preserve">Control 1: </t>
    </r>
    <r>
      <rPr>
        <sz val="11"/>
        <rFont val="Arial Narrow"/>
        <family val="2"/>
      </rPr>
      <t xml:space="preserve"> De acuerdo a la planeación de los programas aprobados en Sisipec WEB  por la Subdirección de Educación - Grupo deporte, recreación y cultura,   semestralmente se  revisará  el consolidado de estas  actividades reportadas  de cada ERON  y se cruzará la información con el informe trimestral de cobertura  que reporta   las Regionales del INPEC. 
Se elabora lista de chequeo de las actividades  reportadas en cada  ERON y se  Realizará  reunión virtual  semestral  con las seis  regionales para retroalimentación. 
</t>
    </r>
    <r>
      <rPr>
        <b/>
        <sz val="11"/>
        <rFont val="Arial Narrow"/>
        <family val="2"/>
      </rPr>
      <t>Evidencias:</t>
    </r>
    <r>
      <rPr>
        <sz val="11"/>
        <rFont val="Arial Narrow"/>
        <family val="2"/>
      </rPr>
      <t xml:space="preserve">  Informe trimestral, SISIPEC, lista de chequeo, acta</t>
    </r>
  </si>
  <si>
    <t xml:space="preserve">Responsables de las actividades de recreación, cultura y deportes en cada ERON 
Respónsales de Educación de las Regionales 
Subdirección de Educación 
Grupo de Cultura, recreación y deporte </t>
  </si>
  <si>
    <t>Posibilidad de afectación reputacional por la perdida a de cobertura de PPL estudiantes inscritos en el programa de educación superior, debido a la falta de divulgación de la oferta a cargo de las universidades.</t>
  </si>
  <si>
    <t>falta de divulgación de la oferta a cargo de las universidades.</t>
  </si>
  <si>
    <t>Poca oferta de programas de educación  superior autorizados por el MEN</t>
  </si>
  <si>
    <t>Si se presenta la materialización del riesgo, se deben ejecutar las siguiente acciones cuyo objetivo principal es reducir los daños que se puedan producir (impacto): 
1. Visitas de asistencia técnica desde GRECA
2. Verificación de informes de los supervisores del convenio a cargo de las Universidades
3. Informar a la Sede Central las posibles causas de la disminución en la  cobertura</t>
  </si>
  <si>
    <t>Posibilidad de afectación reputacional por el incumplimiento en la ejecución de las actividades planeadas para el programa de Alfabetización, debido a la incorrecta asignación de las actividades y en la identificación de los PPL  iletrados a nivel del ERON.</t>
  </si>
  <si>
    <t>Posibilidad de afectación reputacional por el incumplimiento en las actividades planeadas para el Programa Prima Vigilante Instructor, debido a la existencia de una sobredemanda de usuarios con mínimos espacios, lo que deriva en una falta de articulación de los procesos educativos al interior del ERON.</t>
  </si>
  <si>
    <t>Sobredemanda de usuarios con mínimos espacios.</t>
  </si>
  <si>
    <t>Ausencia o falta de actualización de estudios de factibilidad que detallen costos de producción vs precios de venta de productos elaborados, indicadores esenciales que determinan la viabilidad económica y social de la actividad productiva.</t>
  </si>
  <si>
    <t>Posibilidad de efectos reputacional y económico por la  afectación de la integridad parcial o totalidad de los productos recibidos de los ERON para su comercialización en los diferentes puntos de venta libera Colombia, debido a inadecuada manipulación de los productos por parte del responsable en el ERON, transporte y manipulación en el proceso de venta.</t>
  </si>
  <si>
    <t>No existe un procedimiento donde se identifiquen los requisitos de responsabilidad en el recibo, transporte, y manipulación en el proceso de venta.</t>
  </si>
  <si>
    <t>Inadecuada manipulación de los productos por parte del responsable en el ERON, ,transporte y manipulación en el proceso de venta.</t>
  </si>
  <si>
    <t>Diseñar e implementar un procedimiento donde se establezcan los controles que aseguren la adecuada recepción, transporte y manipulación de los productos</t>
  </si>
  <si>
    <t xml:space="preserve">Posibilidad de afectación reputacional y económica por oferta  ocupacional  insuficiente  para la  PPL en los ERON, debido a  no solicitud de modificación a los planes ocupacionales en los ERON </t>
  </si>
  <si>
    <t xml:space="preserve">1. Desconocimiento de los funcionarios de los procesos, procedimientos, lineamientos, directrices, etc. 
2. Baja operatividad de los órganos colegiados en los ERON (CET y JETEE)
3. Alta rotación de los funcionarios del Cuerpo de Custodia y Vigilancia y/o del Cuerpo Administrativo, responsables de la administración de las actividades ocupacionales. 
</t>
  </si>
  <si>
    <r>
      <rPr>
        <b/>
        <sz val="11"/>
        <color theme="1"/>
        <rFont val="Arial"/>
        <family val="2"/>
      </rPr>
      <t xml:space="preserve">Control 1: </t>
    </r>
    <r>
      <rPr>
        <sz val="11"/>
        <color theme="1"/>
        <rFont val="Arial"/>
        <family val="2"/>
      </rPr>
      <t xml:space="preserve">La Subdirección de Gestión Contractual, /DIREG/ERON /EPN, efectúan revisión de los estudios previos y análisis del sector que cumpla con los lineamientos del Manual de contratación , guías de Colombia Compra Eficiente y normatividad vigente aplicada a cada proceso de contratación.
</t>
    </r>
    <r>
      <rPr>
        <b/>
        <sz val="11"/>
        <color theme="1"/>
        <rFont val="Arial"/>
        <family val="2"/>
      </rPr>
      <t xml:space="preserve">
Evidencias: </t>
    </r>
    <r>
      <rPr>
        <sz val="11"/>
        <color theme="1"/>
        <rFont val="Arial"/>
        <family val="2"/>
      </rPr>
      <t>Actas.</t>
    </r>
  </si>
  <si>
    <t>Si se presenta la materialización del riesgo, se deben ejecutar las siguiente acciones cuyo objetivo principal es reducir los daños que se puedan producir (impacto): 
1. Revisión y ajuste inmediato
2. Notificación a la Dirección del INPEC
3. Según competencia traslado para investigación disciplinaria</t>
  </si>
  <si>
    <r>
      <rPr>
        <b/>
        <sz val="11"/>
        <color theme="1"/>
        <rFont val="Arial"/>
        <family val="2"/>
      </rPr>
      <t>Control 2</t>
    </r>
    <r>
      <rPr>
        <sz val="11"/>
        <color theme="1"/>
        <rFont val="Arial"/>
        <family val="2"/>
      </rPr>
      <t xml:space="preserve">: La Subdirección de Gestión Contractual, cada vez que se requiera, brinda capacitación a las subunidades con ordenación del gasto y solucionan las dudas que surjan dentro de los procesos contractuales y en caso de no dar solución, elevar consulta a Colombia Compra Eficiente
</t>
    </r>
    <r>
      <rPr>
        <b/>
        <sz val="11"/>
        <color theme="1"/>
        <rFont val="Arial"/>
        <family val="2"/>
      </rPr>
      <t>Evidencias:</t>
    </r>
    <r>
      <rPr>
        <sz val="11"/>
        <color theme="1"/>
        <rFont val="Arial"/>
        <family val="2"/>
      </rPr>
      <t xml:space="preserve"> Correo electrónicos - Grabación</t>
    </r>
  </si>
  <si>
    <t>Posibilidad de pérdida económica y reputacional por hallazgos y/o sanciones de entes de control e insatisfacción de los grupos de valor debido al incumplimiento o debilidades de las obligaciones a cargos de los supervisores de los contratos atendiendo la normatividad de contratación.</t>
  </si>
  <si>
    <t>Capacitación a supervisores sobre sus obligaciones y responsabilidades</t>
  </si>
  <si>
    <t xml:space="preserve">Si se presenta la materialización del riesgo, se deben ejecutar las siguiente acciones cuyo objetivo principal es reducir los daños que se puedan producir (impacto): 
1.  Cambio de supervisor de manera preventiva.
2. Socialización de cambios normativos que deba conocer quien ejerce como supervisor
</t>
  </si>
  <si>
    <t>Posibilidad de pérdida económica y reputacional por hallazgos y/o sanciones de entes de control e insatisfacción de los grupos de valor debido al ingreso a almacén de los bienes sin el cumplimiento pleno de los requisitos, conforme manuales y procedimientos vigentes.</t>
  </si>
  <si>
    <t>Conciliaciones mensuales</t>
  </si>
  <si>
    <t>Unidades de Almacén del INPEC</t>
  </si>
  <si>
    <t>Posibilidad de afectación reputacional y económica con sanción del ente de control por  la  inadecuada administración del  material de defensa (armamento, equipos antimotines, agentes químicos e intendencia, y demás elementos de defensa), incumpliendo el propósito misional del Instituto.</t>
  </si>
  <si>
    <t>Si se presenta la materialización del riesgo, se deben ejecutar las siguiente acciones cuyo objetivo principal es reducir los daños que se puedan producir (impacto): 
1. Notificación al superior inmediato y traslado para investigación al operador disciplinario o penal, según el caso</t>
  </si>
  <si>
    <r>
      <rPr>
        <b/>
        <sz val="11"/>
        <rFont val="Arial Narrow"/>
        <family val="2"/>
      </rPr>
      <t>Control 2:</t>
    </r>
    <r>
      <rPr>
        <sz val="11"/>
        <rFont val="Arial Narrow"/>
        <family val="2"/>
      </rPr>
      <t xml:space="preserve"> El Grupo Armamento  EPN, DIREG y ERON socializan de manera semestral a  nivel nacional el Manual de Material de Defensa y Municiones PA-LA-M01 a través de los medios de comunicación institucional. 
</t>
    </r>
    <r>
      <rPr>
        <b/>
        <sz val="11"/>
        <rFont val="Arial Narrow"/>
        <family val="2"/>
      </rPr>
      <t xml:space="preserve">Evidencias: </t>
    </r>
    <r>
      <rPr>
        <sz val="11"/>
        <rFont val="Arial Narrow"/>
        <family val="2"/>
      </rPr>
      <t xml:space="preserve"> Correos electrónicos.</t>
    </r>
  </si>
  <si>
    <t>Posibilidad de afectación reputacional y económica con sanción del ente de control debido a la  prescripción ante la compañía de seguros para hacer la reclamación de un siniestro, afectando los recursos del instituto.</t>
  </si>
  <si>
    <t xml:space="preserve">Posibilidad de afectación reputacional y económica con sanción del ente de control por entrega extemporánea e incompleta de necesidades de infraestructura y/o dotación estructural a la USPEC para satisfacer los requerimientos en cumplimiento de la misionalidad institucional. </t>
  </si>
  <si>
    <t>Información incompleta para la consolidación de necesidades</t>
  </si>
  <si>
    <t>Inoportunidad en la consolidación y reporte de necesidades de infraestructura y/o dotación estructural</t>
  </si>
  <si>
    <r>
      <rPr>
        <b/>
        <sz val="11"/>
        <rFont val="Arial Narrow"/>
        <family val="2"/>
      </rPr>
      <t xml:space="preserve">Control 1: </t>
    </r>
    <r>
      <rPr>
        <sz val="11"/>
        <rFont val="Arial Narrow"/>
        <family val="2"/>
      </rPr>
      <t xml:space="preserve">El Grupo Logístico realiza video conferencias con Regionales y ERON, instruyendo y recordando la estructuración y notificación de necesidades de Bienes y servicios a cargo de la USPEC. 
</t>
    </r>
    <r>
      <rPr>
        <b/>
        <sz val="11"/>
        <rFont val="Arial Narrow"/>
        <family val="2"/>
      </rPr>
      <t xml:space="preserve">Evidencias: </t>
    </r>
    <r>
      <rPr>
        <sz val="11"/>
        <rFont val="Arial Narrow"/>
        <family val="2"/>
      </rPr>
      <t>Semestral. Actas y/o grabación</t>
    </r>
  </si>
  <si>
    <t>Grupo Logístico
DIREG y ERON</t>
  </si>
  <si>
    <t>Coordinador Grupo Logístico</t>
  </si>
  <si>
    <r>
      <rPr>
        <b/>
        <sz val="11"/>
        <rFont val="Arial Narrow"/>
        <family val="2"/>
      </rPr>
      <t xml:space="preserve">Control 2: </t>
    </r>
    <r>
      <rPr>
        <sz val="11"/>
        <rFont val="Arial Narrow"/>
        <family val="2"/>
      </rPr>
      <t xml:space="preserve">El Grupo Logístico realiza la coordinación para  hacer visitas por personal técnico frente a requerimiento de necesidades.
</t>
    </r>
    <r>
      <rPr>
        <b/>
        <sz val="11"/>
        <rFont val="Arial Narrow"/>
        <family val="2"/>
      </rPr>
      <t>Evidencias:</t>
    </r>
    <r>
      <rPr>
        <sz val="11"/>
        <rFont val="Arial Narrow"/>
        <family val="2"/>
      </rPr>
      <t xml:space="preserve"> Visitas</t>
    </r>
  </si>
  <si>
    <t>Coordinador del Grupo Logístico</t>
  </si>
  <si>
    <t>Cronograma de visitas</t>
  </si>
  <si>
    <t>Falta de lineamientos para las actividades a desarrollar  que están relacionadas con el proceso de gestión financiera</t>
  </si>
  <si>
    <t>Coordinador Grupo Programación Presupuestal - Oficina Asesora de Planeación.
Coordinadores Grupo de Presupuesto, Contabilidad y Tesorería  - Dirección de Gestión Corporativa.</t>
  </si>
  <si>
    <t xml:space="preserve">Si se presenta la materialización del riesgo, se deben ejecutar las siguiente acciones cuyo objetivo principal es reducir los daños que se puedan producir (impacto): 
1. Emitir lineamientos mediante  correos masivos.
</t>
  </si>
  <si>
    <t xml:space="preserve">Posibilidad de afectación reputacional por hallazgos de los entes de control por divulgar Estados financieros que no reflejan razonablemente la situación financiera del Instituto fuera de los requerimientos normativos. 
</t>
  </si>
  <si>
    <t xml:space="preserve">Idoneidad e insuficiencia de funcionarios para desarrollar las funciones del proceso contable (áreas que generan y suministran información contable)  </t>
  </si>
  <si>
    <t>Si se presenta la materialización del riesgo, se deben ejecutar las siguiente acciones cuyo objetivo principal es reducir los daños que se puedan producir (impacto): 
1. Revisión y depuración de partidas afectada 
2. Realizar ajustes y/o reclasificaciones</t>
  </si>
  <si>
    <t xml:space="preserve"> - Coordinador Grupo Contabilidad.
 - Direcciones Regionales - Responsable Área Gestión  - Corporativa. 
 - ERON - Responsable Área Administrativa y Financiera.</t>
  </si>
  <si>
    <t>1. Falta de oportunidad en la contratación de bienes y servicios.
2. Solicitudes de Movimientos presupuestales sin la oportunidad requerida  para cubrir diferentes necesidades.</t>
  </si>
  <si>
    <r>
      <rPr>
        <b/>
        <sz val="11"/>
        <color theme="1"/>
        <rFont val="Arial"/>
        <family val="2"/>
      </rPr>
      <t>Control 1</t>
    </r>
    <r>
      <rPr>
        <sz val="11"/>
        <color theme="1"/>
        <rFont val="Arial"/>
        <family val="2"/>
      </rPr>
      <t xml:space="preserve">. La Oficina Asesora de Planeación – Grupo Programación Presupuestal y la Dirección de Gestión Corporativa – Grupo Presupuesto, presentan informe de ejecución presupuestal con periodicidad mensual  acorde con el reporte del Sistema Integrado de  Información Financiera SIIF Nación, ante las Direcciones: General, Gestión Corporativa, Regionales  Mediante comunicación y/o correos electrónicos cuyo fin sea tomar las acciones que conlleven al cumplimiento de las metas institucionales.
</t>
    </r>
    <r>
      <rPr>
        <b/>
        <sz val="11"/>
        <color theme="1"/>
        <rFont val="Arial"/>
        <family val="2"/>
      </rPr>
      <t>Evidencias</t>
    </r>
    <r>
      <rPr>
        <sz val="11"/>
        <color theme="1"/>
        <rFont val="Arial"/>
        <family val="2"/>
      </rPr>
      <t>: Informe de ejecución presupuestal- correos</t>
    </r>
  </si>
  <si>
    <t xml:space="preserve">Si se presenta la materialización del riesgo, se deben ejecutar las siguiente acciones cuyo objetivo principal es reducir los daños que se puedan producir (impacto): 
1. Requerimiento a la unidad operativa a justificación y ejecución oportuna </t>
  </si>
  <si>
    <t>Manejo inadecuado de la documentación y pérdida de información</t>
  </si>
  <si>
    <t>Si se presenta la materialización del riesgo, se deben ejecutar las siguiente acciones cuyo objetivo principal es reducir los daños que se puedan producir (impacto): 
1. Después de dos requerimientos por correo electrónico, se oficia a la dependencia, donde se indica el  incumplimiento frente al Manual de Gestión Documental y a la Ley General de Archivos 594/2000.</t>
  </si>
  <si>
    <t xml:space="preserve">Posibilidad de afectación reputacional por perdida de la confidencialidad, integridad y disponibilidad de la información  debido a la afectación de  sistemas operativos, aplicaciones, datos de información , estado físico de los equipos tecnológicos,  infecciones de malware  y modificación de propagación (ingeniería social) de código malicioso en la red institucional.        </t>
  </si>
  <si>
    <t xml:space="preserve">Afectación de  sistemas operativos, aplicaciones, datos de información ,estado físico de los equipos tecnológicos,  infecciones de malware  y modificación de propagación (ingeniería social) de código malicioso en la red institucional.        </t>
  </si>
  <si>
    <r>
      <rPr>
        <b/>
        <sz val="11"/>
        <rFont val="Arial Narrow"/>
        <family val="2"/>
      </rPr>
      <t xml:space="preserve">Control 1: </t>
    </r>
    <r>
      <rPr>
        <sz val="11"/>
        <rFont val="Arial Narrow"/>
        <family val="2"/>
      </rPr>
      <t xml:space="preserve">La Oficina de Sistemas de información, a través del grupo de proyección, seguridad e implementación tecnológica cuenta con la  GUÍA DE NORMAS Y BUENAS PRÁCTICAS DE LA SEGURIDAD DE LA INFORMACIÓN PA-TI-G02 y la política de seguridad de la información, para su implementación se realizan sensibilizaciones y difusiones  a través del correo seguridaddigital@inpec.gov.co  de piezas gráficas, boletines, tips de seguridad, charlas, entre otros.
</t>
    </r>
    <r>
      <rPr>
        <b/>
        <sz val="11"/>
        <rFont val="Arial Narrow"/>
        <family val="2"/>
      </rPr>
      <t xml:space="preserve">Evidencias: </t>
    </r>
    <r>
      <rPr>
        <sz val="11"/>
        <rFont val="Arial Narrow"/>
        <family val="2"/>
      </rPr>
      <t>Correos electrónicos, piezas graficas, boletines, soportes de ejecución de charlas.</t>
    </r>
  </si>
  <si>
    <r>
      <rPr>
        <b/>
        <sz val="11"/>
        <rFont val="Arial Narrow"/>
        <family val="2"/>
      </rPr>
      <t xml:space="preserve">Control 2: </t>
    </r>
    <r>
      <rPr>
        <sz val="11"/>
        <rFont val="Arial Narrow"/>
        <family val="2"/>
      </rPr>
      <t xml:space="preserve">Las Direcciones Regionales y los Directores de Establecimientos de reclusión, realizan seguimiento a la implementación de la  GUÍA DE NORMAS Y BUENAS PRÁCTICAS DE LA SEGURIDAD DE LA INFORMACIÓN PA-TI-G02 y la política de seguridad de la información levantando actas con el personal, respecto a la aplicación de las sensibilizaciones y difusiones realizadas mediante el correo de  seguridaddigital@inpec.gov.co.
</t>
    </r>
    <r>
      <rPr>
        <b/>
        <sz val="11"/>
        <rFont val="Arial Narrow"/>
        <family val="2"/>
      </rPr>
      <t>Evidencias:</t>
    </r>
    <r>
      <rPr>
        <sz val="11"/>
        <rFont val="Arial Narrow"/>
        <family val="2"/>
      </rPr>
      <t xml:space="preserve"> Actas.</t>
    </r>
  </si>
  <si>
    <t>Posibilidad de afectación reputacional por perdida de la información de la plataforma de gestión del Circuito Cerrado de Televisión debido a fallas operacionales de las plataformas de circuito cerrado de televisión.</t>
  </si>
  <si>
    <t>Fallas operacionales de las plataformas de circuito cerrado de televisión.</t>
  </si>
  <si>
    <r>
      <rPr>
        <b/>
        <sz val="11"/>
        <color theme="1"/>
        <rFont val="Arial"/>
        <family val="2"/>
      </rPr>
      <t xml:space="preserve">Control 1: </t>
    </r>
    <r>
      <rPr>
        <sz val="11"/>
        <color theme="1"/>
        <rFont val="Arial"/>
        <family val="2"/>
      </rPr>
      <t xml:space="preserve">La Oficina de Sistemas de información, a través del Grupo de Apoyo Seguridad Electrónica, cuenta con la GUÍA DE BUENAS PRACTICAS PARA EL MANEJO Y OPERACIÓN DE EQUIPOS DE SEGURIDAD ELECTRÓNICA PA-TI-G07, para su implementación se realiza 1 difusión semestral a nivel nacional  a través del correo de comunicación organizacional.
</t>
    </r>
    <r>
      <rPr>
        <b/>
        <sz val="11"/>
        <color theme="1"/>
        <rFont val="Arial"/>
        <family val="2"/>
      </rPr>
      <t xml:space="preserve">Evidencias: </t>
    </r>
    <r>
      <rPr>
        <sz val="11"/>
        <color theme="1"/>
        <rFont val="Arial"/>
        <family val="2"/>
      </rPr>
      <t xml:space="preserve">correo electrónico. </t>
    </r>
  </si>
  <si>
    <r>
      <rPr>
        <b/>
        <sz val="11"/>
        <color theme="1"/>
        <rFont val="Arial"/>
        <family val="2"/>
      </rPr>
      <t>Control 2:</t>
    </r>
    <r>
      <rPr>
        <sz val="11"/>
        <color theme="1"/>
        <rFont val="Arial"/>
        <family val="2"/>
      </rPr>
      <t xml:space="preserve"> Las Direcciones Regionales y los Directores de Establecimientos de reclusión, realizan seguimiento a la implementación  de la GUÍA DE BUENAS PRACTICAS PARA EL MANEJO Y OPERACIÓN DE EQUIPOS DE SEGURIDAD ELECTRÓNICA PA-TI-G07, levantando actas con el personal, respecto a la aplicación de dicha Guía.
</t>
    </r>
    <r>
      <rPr>
        <b/>
        <sz val="11"/>
        <color theme="1"/>
        <rFont val="Arial"/>
        <family val="2"/>
      </rPr>
      <t>Evidencias:</t>
    </r>
    <r>
      <rPr>
        <sz val="11"/>
        <color theme="1"/>
        <rFont val="Arial"/>
        <family val="2"/>
      </rPr>
      <t xml:space="preserve"> Actas.</t>
    </r>
  </si>
  <si>
    <t>Posibilidad de afectación reputacional por la publicación de noticias falsas o no corroboradas con la institución debido a la desinformación en redes.</t>
  </si>
  <si>
    <t>Posibilidad de afectación reputacional  y credibilidad por no darse cumplimiento en el seguimiento a la evaluación independiente y selectiva de la gestión  institucional debido a la falta de una adecuada planeación y control.</t>
  </si>
  <si>
    <r>
      <rPr>
        <b/>
        <sz val="11"/>
        <color theme="1"/>
        <rFont val="Arial"/>
        <family val="2"/>
      </rPr>
      <t xml:space="preserve">Control 1: </t>
    </r>
    <r>
      <rPr>
        <sz val="11"/>
        <color theme="1"/>
        <rFont val="Arial"/>
        <family val="2"/>
      </rPr>
      <t xml:space="preserve"> El jefe de la Oficina de Control Interno y coordinadores de los Grupos de trabajo realizara de manera semestral retroalimentación presenciales y/o virtuales a los integrantes de la OFICI, en materia de control interno, normatividad vigente y el procedimiento PV-CI-P01 v3 "AUDITORIA INTERNA DE GESTIÓN".
</t>
    </r>
    <r>
      <rPr>
        <b/>
        <sz val="11"/>
        <rFont val="Arial"/>
        <family val="2"/>
      </rPr>
      <t>Evidencias:</t>
    </r>
    <r>
      <rPr>
        <sz val="11"/>
        <rFont val="Arial"/>
        <family val="2"/>
      </rPr>
      <t xml:space="preserve"> </t>
    </r>
    <r>
      <rPr>
        <sz val="11"/>
        <color theme="1"/>
        <rFont val="Arial"/>
        <family val="2"/>
      </rPr>
      <t>Actas de reunión.</t>
    </r>
  </si>
  <si>
    <r>
      <rPr>
        <b/>
        <sz val="11"/>
        <color theme="1"/>
        <rFont val="Arial"/>
        <family val="2"/>
      </rPr>
      <t xml:space="preserve">Control 2: </t>
    </r>
    <r>
      <rPr>
        <sz val="11"/>
        <color theme="1"/>
        <rFont val="Arial"/>
        <family val="2"/>
      </rPr>
      <t xml:space="preserve">El Jefe de la Oficina de Control Interno una vez elaborados los informes de Auditoría (Procedimiento PV-CI-P01 AUDITORIA INTERNA DE GESTION), de ley y de seguimientos por parte de sus colaboradores revisará y aprobará de acuerdo a su periodicidad .
</t>
    </r>
    <r>
      <rPr>
        <b/>
        <sz val="11"/>
        <rFont val="Arial"/>
        <family val="2"/>
      </rPr>
      <t>Evidencias:</t>
    </r>
    <r>
      <rPr>
        <sz val="11"/>
        <rFont val="Arial"/>
        <family val="2"/>
      </rPr>
      <t xml:space="preserve"> Pagina institucional, Correo electrónico, formatos adjuntos. </t>
    </r>
  </si>
  <si>
    <t>Si se presenta la materialización del riesgo, se deben ejecutar las siguiente acciones cuyo objetivo principal es reducir los daños que se puedan producir (impacto): 
1.Socializar con el equipo de control interno la situación evidenciada y aplicar las medidas correctivas y preventivas para que no se materialice nuevamente el riesgo-
2.El Funcionario asignado como lider de la auditoría consolidará el informe final y lo socializará con el grupo de trabajo a fin de identificar la posible omisión de requisitos técnicos.</t>
  </si>
  <si>
    <r>
      <t xml:space="preserve">Si se presenta la materialización del riesgo, se deben ejecutar las siguiente acciones cuyo objetivo principal es reducir los daños que se puedan producir (impacto): 
</t>
    </r>
    <r>
      <rPr>
        <sz val="11"/>
        <rFont val="Arial Narrow"/>
        <family val="2"/>
      </rPr>
      <t xml:space="preserve">1. Realizar auditorias de manera remota en caso de no poderse desplazar al lugar a desarrollar la auditoría.
2. </t>
    </r>
    <r>
      <rPr>
        <sz val="11"/>
        <color theme="1"/>
        <rFont val="Arial Narrow"/>
        <family val="2"/>
      </rPr>
      <t>Realizar los informes de ley y de auditoría desde trabajo en casa, en caso de no poderlos realizar presencialmente por motivos de aislamiento preventivo y/o de salud.</t>
    </r>
  </si>
  <si>
    <t>Manipulación de auditoria para beneficio a nombre propio o de terceros</t>
  </si>
  <si>
    <r>
      <rPr>
        <b/>
        <sz val="11"/>
        <rFont val="Arial"/>
        <family val="2"/>
      </rPr>
      <t>Control 1:</t>
    </r>
    <r>
      <rPr>
        <sz val="11"/>
        <rFont val="Arial"/>
        <family val="2"/>
      </rPr>
      <t xml:space="preserve"> Realizar reuniones semestrales de sensibilización a los integrantes de la OFICI con relación al estatuto de auditoria,  el código de ética del auditor y código de integridad del servidor publico. 
</t>
    </r>
    <r>
      <rPr>
        <b/>
        <sz val="11"/>
        <rFont val="Arial"/>
        <family val="2"/>
      </rPr>
      <t>Evidencias:</t>
    </r>
    <r>
      <rPr>
        <sz val="11"/>
        <rFont val="Arial"/>
        <family val="2"/>
      </rPr>
      <t xml:space="preserve"> Actas de reunión.</t>
    </r>
  </si>
  <si>
    <t>Poner en conocimiento a los funcionarios de la Oficina sobre las posibles sanciones disciplinarias para todo servidor público contenidas en la ley 1952 de 2019, "código único disciplinario ".</t>
  </si>
  <si>
    <t>Jefe de la Oficina de Control y el grupo de trabajo</t>
  </si>
  <si>
    <t>trimestralmente</t>
  </si>
  <si>
    <t xml:space="preserve">Si se presenta la materialización del riesgo, se deben ejecutar las siguiente acciones cuyo objetivo principal es reducir los daños que se puedan producir (impacto): 
1. Notificar al Jefe de la Oficina de Control Interno y a los operadores (Control Interno Disciplinario , procuraduría , fiscalía,etc)
2. Realizar campañas preventivas con los funcionarios de la oficina en temas alusivos a: Código de integridad, código de ética, código único disciplinario.
</t>
  </si>
  <si>
    <t>Posibilidad de afectación reputacional y económica por la entrega incompleta y no oportuna de los elementos de dotación a la PPL al ingreso al ERON,  kit de aseo personal y kit de cama, debido a no contar con el recurso suficiente para la compra de dichos elementos</t>
  </si>
  <si>
    <t>PPL sin la dotación completa de kit de aseo personal y kit de cama por ingreso a los ERON a cargo del INPEC.</t>
  </si>
  <si>
    <t>PPL sin dotación, por insuficiencia de los elementos en los ERON.</t>
  </si>
  <si>
    <t>Subdirección de Atención Psicosocial - Grupo de Atención Psicosocial</t>
  </si>
  <si>
    <t xml:space="preserve">Si se presenta la materialización del riesgo, se deben ejecutar las siguiente acciones cuyo objetivo principal es reducir los daños que se puedan producir (impacto): 
1. Presentar la necesidad presupuestal ante la oficina asesora de Planeación a fin de obtener los recursos necesarios para la adquisición de los elementos que deben suminstrarse al total de la PPL que ingresa con detención intramural a los ERON a cargo del INPEC.
</t>
  </si>
  <si>
    <t xml:space="preserve">Insuficientes recursos tecnológicos en los ERON para el desarrollo de la estrategia de visitas virtuales familiares.     Dificultad de los familiares de las PPL para acercarse a los ERON para la conexión a la visita virtual. </t>
  </si>
  <si>
    <t>Corresponde a la posible afectación de la PPL por falta de accesibilidad a la estrategia de visitas virtuales.</t>
  </si>
  <si>
    <t>Posibilidad de afectación reputacional y económica por la inoportunidad en el acceso de la PPL a la estrategia visitas virtuales, debido a la falta de accesibilidad.</t>
  </si>
  <si>
    <t xml:space="preserve">Solicitar a las Direcciones Regionales seguimiento semestral a las solicitudes VIVIF y a la cantidad de VIVIF realizadas </t>
  </si>
  <si>
    <t>Si se presenta la materialización del riesgo, se debe ejecutar las siguientes acciones cuyo objetivo principal es reducir los daños que se puedan producir (Impacto):
1.Identificar, llevar un reporte sobre las quejas de accesibilidad y cumplimiento a VIVIF para identificar situaciones atípicas y generar las respectivas directrices.</t>
  </si>
  <si>
    <t>Insuficientes acciones de prevención de la conducta suicida de la PPL e  los ERON</t>
  </si>
  <si>
    <t>Posibles perdidas de vidas en la PPL a causa de conductas suicidas</t>
  </si>
  <si>
    <t>Posibilidad de afectación reputacional y económica por presentarse conductas suicidas que pueden  ocasionar perdida de vidas humanas y posibles demandas jurídicas.</t>
  </si>
  <si>
    <r>
      <rPr>
        <b/>
        <sz val="10"/>
        <color theme="1"/>
        <rFont val="Arial"/>
        <family val="2"/>
      </rPr>
      <t>Control 1:</t>
    </r>
    <r>
      <rPr>
        <sz val="10"/>
        <color theme="1"/>
        <rFont val="Arial"/>
        <family val="2"/>
      </rPr>
      <t xml:space="preserve"> La subdirección de Atención Psicosocial - Grupo Atención Social tiene establecidos los requisitos y los trámites para la accesibilidad al programa, a través de la GUÍA VISITAS VIRTUALES FAMILIARES – VIVIF_v2 - código PM-AS-G07
</t>
    </r>
    <r>
      <rPr>
        <b/>
        <sz val="10"/>
        <color theme="1"/>
        <rFont val="Arial"/>
        <family val="2"/>
      </rPr>
      <t xml:space="preserve">Evidencias: </t>
    </r>
    <r>
      <rPr>
        <sz val="10"/>
        <color theme="1"/>
        <rFont val="Arial"/>
        <family val="2"/>
      </rPr>
      <t>Consolidado visitas virtuales</t>
    </r>
  </si>
  <si>
    <t xml:space="preserve">Si se presenta la materialización del riesgo, se debe ejecutar las siguientes acciones cuyo objetivo principal es reducir los daños que se puedan producir (Impacto):
1.  Seguimiento a los evetos de conducta suicida del drive de rporte.
2, Diseño de un programa de preservación del suicidio y preservación de la vida. </t>
  </si>
  <si>
    <t>Aumento o inicio de consumo de sustancias psicoactivas  por parte de la PPL</t>
  </si>
  <si>
    <t xml:space="preserve">Insuficiente aplicación de acciones de prevención de factores de riesgo , para  evitar el inicio temprano de consumo  de SPA  en la PPL o la disminución de factores de riesgo </t>
  </si>
  <si>
    <t>Posibilidad de afectación reputacional y económica por el inicio o aumento del consumo de sustancias psicoactivas por parte de la PPL, debido a la falta de acciones de prevención.</t>
  </si>
  <si>
    <t xml:space="preserve">Si se presenta la materialización del riesgo, se debe ejecutar las siguientes acciones cuyo objetivo principal es reducir los daños que se puedan producir (Impacto):
1.  Seguimiento de la implementación del programa a traves del drive. </t>
  </si>
  <si>
    <r>
      <rPr>
        <b/>
        <sz val="11"/>
        <rFont val="Arial Narrow"/>
        <family val="2"/>
      </rPr>
      <t>Control 1</t>
    </r>
    <r>
      <rPr>
        <sz val="11"/>
        <rFont val="Arial Narrow"/>
        <family val="2"/>
      </rPr>
      <t xml:space="preserve">: De manera anual la Subdirección de Educación realiza difusión de los lineamientos y procedimientos de Educación superior a los ERON
</t>
    </r>
    <r>
      <rPr>
        <b/>
        <sz val="11"/>
        <rFont val="Arial Narrow"/>
        <family val="2"/>
      </rPr>
      <t>Evidencia:</t>
    </r>
    <r>
      <rPr>
        <sz val="11"/>
        <rFont val="Arial Narrow"/>
        <family val="2"/>
      </rPr>
      <t xml:space="preserve"> Correos de socialización y actas de capacitación.</t>
    </r>
  </si>
  <si>
    <t>Si se presenta la materialización del riesgo, se deben ejecutar las siguiente acciones cuyo objetivo principal es reducir los daños que se puedan producir (impacto): 
1. En caso de identificar un PPL iletrado que no este clasificado como tal deberá clasificarse y asignarse a los programas que le correspondan.</t>
  </si>
  <si>
    <r>
      <rPr>
        <b/>
        <sz val="11"/>
        <rFont val="Arial Narrow"/>
        <family val="2"/>
      </rPr>
      <t xml:space="preserve">Control 1: </t>
    </r>
    <r>
      <rPr>
        <sz val="11"/>
        <rFont val="Arial Narrow"/>
        <family val="2"/>
      </rPr>
      <t>Registro de Calidad en donde el Director del ERON certifique que los PPL cumplen con el Perfil exigido por el SENA para el proceso formativo.</t>
    </r>
    <r>
      <rPr>
        <b/>
        <sz val="11"/>
        <rFont val="Arial Narrow"/>
        <family val="2"/>
      </rPr>
      <t xml:space="preserve">
Evidencias: </t>
    </r>
    <r>
      <rPr>
        <sz val="11"/>
        <rFont val="Arial Narrow"/>
        <family val="2"/>
      </rPr>
      <t xml:space="preserve">El Director del ERON certifica para cada curso a ofertarse que los PPL cumplen con el Perfil exigido por el SENA para el proceso formativo. El responsable del área educativa del ERON verifica el cumplimiento de los requisitos certificados </t>
    </r>
  </si>
  <si>
    <t>Leve</t>
  </si>
  <si>
    <t>Si se presenta la materialización del riesgo, se deben ejecutar las siguiente acciones cuyo objetivo principal es reducir los daños que se puedan producir (impacto): 
1.No s se contempla contingencia ya  que el SENA verifica los requisitos previo a la matricula del PPL.</t>
  </si>
  <si>
    <r>
      <rPr>
        <b/>
        <sz val="11"/>
        <rFont val="Arial Narrow"/>
        <family val="2"/>
      </rPr>
      <t xml:space="preserve">Control 1: </t>
    </r>
    <r>
      <rPr>
        <sz val="11"/>
        <rFont val="Arial Narrow"/>
        <family val="2"/>
      </rPr>
      <t xml:space="preserve">El Director del establecimiento junto con el responsable del área de Atención y Tratamiento presentan anual de capacitación de acuerdo con las necesidades y la capacidad instalada y logística del ERON., el cual es aprobado por el Subdirector de Educación
</t>
    </r>
    <r>
      <rPr>
        <b/>
        <sz val="11"/>
        <color theme="1"/>
        <rFont val="Arial Narrow"/>
        <family val="2"/>
      </rPr>
      <t>Evidencias:</t>
    </r>
    <r>
      <rPr>
        <sz val="11"/>
        <color theme="1"/>
        <rFont val="Arial Narrow"/>
        <family val="2"/>
      </rPr>
      <t xml:space="preserve"> Plan Anual de capacitación aprobado en cada ERON
</t>
    </r>
    <r>
      <rPr>
        <b/>
        <sz val="11"/>
        <color rgb="FFFF0000"/>
        <rFont val="Arial Narrow"/>
        <family val="2"/>
      </rPr>
      <t xml:space="preserve">
</t>
    </r>
  </si>
  <si>
    <t>Si se presenta la materialización del riesgo, se deben ejecutar las siguiente acciones cuyo objetivo principal es reducir los daños que se puedan producir (impacto): 
1.En caso de presentarse sobredemanda , es responsabilidad del Director  establecer prioridades para la reasignación de espacios y capacidad logística.</t>
  </si>
  <si>
    <t>Grupo de correspondencia  y grupo de gestión comercial  
DIREG y ERON</t>
  </si>
  <si>
    <t xml:space="preserve">Jefe de gobierno del establecimiento  de reclusión y responsable de gestión comercial del establecimiento  de  reclusión  </t>
  </si>
  <si>
    <r>
      <rPr>
        <b/>
        <sz val="11"/>
        <rFont val="Arial Narrow"/>
        <family val="2"/>
      </rPr>
      <t xml:space="preserve">Control 2: </t>
    </r>
    <r>
      <rPr>
        <sz val="11"/>
        <rFont val="Arial Narrow"/>
        <family val="2"/>
      </rPr>
      <t xml:space="preserve">El Director y el responsable de gestión comercial del ERON disponen de un espacio  apropiado  de almacenamiento para  ubicar los  productos  realizados  por  la PPL . Para ello, es necesario programar un flujo de productos y en la organización del establecimiento para obtener  resultados adecuados. Accesibilidad a todos los productos  haciendo el menor número de traslados.
</t>
    </r>
    <r>
      <rPr>
        <b/>
        <sz val="11"/>
        <rFont val="Arial Narrow"/>
        <family val="2"/>
      </rPr>
      <t xml:space="preserve">Evidencias: </t>
    </r>
    <r>
      <rPr>
        <sz val="11"/>
        <rFont val="Arial Narrow"/>
        <family val="2"/>
      </rPr>
      <t xml:space="preserve">Rotación controlada del stock.
                          </t>
    </r>
  </si>
  <si>
    <t xml:space="preserve">Si se presenta la materialización del riesgo, se deben ejecutar las siguiente acciones cuyo objetivo principal es reducir los daños que se puedan producir (impacto): 
1.Reasignación de la PPL  en actividades ocupaciones.
</t>
  </si>
  <si>
    <t>Concentración de funciones en el proceso de asignación de la PPL a programas de tratamiento penitenciario.</t>
  </si>
  <si>
    <t>Falta de transparencia en la asignación a los programas de Tratamiento</t>
  </si>
  <si>
    <t>Si se presenta la materialización del riesgo, se deben ejecutar las siguiente acciones cuyo objetivo principal es reducir los daños que se puedan producir (impacto): 
1. Requerir al establecimiento para que se realice la respectiva investigación y reporte al area de Control Interno Disciplinario.
2. Solicitar apoyo a las Direcciones Regionales para el seguimiento pertinente.</t>
  </si>
  <si>
    <t xml:space="preserve">Realizar seguimiento de la implementacion del control mediante verificacion de las actas en la  carpeta compartida a todos los responsables de sistemas de las regionales </t>
  </si>
  <si>
    <t>Oficina de Sistemas de Informacion</t>
  </si>
  <si>
    <t>semestral</t>
  </si>
  <si>
    <t>Si se presenta la materialización del riesgo, se deben ejecutar las siguiente acciones cuyo objetivo principal es reducir los daños que se puedan producir (impacto): 
Diagnostico del sistema para evidenciar la afectación. 
• Remitir el caso al contratista para que restaure la configuración del sistema
. Restaurar la configuración con los bakups
Verificación de la restauración del bakups 
Asegurar la información del equipo afectado para remitirlo a soporte 
Instaurar las denuncias ante los entes de control o investigativos en caso de perdida o manipulación de la información.</t>
  </si>
  <si>
    <t>Si se presenta la materialización del riesgo, se deben ejecutar las siguiente acciones cuyo objetivo principal es reducir los daños que se puedan producir (impacto): 
• Realizar revisión del  estado de protección del equipo.
• Realizar diagnostico con el usuario para determinar el comportamiento del equipo.
• Realizar exploración del equipo para detección de Malware.
• Realizar desinfección del equipo.
• Realizar seguimiento al equipo.
Realizar un diagnostico e inventario de la información Perdida, secuestrada o dañada
*Restablecer la información con las copias de seguridad.</t>
  </si>
  <si>
    <t>Grupo de Administración de la Información</t>
  </si>
  <si>
    <t>ultimo cuatrimestre de cada vigencia</t>
  </si>
  <si>
    <t>Si se presenta la materialización del riesgo, se deben ejecutar las siguiente acciones cuyo objetivo principal es reducir los daños que se puedan producir (impacto): 
1. Bloquear el acceso al sistema del usuario que no tiene autorización.
2.  Realizar verificación de la creación del usuario.
3. Reportar la novedad al Jefe de la Oficina de Sistemas de Información para tomar las medidas correctivas necesarias.</t>
  </si>
  <si>
    <t xml:space="preserve">
Posibilidad de afectación reputacional por la desactualización del reglamento disciplinario de internos sin normatividad vigente, debido a cambios normativos, legales y jurisprudenciales.</t>
  </si>
  <si>
    <t>Desactualización  del reglamento disciplinario de internos sin normatividad vigente</t>
  </si>
  <si>
    <t>Cambios normativos, legales y jurisprudenciales.</t>
  </si>
  <si>
    <r>
      <t>La coordinación del grupo de derechos humanos - inpec, solicita a la OFPLA</t>
    </r>
    <r>
      <rPr>
        <b/>
        <sz val="11"/>
        <rFont val="Arial Narrow"/>
        <family val="2"/>
      </rPr>
      <t xml:space="preserve"> inclusión de nuevo riesgo </t>
    </r>
    <r>
      <rPr>
        <sz val="11"/>
        <rFont val="Arial Narrow"/>
        <family val="2"/>
      </rPr>
      <t xml:space="preserve">de gestión:
Se asigna el R98: </t>
    </r>
    <r>
      <rPr>
        <i/>
        <sz val="11"/>
        <rFont val="Arial Narrow"/>
        <family val="2"/>
      </rPr>
      <t>"Posibilidad de afectación reputacional por el inadecuado desarrollo de las funciones de Derechos Humanos  por una alta rotación del personal y una falta de inducción al puesto de trabajo."</t>
    </r>
  </si>
  <si>
    <r>
      <t>La coordinación del grupo de gestión documental - inpec, solicita a la OFPLA  la</t>
    </r>
    <r>
      <rPr>
        <b/>
        <sz val="11"/>
        <rFont val="Arial Narrow"/>
        <family val="2"/>
      </rPr>
      <t xml:space="preserve"> eliminación </t>
    </r>
    <r>
      <rPr>
        <sz val="11"/>
        <rFont val="Arial Narrow"/>
        <family val="2"/>
      </rPr>
      <t>del R94: Inoportunidad de la información consignada para la entrega de la documentación externa enviada a través de servicio postal. Indicando:</t>
    </r>
    <r>
      <rPr>
        <i/>
        <sz val="11"/>
        <rFont val="Arial Narrow"/>
        <family val="2"/>
      </rPr>
      <t>"Frente al Riesgo No. 94, se hace necesario su eliminación puesto que, desde la vigencia 2017 se viene monitoreando en los indicadores de gestión, nunca se materializó y no presenta ningún riesgo para el proceso."</t>
    </r>
  </si>
  <si>
    <r>
      <t xml:space="preserve">La coordinación del grupo de gestión documental - inpec, solicita a la OFPLA </t>
    </r>
    <r>
      <rPr>
        <b/>
        <sz val="11"/>
        <rFont val="Arial Narrow"/>
        <family val="2"/>
      </rPr>
      <t xml:space="preserve">  inclusión de nuevo riesgo</t>
    </r>
    <r>
      <rPr>
        <sz val="11"/>
        <rFont val="Arial Narrow"/>
        <family val="2"/>
      </rPr>
      <t xml:space="preserve"> de gestión:
Se asigna el R99: </t>
    </r>
    <r>
      <rPr>
        <i/>
        <sz val="11"/>
        <rFont val="Arial Narrow"/>
        <family val="2"/>
      </rPr>
      <t>"Posibilidad de afectación económica por sanciones del ente regulador por malas prácticas o manejos incorrectos de la documentación institucional, debido al incumplimiento del ejercicio profesional de la archivística, según lo dispuesto en la Ley 1409 de 2010 y la Resolución 0629 de 2018 del Departamento Administrativo de la Función Pública."</t>
    </r>
  </si>
  <si>
    <r>
      <t xml:space="preserve">La Subdirección de Talento Humano - inpec, solicita a la OFPLA  la </t>
    </r>
    <r>
      <rPr>
        <b/>
        <sz val="11"/>
        <rFont val="Arial Narrow"/>
        <family val="2"/>
      </rPr>
      <t>eliminación</t>
    </r>
    <r>
      <rPr>
        <sz val="11"/>
        <rFont val="Arial Narrow"/>
        <family val="2"/>
      </rPr>
      <t xml:space="preserve"> del R54: Aplicación indebida de normatividad y procedimientos relacionados con la gestión del talento humano . Indicando:</t>
    </r>
    <r>
      <rPr>
        <i/>
        <sz val="11"/>
        <rFont val="Arial Narrow"/>
        <family val="2"/>
      </rPr>
      <t>" se solicita sea eliminado el riesgo 54 correspondiente a la Subdireccion de talento humano ya que se encuentra inmerso en otros riesgos y en el plan de accion de la subdireccion "</t>
    </r>
  </si>
  <si>
    <r>
      <t xml:space="preserve">La Subdireccipon de Actividades Productivas de la dirección de atención y tratamiento - inpec, solicita a la OFPLA   </t>
    </r>
    <r>
      <rPr>
        <b/>
        <sz val="11"/>
        <rFont val="Arial Narrow"/>
        <family val="2"/>
      </rPr>
      <t>inclusión de nuevo riesgo</t>
    </r>
    <r>
      <rPr>
        <sz val="11"/>
        <rFont val="Arial Narrow"/>
        <family val="2"/>
      </rPr>
      <t xml:space="preserve"> de corrupción:
Se asigna el R100: </t>
    </r>
    <r>
      <rPr>
        <i/>
        <sz val="11"/>
        <rFont val="Arial Narrow"/>
        <family val="2"/>
      </rPr>
      <t>"Posibilidad de recibir o solicitar cualquier dádiva o beneficio a nombre propio o de terceros a cambio de pérdida de recursos (dinero, materia prima, insumos, maquinaria, equipo, herramientas, semovientes, cultivos  y productos elaborados) que se utilizan u obtienen en el desarrollo de las actividades productivas para el beneficio personal o de terceros."</t>
    </r>
  </si>
  <si>
    <r>
      <t xml:space="preserve">La Dirección de Gestión Corporativa- inpec, solicita a la OFPLA  la </t>
    </r>
    <r>
      <rPr>
        <b/>
        <sz val="11"/>
        <rFont val="Arial Narrow"/>
        <family val="2"/>
      </rPr>
      <t>eliminación de riesgos</t>
    </r>
    <r>
      <rPr>
        <sz val="11"/>
        <rFont val="Arial Narrow"/>
        <family val="2"/>
      </rPr>
      <t xml:space="preserve"> del proceso Logistica y Abastecimiento, con el fin de unificar riesgos y controles:
</t>
    </r>
    <r>
      <rPr>
        <b/>
        <sz val="11"/>
        <rFont val="Arial Narrow"/>
        <family val="2"/>
      </rPr>
      <t>R80:</t>
    </r>
    <r>
      <rPr>
        <sz val="11"/>
        <rFont val="Arial Narrow"/>
        <family val="2"/>
      </rPr>
      <t xml:space="preserve">Posibilidad de recibir u solicitar cualquier dádiva o beneficio a nombre propio o de terceros a cambio de omitir información real en la elaboración de las tomas físicas.
</t>
    </r>
    <r>
      <rPr>
        <b/>
        <sz val="11"/>
        <rFont val="Arial Narrow"/>
        <family val="2"/>
      </rPr>
      <t xml:space="preserve">R84: </t>
    </r>
    <r>
      <rPr>
        <sz val="11"/>
        <rFont val="Arial Narrow"/>
        <family val="2"/>
      </rPr>
      <t xml:space="preserve">Posibilidad de usar de manera indebida los bienes del Instituto (parque automotor) para beneficio particular o de terceros 
</t>
    </r>
    <r>
      <rPr>
        <b/>
        <sz val="11"/>
        <rFont val="Arial Narrow"/>
        <family val="2"/>
      </rPr>
      <t xml:space="preserve">R85: </t>
    </r>
    <r>
      <rPr>
        <sz val="11"/>
        <rFont val="Arial Narrow"/>
        <family val="2"/>
      </rPr>
      <t xml:space="preserve">Indebida utilización del parque automotor que afecte la imagen o buen nombre del instituto.
</t>
    </r>
    <r>
      <rPr>
        <b/>
        <sz val="11"/>
        <rFont val="Arial Narrow"/>
        <family val="2"/>
      </rPr>
      <t xml:space="preserve">R86: </t>
    </r>
    <r>
      <rPr>
        <sz val="11"/>
        <rFont val="Arial Narrow"/>
        <family val="2"/>
      </rPr>
      <t xml:space="preserve">Posibilidad de usar el combustible del Instituto  de manera indebida  para beneficio particular o de terceros 
  Indicando:
</t>
    </r>
  </si>
  <si>
    <t>Dirección de Atención y Tratamiento
Oficina Asesora de Planeación</t>
  </si>
  <si>
    <r>
      <rPr>
        <b/>
        <sz val="11"/>
        <rFont val="Arial Narrow"/>
        <family val="2"/>
      </rPr>
      <t xml:space="preserve">Control 5: </t>
    </r>
    <r>
      <rPr>
        <sz val="11"/>
        <rFont val="Arial Narrow"/>
        <family val="2"/>
      </rPr>
      <t>La Subdirección de Desarrollo de Habilidades Productivas, DIREG , ERON realizan</t>
    </r>
    <r>
      <rPr>
        <b/>
        <sz val="11"/>
        <rFont val="Arial Narrow"/>
        <family val="2"/>
      </rPr>
      <t xml:space="preserve"> r</t>
    </r>
    <r>
      <rPr>
        <sz val="11"/>
        <rFont val="Arial Narrow"/>
        <family val="2"/>
      </rPr>
      <t xml:space="preserve">egistro y control mensual de inventarios a cargo de funcionario de almacén y responsable de actividad productiva, confrontando existencias físicas con las registradas en aplicativo software.
</t>
    </r>
    <r>
      <rPr>
        <b/>
        <sz val="11"/>
        <rFont val="Arial Narrow"/>
        <family val="2"/>
      </rPr>
      <t>Evidencias:</t>
    </r>
    <r>
      <rPr>
        <sz val="11"/>
        <rFont val="Arial Narrow"/>
        <family val="2"/>
      </rPr>
      <t xml:space="preserve"> Registro y control mensual de inventarios</t>
    </r>
  </si>
  <si>
    <t>Subdirección de Desarrollo de Habilidades Productivas
Direcciones Regionales y
ERON</t>
  </si>
  <si>
    <t>Posibilidad de afectación reputacional por inadecuada atención de los PPL de los grupos con condiciones excepcionales y de los sectores LGBTI por falta de acceso a las actividades de atención psicosocial con enfoque diferencial.</t>
  </si>
  <si>
    <t>Deficiencia y o falta de oportunidad en el diligenciamiento de la ficha de ingreso al ERON para identificar población excepcional.</t>
  </si>
  <si>
    <t xml:space="preserve"> Falta de acceso a las actividades de atención psicosocial con enfoque diferencial,  que se desarrollan en los ERON para los grupos con condiciones excepcionales y de los sectores LGBTI .</t>
  </si>
  <si>
    <t xml:space="preserve"> La subdirección de Atención Psicosocial - Grupo Atención Social 
DIREG y ERON</t>
  </si>
  <si>
    <r>
      <rPr>
        <b/>
        <sz val="11"/>
        <rFont val="Arial Narrow"/>
        <family val="2"/>
      </rPr>
      <t xml:space="preserve">Control 1: </t>
    </r>
    <r>
      <rPr>
        <sz val="11"/>
        <rFont val="Arial Narrow"/>
        <family val="2"/>
      </rPr>
      <t xml:space="preserve">La subdirección de Atención Psicosocial - Grupo Atención Social cuenta con dos guías documentada implementada en donde se definen las estrategias para la atención de esta población, y realiza seguimiento mensual a los registros consignados en el Drive de condicionesexepcionales@inpec.gov.co.
Las DIREG realizan verificación a los ERON en el drive de los registros consignados, realizando el respectivo seguimiento.
</t>
    </r>
    <r>
      <rPr>
        <b/>
        <sz val="11"/>
        <rFont val="Arial Narrow"/>
        <family val="2"/>
      </rPr>
      <t xml:space="preserve">Evidencias: </t>
    </r>
    <r>
      <rPr>
        <sz val="11"/>
        <rFont val="Arial Narrow"/>
        <family val="2"/>
      </rPr>
      <t>DRIVE , informes trimestrales</t>
    </r>
  </si>
  <si>
    <t>Si se presenta la materialización del riesgo, se deben ejecutar las siguiente acciones cuyo objetivo principal es reducir los daños que se puedan producir (impacto): 
1. Identificar y llevar un reporte sobre las quejas relacionadas con la vulneración de derechos de ingreso a programas y servicios de atención social y tratamiento penitenciario para identificar situaciones atípicas y generar las respectivas directrices.</t>
  </si>
  <si>
    <t>Posibilidad de afectación reputacional por la atención imprecisa en la inducción de la PPL debido a la falta de cobertura y/o calidad del proceso de inducción.</t>
  </si>
  <si>
    <t>Falta de cobertura y/o calidad del proceso de inducción.</t>
  </si>
  <si>
    <t>Subdirección de Atención Psicosocial 
DIREG y ERON</t>
  </si>
  <si>
    <r>
      <rPr>
        <b/>
        <sz val="10"/>
        <color indexed="8"/>
        <rFont val="Arial"/>
        <family val="2"/>
      </rPr>
      <t>Control 1:</t>
    </r>
    <r>
      <rPr>
        <sz val="10"/>
        <color indexed="8"/>
        <rFont val="Arial"/>
        <family val="2"/>
      </rPr>
      <t xml:space="preserve"> La subdirección de Atención Psicosocial - Grupo  Atención social  tiene implementado un registro para el seguimiento de la aplicación de la inducción en la Guía de inducción de ingreso a ERON_v1   PM-AS-G04,  realizando seguimiento mensual a la cobertura de la inducción.
</t>
    </r>
    <r>
      <rPr>
        <b/>
        <sz val="10"/>
        <color indexed="8"/>
        <rFont val="Arial"/>
        <family val="2"/>
      </rPr>
      <t xml:space="preserve">
Evidencias</t>
    </r>
    <r>
      <rPr>
        <sz val="10"/>
        <color indexed="8"/>
        <rFont val="Arial"/>
        <family val="2"/>
      </rPr>
      <t>: Seguimiento de la cobertura de inducción y evidencias de aplicabilidad de la Guía de Inducción.</t>
    </r>
  </si>
  <si>
    <t>Si se presenta la materialización del riesgo, se deben ejecutar las siguiente acciones cuyo objetivo principal es reducir los daños que se puedan producir (impacto): 
1. Videoconferencias con estrategias para el incremento de la cobertura y contingencias.</t>
  </si>
  <si>
    <t>Si se presenta la materialización del riesgo, se deben ejecutar las siguiente acciones cuyo objetivo principal es reducir los daños que se puedan producir (impacto): 
1. Realizar correcciones presentadas por el Min. Justicia y acogerlas en el proyecto que debe ser avalado por el Ministerio.</t>
  </si>
  <si>
    <t>Las Direcciones Regionales mediante oficio remiten a los ERON las inconsistencias presentadas en el aplicativo SISIPEC WEB, con el fin de ser validadas y actúen de conformidad.</t>
  </si>
  <si>
    <t>Si se presenta la materialización del riesgo, se deben ejecutar las siguiente acciones cuyo objetivo principal es reducir los daños que se puedan producir (impacto): 
1. Informar a la Oficina de Control Interno Disciplinario</t>
  </si>
  <si>
    <t>Posibilidad de afectación reputacional por incumplimiento en el tiempo de respuesta frente a información de solicitudes de beneficios administrativos, debido a la falta de control en el cumplimiento a los tiempos de respuesta.</t>
  </si>
  <si>
    <t>Incumplimiento en el tiempo de respuesta frente a información de solicitudes de beneficios administrativos</t>
  </si>
  <si>
    <t>Falta de control en el cumplimiento a los tiempos de respuesta.</t>
  </si>
  <si>
    <r>
      <rPr>
        <b/>
        <sz val="11"/>
        <color theme="1"/>
        <rFont val="Arial"/>
        <family val="2"/>
      </rPr>
      <t>Control 1:</t>
    </r>
    <r>
      <rPr>
        <sz val="11"/>
        <color theme="1"/>
        <rFont val="Arial"/>
        <family val="2"/>
      </rPr>
      <t xml:space="preserve"> Los Directores y los responsables de las áreas de jurídica de los Establecimientos de reclusión llevan registro en minuta y/o aplicativo GESDOC, de las solicitudes efectuadas por la PPL, así como la respuesta orientada.
En caso de que un derecho de petición o requerimiento de PPL llegue a la Oficina Asesora Jurídica, se verifica la ubicación del privado de la libertad, se solicita trámite de respuesta a la dirección del establecimiento, área jurídica del Eron y se solicita seguimiento por parte de DIREG.
</t>
    </r>
    <r>
      <rPr>
        <b/>
        <sz val="11"/>
        <color theme="1"/>
        <rFont val="Arial"/>
        <family val="2"/>
      </rPr>
      <t xml:space="preserve">Evidencias: </t>
    </r>
    <r>
      <rPr>
        <sz val="11"/>
        <color theme="1"/>
        <rFont val="Arial"/>
        <family val="2"/>
      </rPr>
      <t>Minuta y/o Gesdoc, correos</t>
    </r>
  </si>
  <si>
    <t>DIRECCIONES REGIONALES Y ERON
Oficina Asesora Jurídica (en caso de traslado)</t>
  </si>
  <si>
    <t>Adelantar brigadas jurídicas en los ERON, con el fin de sustanciar las hojas de vida de PPL, e informar  los requisitos para los beneficios administrativos.</t>
  </si>
  <si>
    <t>Si se presenta la materialización del riesgo, se deben ejecutar las siguiente acciones cuyo objetivo principal es reducir los daños que se puedan producir (impacto): 
1. Las Direcciones Regionales efectuarán un plan de trabajo para mitigar la contingencia en los ERON</t>
  </si>
  <si>
    <t>Inaplicación de los procedimientos relacionados con las remisiones y traslados.</t>
  </si>
  <si>
    <t xml:space="preserve"> Normas y lineamientos desactualizados.</t>
  </si>
  <si>
    <t>Posibilidad de afectación reputacional por la inaplicabilidad de los procedimientos relacionados con las remisiones y traslados, debido a  normas y lineamientos desactualizados.</t>
  </si>
  <si>
    <t>Oficina Asesora Jurídica  Grupo de Conceptos Jurídicos</t>
  </si>
  <si>
    <t xml:space="preserve">Elaborar un solo documento a través de la guía de remisiones y traslados, recopilando la documentación que el INPEC tiene aprobada sobre el tema, presentarla a la OFPLA </t>
  </si>
  <si>
    <t>Si se presenta la materialización del riesgo, se deben ejecutar las siguiente acciones cuyo objetivo principal es reducir los daños que se puedan producir (impacto): 
1. Atender oportunamente las consultas de las DIREG y ERON y generar los conceptos sobre el tema, hasta lograr la documentación y aprobación de la Guía.</t>
  </si>
  <si>
    <t>Perdida o manipulación de la información de traslados, remisiones, entregas y repatriados (Confidencialidad)</t>
  </si>
  <si>
    <t>Posibilidad de afectación reputacional por la perdida o manipulación de la información de traslados, remisiones, entregas y repatriados (Confidencialidad), debido a la falta de registro de información en bases de datos.</t>
  </si>
  <si>
    <t>Falta de registro de información en bases de datos para salvaguardar la información.</t>
  </si>
  <si>
    <t>Falta de trazabilidad en el cumplimiento en la notificación de los actos administrativos (traslados, remisiones, entregas y repatriados) a los correos autorizados</t>
  </si>
  <si>
    <t>Grupo Asuntos Penitenciarios</t>
  </si>
  <si>
    <r>
      <rPr>
        <b/>
        <sz val="11"/>
        <rFont val="Arial Narrow"/>
        <family val="2"/>
      </rPr>
      <t xml:space="preserve">Control 2: </t>
    </r>
    <r>
      <rPr>
        <sz val="11"/>
        <rFont val="Arial Narrow"/>
        <family val="2"/>
      </rPr>
      <t xml:space="preserve">El funcionario del grupo de Asuntos Penitenciarios notifica diariamente a las Direcciones Regionales para su cumplimiento, los actos administrativos  (traslados, remisiones, entregas y repatriaciones de PPL) a los correos electrónicos autorizados, previo aval o autorización de la Dirección General, así como por parte de  la coordinación de la dependencia.
</t>
    </r>
    <r>
      <rPr>
        <b/>
        <sz val="11"/>
        <rFont val="Arial Narrow"/>
        <family val="2"/>
      </rPr>
      <t>Evidencias:</t>
    </r>
    <r>
      <rPr>
        <sz val="11"/>
        <rFont val="Arial Narrow"/>
        <family val="2"/>
      </rPr>
      <t xml:space="preserve">  Correos electrónicos</t>
    </r>
  </si>
  <si>
    <r>
      <rPr>
        <b/>
        <sz val="11"/>
        <rFont val="Arial Narrow"/>
        <family val="2"/>
      </rPr>
      <t>Control 1:</t>
    </r>
    <r>
      <rPr>
        <sz val="11"/>
        <rFont val="Arial Narrow"/>
        <family val="2"/>
      </rPr>
      <t xml:space="preserve"> El funcionario del grupo de Asuntos Penitenciarios entrega informe estadístico a la Dirección General de manera mensual de la información registrada de los actos administrativos ( traslados, remisiones, entregas y repatriaciones de PPL),  en una matriz Excel consolidada.
</t>
    </r>
    <r>
      <rPr>
        <b/>
        <sz val="11"/>
        <rFont val="Arial Narrow"/>
        <family val="2"/>
      </rPr>
      <t>Evidencias</t>
    </r>
    <r>
      <rPr>
        <sz val="11"/>
        <rFont val="Arial Narrow"/>
        <family val="2"/>
      </rPr>
      <t>: Matriz en Excel, correos electrónicos, informe estadístico mensual.</t>
    </r>
  </si>
  <si>
    <t>Si se presenta la materialización del riesgo, se deben ejecutar las siguiente acciones cuyo objetivo principal es reducir los daños que se puedan producir (impacto): 
Informar de manera inmediata a la Dirección General de la situación presentada para tomar las medidas pertinentes.</t>
  </si>
  <si>
    <t>No adelantar los trámites de acuerdo al marco normativo (Ley 962 de 2005 y decreto 2469 de 2015) para el cumplimiento al pago de sentencias.</t>
  </si>
  <si>
    <t>Presión, injerencia, amenazas de terceros interesados en favorecer el pago de un fallo judicial.</t>
  </si>
  <si>
    <r>
      <rPr>
        <b/>
        <sz val="11"/>
        <color indexed="8"/>
        <rFont val="Arial"/>
        <family val="2"/>
      </rPr>
      <t>Control 1:</t>
    </r>
    <r>
      <rPr>
        <sz val="11"/>
        <color indexed="8"/>
        <rFont val="Arial"/>
        <family val="2"/>
      </rPr>
      <t xml:space="preserve"> La oficina Asesora Jurídica - Grupo de Liquidación de fallos judiciales y sentencias, realiza diariamente alimentación al cuadro Excel de radicación de  solicitudes de pago según GESDOC, con asignación de turno de llegada, con el fin de que no se presenten actos fuera del marco normativo.
</t>
    </r>
    <r>
      <rPr>
        <b/>
        <sz val="11"/>
        <color indexed="8"/>
        <rFont val="Arial"/>
        <family val="2"/>
      </rPr>
      <t xml:space="preserve">Evidencias: </t>
    </r>
    <r>
      <rPr>
        <sz val="11"/>
        <color indexed="8"/>
        <rFont val="Arial"/>
        <family val="2"/>
      </rPr>
      <t>Cuadro de Excel diligenciado</t>
    </r>
  </si>
  <si>
    <t>Oficina Asesora Jurídica - Grupo de Liquidación de fallos judiciales y sentencias</t>
  </si>
  <si>
    <t>Actualizar el procedimiento de reconocimiento y liquidación de sentencias y conciliaciones.</t>
  </si>
  <si>
    <t>Si se presenta la materialización del riesgo, se deben ejecutar las siguiente acciones cuyo objetivo principal es reducir los daños que se puedan producir (impacto): 
1. Presentar informe ante la Oficina de Control único Disciplinario.
2. Interponer la denuncia respectiva.
3. Oficiar al Consejo Superior de la Judicatura de la situación  si hace parte un abogado que presentó la solicitud de pago.</t>
  </si>
  <si>
    <t>Pérdida de oportunidad en la defensa del INPEC en  procesos  judiciales y administrativos</t>
  </si>
  <si>
    <t>Extemporaneidad en la defensa judicial  fuera de los terminos procesales, dificultad en la bùsqueda de   información probatoria  e insuficiencia de recursos tecnológicos y físicos por parte de los responsables de los procesos.</t>
  </si>
  <si>
    <t>Posibilidad de afectación económica y reputacional por la pérdida de oportunidad en la defensa del INPEC en  procesos  judiciales y administrativos; debido a la extemporaneidad en la defensa judicial  fuera de los terminos procesales, dificultad en la bùsqueda de   información probatoria  e insuficiencia de recursos tecnológicos y físicos por parte de los responsables de los procesos.</t>
  </si>
  <si>
    <r>
      <rPr>
        <b/>
        <sz val="11"/>
        <color indexed="8"/>
        <rFont val="Arial"/>
        <family val="2"/>
      </rPr>
      <t>Control 2:</t>
    </r>
    <r>
      <rPr>
        <sz val="11"/>
        <color indexed="8"/>
        <rFont val="Arial"/>
        <family val="2"/>
      </rPr>
      <t xml:space="preserve">La Oficina Asesora Jurídica a través del coordinador del Grupo de Jurisdicción Coactiva, Demandas y Defensa Judicial, una vez sea notificado los procesos por parte del despacho judicial  asigna a cada profesional (apoderado judicial), de forma inmediata y registrando en eKOGUI la asignación. 
</t>
    </r>
    <r>
      <rPr>
        <b/>
        <sz val="11"/>
        <color indexed="8"/>
        <rFont val="Arial"/>
        <family val="2"/>
      </rPr>
      <t>Evidencias:</t>
    </r>
    <r>
      <rPr>
        <sz val="11"/>
        <color indexed="8"/>
        <rFont val="Arial"/>
        <family val="2"/>
      </rPr>
      <t xml:space="preserve"> Reportes eKOGUI y cuadro de control por parte de cada apoderado</t>
    </r>
  </si>
  <si>
    <t>OFICINA ASESORA JURIDICA - GRUPO DE JURISDICCIÓN COACTIVA, DEMANDAS Y DEFENSA JUDICIAL</t>
  </si>
  <si>
    <r>
      <rPr>
        <b/>
        <sz val="11"/>
        <color indexed="8"/>
        <rFont val="Arial"/>
        <family val="2"/>
      </rPr>
      <t xml:space="preserve">Control 3: </t>
    </r>
    <r>
      <rPr>
        <sz val="11"/>
        <color indexed="8"/>
        <rFont val="Arial"/>
        <family val="2"/>
      </rPr>
      <t xml:space="preserve">El Jefe Oficina Asesora Jurídica mediante el coordinador del Grupo de Jurisdicción Coactiva, Demandas y Defensa Judicial  elabora los oficios a las Direcciones Regionales y/o ERON con el fin de que estos atiendan y envíen dentro de los términos   
</t>
    </r>
    <r>
      <rPr>
        <b/>
        <sz val="11"/>
        <color indexed="8"/>
        <rFont val="Arial"/>
        <family val="2"/>
      </rPr>
      <t>Evidencias:</t>
    </r>
    <r>
      <rPr>
        <sz val="11"/>
        <color indexed="8"/>
        <rFont val="Arial"/>
        <family val="2"/>
      </rPr>
      <t xml:space="preserve"> Correos, oficios, videoconferencias impartiendo instrucción y recordando el cumplimiento.</t>
    </r>
  </si>
  <si>
    <t>OFICINA ASESORA JURIDICA - GRUPO DE JURISDICCIÓN COACTIVA, DEMANDAS Y DEFENSA JUDICIAL
DIREG y ERON</t>
  </si>
  <si>
    <t>Informe mensual de los procesos  eKOGUI, con base en  las descargas que hace el responsable.</t>
  </si>
  <si>
    <t>Grupo de Jurisdicción Coactiva, Demandas y Defensa Judicial
GRUDE</t>
  </si>
  <si>
    <t>Si se presenta la materialización del riesgo, se deben ejecutar las siguiente acciones cuyo objetivo principal es reducir los daños que se puedan producir (impacto): 
 1.  El profesional informa de forma inmediata al coordinador, las razones de la situación del incumplimiento.
2.  El coordinador efectúa una retroalimentación con el funcionario.
3. Establecer mesa de trabajo inmediata con los demás apoderados para determinar estrategias y líneas de defensa.</t>
  </si>
  <si>
    <t>Posibilidad de afectación económica y reputacional por el incumplimiento en los términos legales establecidos para dar respuesta a tutelas debido a la dificultad en el acceso a la información, inoportuna actuación de los colaboradores del INPEC e insuficiencia de recursos tecnológicos y físicos.</t>
  </si>
  <si>
    <t>Incumplimiento en los términos legales establecidos para dar respuesta a tutelas</t>
  </si>
  <si>
    <t>Dificultad en el acceso a la información para responder las Tutelas, inoportuna actuación de los colaboradores del INPEC e insuficiencia de recursos tecnológicos y físicos.</t>
  </si>
  <si>
    <t>Oficina Asesora Juridica - Grupo tutelas</t>
  </si>
  <si>
    <t>DIREG Y ERON</t>
  </si>
  <si>
    <r>
      <rPr>
        <b/>
        <sz val="11"/>
        <color theme="1"/>
        <rFont val="Arial"/>
        <family val="2"/>
      </rPr>
      <t xml:space="preserve">Control 1: </t>
    </r>
    <r>
      <rPr>
        <sz val="11"/>
        <color theme="1"/>
        <rFont val="Arial"/>
        <family val="2"/>
      </rPr>
      <t xml:space="preserve">La Oficina Asesora Jurídica - Grupo Tutelas, imparte capacitaciones e instrucciones del manejo del aplicativo SIJUR a las Direcciones Regionales y ERON a través de videoconferencia de manera semestral con el fin de ser implementado en la totalidad de DIREG y ERON.   
</t>
    </r>
    <r>
      <rPr>
        <b/>
        <sz val="11"/>
        <color theme="1"/>
        <rFont val="Arial"/>
        <family val="2"/>
      </rPr>
      <t xml:space="preserve">Evidencias: </t>
    </r>
    <r>
      <rPr>
        <sz val="11"/>
        <color theme="1"/>
        <rFont val="Arial"/>
        <family val="2"/>
      </rPr>
      <t>Actas de instrucción y Guía del aplicativo SIJUR.</t>
    </r>
  </si>
  <si>
    <r>
      <rPr>
        <b/>
        <sz val="11"/>
        <color theme="1"/>
        <rFont val="Arial"/>
        <family val="2"/>
      </rPr>
      <t>Control 2:</t>
    </r>
    <r>
      <rPr>
        <sz val="11"/>
        <color theme="1"/>
        <rFont val="Arial"/>
        <family val="2"/>
      </rPr>
      <t xml:space="preserve"> La Oficina Asesora Jurídica a través del coordinador del Grupo de Tutelas, una vez sea notificada la tutela por parte del despacho judicial, las asigna al responsable del GRUTU con el fin de que ejecute el cargue de información en el aplicativo dispuesto para tal fin.  
</t>
    </r>
    <r>
      <rPr>
        <b/>
        <sz val="11"/>
        <color theme="1"/>
        <rFont val="Arial"/>
        <family val="2"/>
      </rPr>
      <t xml:space="preserve">
Evidencias: </t>
    </r>
    <r>
      <rPr>
        <sz val="11"/>
        <color theme="1"/>
        <rFont val="Arial"/>
        <family val="2"/>
      </rPr>
      <t xml:space="preserve">Registro de asignación en SIJUR.     </t>
    </r>
  </si>
  <si>
    <r>
      <rPr>
        <b/>
        <sz val="11"/>
        <color theme="1"/>
        <rFont val="Arial"/>
        <family val="2"/>
      </rPr>
      <t xml:space="preserve">Control 3: </t>
    </r>
    <r>
      <rPr>
        <sz val="11"/>
        <color theme="1"/>
        <rFont val="Arial"/>
        <family val="2"/>
      </rPr>
      <t xml:space="preserve">El coordinador del grupo de tutelas convoca de manera semestral al grupo de trabajo, con el fin de retroalimentar normativa y jurisprudencialmente doctrina de las altas cortes que sirven para fortalecer la defensa institucional.
</t>
    </r>
    <r>
      <rPr>
        <b/>
        <sz val="11"/>
        <color theme="1"/>
        <rFont val="Arial"/>
        <family val="2"/>
      </rPr>
      <t>Evidencias:</t>
    </r>
    <r>
      <rPr>
        <sz val="11"/>
        <color theme="1"/>
        <rFont val="Arial"/>
        <family val="2"/>
      </rPr>
      <t xml:space="preserve"> Correos electrónicos o actas de reunión.              </t>
    </r>
  </si>
  <si>
    <r>
      <rPr>
        <b/>
        <sz val="11"/>
        <color theme="1"/>
        <rFont val="Arial"/>
        <family val="2"/>
      </rPr>
      <t>Control 4:</t>
    </r>
    <r>
      <rPr>
        <sz val="11"/>
        <color theme="1"/>
        <rFont val="Arial"/>
        <family val="2"/>
      </rPr>
      <t xml:space="preserve"> La Oficina Asesora Jurídica - Grupo Tutelas diariamente con base en el requerimiento de los juzgados, registra a través del aplicativo SIJUR, las comunicaciones de fallo, el requerimiento, incidentes de desacato y sanciones por el cumplimiento de las órdenes judiciales presentadas y el estado de las mismas.                                  
</t>
    </r>
    <r>
      <rPr>
        <b/>
        <sz val="11"/>
        <color theme="1"/>
        <rFont val="Arial"/>
        <family val="2"/>
      </rPr>
      <t xml:space="preserve">Evidencias: </t>
    </r>
    <r>
      <rPr>
        <sz val="11"/>
        <color theme="1"/>
        <rFont val="Arial"/>
        <family val="2"/>
      </rPr>
      <t>Reportes y consulta SIJUR.</t>
    </r>
  </si>
  <si>
    <r>
      <rPr>
        <b/>
        <sz val="11"/>
        <color theme="1"/>
        <rFont val="Arial"/>
        <family val="2"/>
      </rPr>
      <t>Control 5:</t>
    </r>
    <r>
      <rPr>
        <sz val="11"/>
        <color theme="1"/>
        <rFont val="Arial"/>
        <family val="2"/>
      </rPr>
      <t xml:space="preserve"> El responsable del área de Jurídica de la DIREG (junto con los responsables de demandas y tutelas) y ERON, mensualmente verifican el cumplimiento de los términos de las acciones en todas sus etapas procesales a través de una matriz Excel para tutelas e incidentes. Los responsables en los ERON diligencian la matriz y la envían por correo electrónico con oficio remisorio por parte de la dirección del ERON, a más tardar el tercer día hábil del mes al área jurídica en la DIREG.
</t>
    </r>
    <r>
      <rPr>
        <b/>
        <sz val="11"/>
        <color theme="1"/>
        <rFont val="Arial"/>
        <family val="2"/>
      </rPr>
      <t>Evidencias:</t>
    </r>
    <r>
      <rPr>
        <sz val="11"/>
        <color theme="1"/>
        <rFont val="Arial"/>
        <family val="2"/>
      </rPr>
      <t xml:space="preserve"> Matrices diligenciadas, correos electrónicos y oficios. </t>
    </r>
  </si>
  <si>
    <t>Si se presenta la materialización del riesgo, se deben ejecutar las siguiente acciones cuyo objetivo principal es reducir los daños que se puedan producir (impacto): 
1. Se impugna el fallo de tutela, y las acciones legales en contra de la institución.
2. Incidentes de nulidad por imposibilidad de cumplimiento.
3. Las Direcciones Regionales efectuarán retroalimentación a sus ERON adscritos de la situación presentada.</t>
  </si>
  <si>
    <t>Posibilidad de afectación económica y reputacional debido a la proyección de Actos administrativos sin verificación de la existencia de embargos que afectan las cuentas bancarias del Instituto debido a procesos ejecutivos que obligan el pago inmediato al INPEC.</t>
  </si>
  <si>
    <t xml:space="preserve">Proyección de Actos administrativos sin verificación de la existencia de embargos </t>
  </si>
  <si>
    <t xml:space="preserve"> Procesos ejecutivos que obligan el pago inmediato al INPEC.</t>
  </si>
  <si>
    <r>
      <rPr>
        <b/>
        <sz val="10"/>
        <color indexed="8"/>
        <rFont val="Arial Narrow"/>
        <family val="2"/>
      </rPr>
      <t>Control 1</t>
    </r>
    <r>
      <rPr>
        <sz val="10"/>
        <color indexed="8"/>
        <rFont val="Arial Narrow"/>
        <family val="2"/>
      </rPr>
      <t xml:space="preserve"> : El Jefe Oficina Asesora Jurídica - mediante el Grupo de Liquidación de fallos judiciales y sentencias y el profesional de Grupo designado realiza reuniones con el Grupo Contable de Corporativa para verificar y cruzar la información de embargos. 
</t>
    </r>
    <r>
      <rPr>
        <b/>
        <sz val="10"/>
        <color indexed="8"/>
        <rFont val="Arial Narrow"/>
        <family val="2"/>
      </rPr>
      <t>Evidencias:</t>
    </r>
    <r>
      <rPr>
        <sz val="10"/>
        <color indexed="8"/>
        <rFont val="Arial Narrow"/>
        <family val="2"/>
      </rPr>
      <t xml:space="preserve"> Actas de reunión y correo electrónicos.</t>
    </r>
  </si>
  <si>
    <t>Bimensual</t>
  </si>
  <si>
    <t xml:space="preserve">Suministrar la información necesaria al apoderado para que ejerza la defensa, en casos de procesos ejecutivos y cuentas embargadas.           Generar reporte bimensual para cerrar proceso en eKOGUI.                                                                     </t>
  </si>
  <si>
    <t>Si se presenta la materialización del riesgo, se deben ejecutar las siguiente acciones cuyo objetivo principal es reducir los daños que se puedan producir (impacto): 
1.  Informar a la Jefatura y al GRUDE para que inicien el levantamiento del embargo.                         2. Se verifica el estado del proceso si ya fue pagado y se actualiza cuadro para Contabilidad y Tesorería.</t>
  </si>
  <si>
    <t>Posibilidad de afectación económica y reputacional por incumplimiento en la proyección y liquidación del pago de sentencias, procesos ejecutivos, sanciones y conciliaciones, debido a la insuficiencia de profesionales y su estabilidad laboral, para proyectar las liquidaciones y resoluciones, así como el exceso de trabajo.</t>
  </si>
  <si>
    <t xml:space="preserve">Incumplimiento en la proyección y liquidación de pago de  sentencias, procesos ejecutivos, sanciones y conciliaciones. </t>
  </si>
  <si>
    <t xml:space="preserve"> Insuficiencia de profesionales y su estabilidad laboral para proyectar las liquidaciones y resoluciones, así como el exceso de trabajo.</t>
  </si>
  <si>
    <r>
      <rPr>
        <b/>
        <sz val="11"/>
        <color indexed="8"/>
        <rFont val="Arial"/>
        <family val="2"/>
      </rPr>
      <t>CONTROL 2</t>
    </r>
    <r>
      <rPr>
        <sz val="11"/>
        <color indexed="8"/>
        <rFont val="Arial"/>
        <family val="2"/>
      </rPr>
      <t xml:space="preserve"> : El Jefe Oficina Asesora Jurídica - mediante el Grupo de Liquidación de fallos judiciales y sentencias y el profesional de Grupo designado realiza registro en cuadro Excel de todos los pagos realizados por el rubro de sentencias..
</t>
    </r>
    <r>
      <rPr>
        <b/>
        <sz val="11"/>
        <color indexed="8"/>
        <rFont val="Arial"/>
        <family val="2"/>
      </rPr>
      <t>Evidencias:</t>
    </r>
    <r>
      <rPr>
        <sz val="11"/>
        <color indexed="8"/>
        <rFont val="Arial"/>
        <family val="2"/>
      </rPr>
      <t xml:space="preserve"> Archivo Excel "Pagos Realizados"</t>
    </r>
  </si>
  <si>
    <r>
      <rPr>
        <b/>
        <sz val="11"/>
        <color indexed="8"/>
        <rFont val="Arial"/>
        <family val="2"/>
      </rPr>
      <t>Control 1:</t>
    </r>
    <r>
      <rPr>
        <sz val="11"/>
        <color indexed="8"/>
        <rFont val="Arial"/>
        <family val="2"/>
      </rPr>
      <t xml:space="preserve"> El Jefe Oficina Asesora Jurídica - mediante el Grupo de Liquidación de fallos judiciales y sentencias,  cuenta con un cuadro manual diligenciado diariamente en donde se lleva el registro de liquidación, solicitud de CDP, No de resolución de pago y responsable de avance, el cual es diligenciado conforme salga la liquidación y las resoluciones, como control del avance a la ejecución presupuestal. 
</t>
    </r>
    <r>
      <rPr>
        <b/>
        <sz val="11"/>
        <color indexed="8"/>
        <rFont val="Arial"/>
        <family val="2"/>
      </rPr>
      <t xml:space="preserve">
Evidencias:</t>
    </r>
    <r>
      <rPr>
        <sz val="11"/>
        <color indexed="8"/>
        <rFont val="Arial"/>
        <family val="2"/>
      </rPr>
      <t xml:space="preserve"> Cuadro manual en físico</t>
    </r>
  </si>
  <si>
    <t>Oficina Asesora Jurídica - Subdirección de Talento Humano - Grupo de Liquidación de fallos judiciales y sentencias</t>
  </si>
  <si>
    <t>Realizar informe y generar reporte de avance al cumplimiento de la ejecución presupuestal.</t>
  </si>
  <si>
    <t>Si se presenta la materialización del riesgo, se deben ejecutar las siguiente acciones cuyo objetivo principal es reducir los daños que se puedan producir (impacto): 
1. Si se presenta a mitad de semestre bajo incumplimiento en la ejecución presupuestal, se efectuará una brigada de contingencia con personal de apoyo de los otras áreas competentes en el tema.
2. Se informará a las instancias pertinentes para realizar la respectiva devolución.</t>
  </si>
  <si>
    <r>
      <rPr>
        <b/>
        <sz val="10"/>
        <color theme="1"/>
        <rFont val="Arial"/>
        <family val="2"/>
      </rPr>
      <t xml:space="preserve">Control 1: </t>
    </r>
    <r>
      <rPr>
        <sz val="10"/>
        <color theme="1"/>
        <rFont val="Arial"/>
        <family val="2"/>
      </rPr>
      <t xml:space="preserve"> La Oficina Asesora Jurídica a través del Grupo de Recursos y Conceptos, responde dentro de los términos las solicitudes y conceptos de las DIREG y ERON ,  entre ellas las relacionadas con remisiones y traslados de la PPL.   
</t>
    </r>
    <r>
      <rPr>
        <b/>
        <sz val="10"/>
        <color theme="1"/>
        <rFont val="Arial"/>
        <family val="2"/>
      </rPr>
      <t>Evidencias:</t>
    </r>
    <r>
      <rPr>
        <sz val="10"/>
        <color theme="1"/>
        <rFont val="Arial"/>
        <family val="2"/>
      </rPr>
      <t xml:space="preserve"> Oficios, matriz en excel con relación de trámites realizados sobre el tema.</t>
    </r>
  </si>
  <si>
    <r>
      <rPr>
        <b/>
        <sz val="10"/>
        <color theme="1"/>
        <rFont val="Arial"/>
        <family val="2"/>
      </rPr>
      <t>Control 1:</t>
    </r>
    <r>
      <rPr>
        <sz val="10"/>
        <color theme="1"/>
        <rFont val="Arial"/>
        <family val="2"/>
      </rPr>
      <t xml:space="preserve"> La Subdirección de Atención Psicosocial - Grupo de Atención Psicosocial realiza seguimiento a las entregas efectuadas por ingreso a las PPL, frente a los incumplimientos presentados, se realiza retroalimentación a las Direcciones Regionales para que a su vez lleven a cabo seguimiento a los establecimientos de sus jurisdicciones donde se presentaron las novedades, a fin de avanzar con acciones de mejora para garantizar las entregas completas de dotación.
</t>
    </r>
    <r>
      <rPr>
        <b/>
        <sz val="10"/>
        <color theme="1"/>
        <rFont val="Arial"/>
        <family val="2"/>
      </rPr>
      <t>Evidencias:</t>
    </r>
    <r>
      <rPr>
        <sz val="10"/>
        <color theme="1"/>
        <rFont val="Arial"/>
        <family val="2"/>
      </rPr>
      <t xml:space="preserve"> Consolidados mensuales de las matrices de reportes de entrega de elementos de ingreso. </t>
    </r>
  </si>
  <si>
    <t>Solicitar a las Direcciones Regionales, informes de gestión presupuestal de los establecimientos con incumplimientos en las entregas de dotación kits de aseo y elementos de cama a la PPL que ingresa con detención intramural, en los cuales relacionen presupuesto asignado, presupuesto ejecutado, con descripción de cantidad de elementos adquiridos, valor unitario, valor total y cantidad de elementos entregados a la PPL, así como estudio de necesidades a fin de incluir la necesidad en el anteproyecto de presupuesto.</t>
  </si>
  <si>
    <t xml:space="preserve">Si se presenta la materialización del riesgo, se deben ejecutar las siguiente acciones cuyo objetivo principal es reducir los daños que se puedan producir (impacto): 
1. Presentar la necesidad presupuestal ante la oficina asesora de Planeación a fin de obtener los recursos necesarios para la adquisición de los elementos que deben suministrarse al total de la PPL que ingresa con detención intramural a los ERON a cargo del INPEC.
</t>
  </si>
  <si>
    <r>
      <rPr>
        <b/>
        <sz val="10"/>
        <color theme="1"/>
        <rFont val="Arial"/>
        <family val="2"/>
      </rPr>
      <t>Control 1:</t>
    </r>
    <r>
      <rPr>
        <sz val="10"/>
        <color theme="1"/>
        <rFont val="Arial"/>
        <family val="2"/>
      </rPr>
      <t xml:space="preserve"> La Subdirección de Atención Psicosocial - Grupo de Atención Psicosocial realiza seguimiento a la matriz de eventos de conducta suicida en la  PPL, respecto de los eventos que se presentan, se realiza retroalimentación a las Direcciones Regionales a fin de evidenciar los factores de riesgo para la implementación y formulación de acciones de prevención de la conducta suicida. 
</t>
    </r>
    <r>
      <rPr>
        <b/>
        <sz val="10"/>
        <color theme="1"/>
        <rFont val="Arial"/>
        <family val="2"/>
      </rPr>
      <t>Evidencias:</t>
    </r>
    <r>
      <rPr>
        <sz val="10"/>
        <color theme="1"/>
        <rFont val="Arial"/>
        <family val="2"/>
      </rPr>
      <t xml:space="preserve"> Matriz de seguimiento de la conducta suicida.</t>
    </r>
  </si>
  <si>
    <t xml:space="preserve">Si se presenta la materialización del riesgo, se debe ejecutar las siguientes acciones cuyo objetivo principal es reducir los daños que se puedan producir (Impacto):
1.  Seguimiento a los eventos de conducta suicida del drive de reporte.
2, Diseño de un programa de preservación del suicidio y preservación de la vida. </t>
  </si>
  <si>
    <r>
      <rPr>
        <b/>
        <sz val="11"/>
        <rFont val="Arial Narrow"/>
        <family val="2"/>
      </rPr>
      <t xml:space="preserve">Control 1: </t>
    </r>
    <r>
      <rPr>
        <sz val="11"/>
        <rFont val="Arial Narrow"/>
        <family val="2"/>
      </rPr>
      <t xml:space="preserve">La Subdirección de Atención Psicosocial - Grupo de Atención Psicosocial realiza la implementación de la cartilla  de prevención del consumo de SPA y realizara seguimiento de la PPL participante y el impacto del programa a través de los reporte que remiten las Direcciones Regionales.
</t>
    </r>
    <r>
      <rPr>
        <b/>
        <sz val="11"/>
        <rFont val="Arial Narrow"/>
        <family val="2"/>
      </rPr>
      <t xml:space="preserve">Evidencias: </t>
    </r>
    <r>
      <rPr>
        <sz val="11"/>
        <rFont val="Arial Narrow"/>
        <family val="2"/>
      </rPr>
      <t>Reporte a nivel nacional</t>
    </r>
  </si>
  <si>
    <t xml:space="preserve">Solicitar a las Direcciones Regionales seguimiento trimestral a la implementación del programa de prevención de consumo de SPA. </t>
  </si>
  <si>
    <t xml:space="preserve">Si se presenta la materialización del riesgo, se debe ejecutar las siguientes acciones cuyo objetivo principal es reducir los daños que se puedan producir (Impacto):
1.  Seguimiento de la implementación del programa a través del drive. </t>
  </si>
  <si>
    <t>Posibilidad de afectación económica y reputacional por la pérdida de oportunidad en la defensa del INPEC en  procesos  judiciales y administrativos; debido a la extemporaneidad en la defensa judicial  fuera de los términos procesales, dificultad en la búsqueda de   información probatoria  e insuficiencia de recursos tecnológicos y físicos por parte de los responsables de los procesos.</t>
  </si>
  <si>
    <t>Extemporaneidad en la defensa judicial  fuera de los términos procesales, dificultad en la búsqueda de   información probatoria  e insuficiencia de recursos tecnológicos y físicos por parte de los responsables de los procesos.</t>
  </si>
  <si>
    <t>Oficina Asesora Jurídica - Grupo tutelas
DIREG Y ERON</t>
  </si>
  <si>
    <t>Oficina Asesora Jurídica - Grupo tutelas</t>
  </si>
  <si>
    <t>Si se presenta la materialización del riesgo, se deben ejecutar las siguiente acciones cuyo objetivo principal es reducir los daños que se puedan producir (impacto): 
1. En caso de identificarse solicitudes sin tramite estas deberán atenderse de forma inmediata  previo cumplimiento de requisitos.</t>
  </si>
  <si>
    <r>
      <rPr>
        <b/>
        <sz val="11"/>
        <rFont val="Arial Narrow"/>
        <family val="2"/>
      </rPr>
      <t xml:space="preserve">Control 1: </t>
    </r>
    <r>
      <rPr>
        <sz val="11"/>
        <rFont val="Arial Narrow"/>
        <family val="2"/>
      </rPr>
      <t xml:space="preserve">El responsable de Educación debe revisar y validar que la PPL identificada como iletrada corresponda con esta condición en la ficha de ingreso y certificados presentados.
</t>
    </r>
    <r>
      <rPr>
        <b/>
        <sz val="11"/>
        <rFont val="Arial Narrow"/>
        <family val="2"/>
      </rPr>
      <t>Evidencias:</t>
    </r>
    <r>
      <rPr>
        <sz val="11"/>
        <rFont val="Arial Narrow"/>
        <family val="2"/>
      </rPr>
      <t xml:space="preserve"> Ficha de ingreso y reporte al nivel central.
Control no documentado</t>
    </r>
  </si>
  <si>
    <r>
      <rPr>
        <b/>
        <sz val="11"/>
        <rFont val="Arial Narrow"/>
        <family val="2"/>
      </rPr>
      <t>Control 1:</t>
    </r>
    <r>
      <rPr>
        <sz val="11"/>
        <rFont val="Arial Narrow"/>
        <family val="2"/>
      </rPr>
      <t xml:space="preserve"> La Subdirección de Desarrollo de Habilidades Productivas,  DIREG y ERON,  desarrollan la  planificación, organización registros fotográficos  y control de aquellas actividades relacionadas con el envió de  mercancía  o productos  desde  el establecimientos  hasta la Sede Central .                                                                                                                                      Se tendrá  a una persona  para llevar  controles de entrega de producto  a la trasportadora . 
</t>
    </r>
    <r>
      <rPr>
        <b/>
        <sz val="11"/>
        <rFont val="Arial Narrow"/>
        <family val="2"/>
      </rPr>
      <t xml:space="preserve">Evidencias:  </t>
    </r>
    <r>
      <rPr>
        <sz val="11"/>
        <rFont val="Arial Narrow"/>
        <family val="2"/>
      </rPr>
      <t>Planillas  de  reporte.</t>
    </r>
  </si>
  <si>
    <t xml:space="preserve">Realizar seguimiento de la implementación del control mediante verificación de las actas en la  carpeta compartida a todos los responsables de sistemas de las regionales </t>
  </si>
  <si>
    <t>Oficina de Sistemas de Información</t>
  </si>
  <si>
    <t>Jefe de la Oficina de Control Interno e integrantes de los grupos de trabajo Evaluación y Seguimiento, Enfoque hacía la prevención y Evaluación  a la gestión del riesgo</t>
  </si>
  <si>
    <t>Si se presenta la materialización del riesgo, se deben ejecutar las siguiente acciones cuyo objetivo principal es reducir los daños que se puedan producir (impacto): 
1.Socializar con el equipo de control interno la situación evidenciada y aplicar las medidas correctivas y preventivas para que no se materialice nuevamente el riesgo-
2.El Funcionario asignado como líder de la auditoría consolidará el informe final y lo socializará con el grupo de trabajo a fin de identificar la posible omisión de requisitos técnicos.</t>
  </si>
  <si>
    <r>
      <rPr>
        <b/>
        <sz val="11"/>
        <color indexed="8"/>
        <rFont val="Arial"/>
        <family val="2"/>
      </rPr>
      <t xml:space="preserve">Control 1: </t>
    </r>
    <r>
      <rPr>
        <sz val="11"/>
        <rFont val="Arial"/>
        <family val="2"/>
      </rPr>
      <t>La oficina Asesora Jurídica a través del Grupo de Recursos y conceptos ad</t>
    </r>
    <r>
      <rPr>
        <sz val="11"/>
        <color indexed="8"/>
        <rFont val="Arial"/>
        <family val="2"/>
      </rPr>
      <t xml:space="preserve">elanta proyecto de resolución que reglamenta el Régimen disciplinario de la población privada de la libertad, de acuerdo al marco normativo, así como su radicación en el Ministerio de Justicia para su revisión y aprobación.
</t>
    </r>
    <r>
      <rPr>
        <b/>
        <sz val="11"/>
        <color indexed="8"/>
        <rFont val="Arial"/>
        <family val="2"/>
      </rPr>
      <t xml:space="preserve">
Evidencias: </t>
    </r>
    <r>
      <rPr>
        <sz val="11"/>
        <color indexed="8"/>
        <rFont val="Arial"/>
        <family val="2"/>
      </rPr>
      <t>Oficios radicados ante el Ministerio de Justicia y del Derecho.</t>
    </r>
  </si>
  <si>
    <t>Oficina Asesora Jurídica - Grupo Recursos y Conceptos</t>
  </si>
  <si>
    <t xml:space="preserve">Si se presenta la materialización del riesgo, se deben ejecutar las siguiente acciones cuyo objetivo principal es reducir los daños que se puedan producir (impacto): 
1. Notificar al Jefe de la Oficina de Control Interno y a los operadores (Control Interno Disciplinario , procuraduría , fiscalía, etc.)
2. Realizar campañas preventivas con los funcionarios de la oficina en temas alusivos a: Código de integridad, código de ética, código único disciplinario.
</t>
  </si>
  <si>
    <r>
      <rPr>
        <b/>
        <sz val="11"/>
        <rFont val="Arial"/>
        <family val="2"/>
      </rPr>
      <t xml:space="preserve">Control 2:  </t>
    </r>
    <r>
      <rPr>
        <sz val="11"/>
        <rFont val="Arial"/>
        <family val="2"/>
      </rPr>
      <t xml:space="preserve">El Jefe Oficina de Control Interno y su equipo de trabajo en el desarrollo de sus funciones ejecutan el Procedimiento PV-CI-P01 "v3 AUDITORIA INTERNA DE GESTIÓN" y la normativa aplicable a cada informe de ley y de seguimiento con la revisión del jefe de oficina. 
</t>
    </r>
    <r>
      <rPr>
        <b/>
        <sz val="11"/>
        <rFont val="Arial"/>
        <family val="2"/>
      </rPr>
      <t xml:space="preserve">
Evidencias: </t>
    </r>
    <r>
      <rPr>
        <sz val="11"/>
        <rFont val="Arial"/>
        <family val="2"/>
      </rPr>
      <t xml:space="preserve">Informes, página Institucional, Correo electrónico, normograma </t>
    </r>
  </si>
  <si>
    <t>Falta de cumplimiento por las DIREG de las sesiones del Comité CRAET</t>
  </si>
  <si>
    <r>
      <rPr>
        <b/>
        <sz val="11"/>
        <rFont val="Arial Narrow"/>
        <family val="2"/>
      </rPr>
      <t>Control 1:</t>
    </r>
    <r>
      <rPr>
        <sz val="11"/>
        <rFont val="Arial Narrow"/>
        <family val="2"/>
      </rPr>
      <t xml:space="preserve"> Los Comandantes de Vigilancia de los Establecimientos en la relación general que menciona el artículo 14 de la resolución 6349 de 2016, efectuada una vez al mes y extraordinariamente cuando sea necesario,  retroalimenta al personal del Cuerpo de Custodia y Vigilancia sobre el Código de Integridad,  principios y valores del servidor público, lecciones aprendidas y código disciplinario. El comandante de Vigilancia de la Regional, recopila la información suministrada por  los ERON y emite un informe a la Dirección de Custodia y Vigilancia quien consolida el informe final a nivel nacional.
</t>
    </r>
    <r>
      <rPr>
        <b/>
        <sz val="11"/>
        <rFont val="Arial Narrow"/>
        <family val="2"/>
      </rPr>
      <t xml:space="preserve">Evidencias: </t>
    </r>
    <r>
      <rPr>
        <sz val="11"/>
        <rFont val="Arial Narrow"/>
        <family val="2"/>
      </rPr>
      <t xml:space="preserve">
ERON emite actas de relación general.
DIREG consolida actas de ERON y emite informe a la DICUV
DICUV emite informe final consolidando información a nivel nacional.</t>
    </r>
  </si>
  <si>
    <t xml:space="preserve">Si se presenta la materialización del riesgo, se deben ejecutar las siguiente acciones cuyo objetivo principal es reducir los daños que se puedan producir (impacto): 
1. El Director del Establecimiento por intermedio de la Unidad de Policía Judicial del ERON instaura la denuncia penal o la investigación disciplinaria en contra del funcionario según sea el caso </t>
  </si>
  <si>
    <t>Posibilidad de recibir o solicitar cualquier dádiva o beneficio a nombre propio o de terceros a cambio de modificar la información registrada en las actas COSAL con relación al suministro de alimentación.</t>
  </si>
  <si>
    <t>Favorecimiento de terceros para evitar sanciones económicas</t>
  </si>
  <si>
    <r>
      <rPr>
        <b/>
        <sz val="11"/>
        <rFont val="Arial Narrow"/>
        <family val="2"/>
      </rPr>
      <t xml:space="preserve">Control 1: </t>
    </r>
    <r>
      <rPr>
        <sz val="11"/>
        <rFont val="Arial Narrow"/>
        <family val="2"/>
      </rPr>
      <t xml:space="preserve">La Subdirección de Atención en Salud, Grupo de Alimentación realiza capacitación permanente orientada a mejora  la calidad de la información reportada en el acta COSAL, por medio de retroalimentación del proceso, asesoría telefónica, videoconferencias, visitas técnicas con las Direcciones Regionales y establecimientos .
</t>
    </r>
    <r>
      <rPr>
        <b/>
        <sz val="11"/>
        <rFont val="Arial Narrow"/>
        <family val="2"/>
      </rPr>
      <t>Evidencias:</t>
    </r>
    <r>
      <rPr>
        <sz val="11"/>
        <rFont val="Arial Narrow"/>
        <family val="2"/>
      </rPr>
      <t xml:space="preserve"> Actas y/o correos</t>
    </r>
  </si>
  <si>
    <t xml:space="preserve">Subdirección de Atención en Salud, Grupo de Alimentación </t>
  </si>
  <si>
    <t>Retroalimentar a los establecimientos de las falencias en la evaluación detectadas, bien sea por la actas COSAL o por las vistas efectuadas por el INPEC, entes de control o por la ciudadanía.</t>
  </si>
  <si>
    <t>Subdirección de atención en Salud- Grupo de Alimentación</t>
  </si>
  <si>
    <t>Identificación de la problemática nacional de alimentación, por medio de la monitorización de los reportes de cada uno de los establecimientos, realizando el análisis de la información y emitiendo el diagnóstico al supervisor del contrato.</t>
  </si>
  <si>
    <t>Subdirección de atención en Salud - Grupo Alimentación</t>
  </si>
  <si>
    <t>Si se presenta la materialización del riesgo, se deben ejecutar las siguiente acciones cuyo objetivo principal es reducir los daños que se puedan producir (impacto): 
1. Remitir informe a la Dirección Regional a la cual pertenece el ERON.
2. Remitir informe de lo evidenciado a la oficina de  control interno Disciplinario.</t>
  </si>
  <si>
    <t>Subdirección de atención en Salud- Grupo de Servicios de Salud</t>
  </si>
  <si>
    <t xml:space="preserve">1. Desconocimiento de los funcionarios de los procesos, procedimientos, lineamientos, directrices, etc. 
2. Alta rotación de los funcionarios del Cuerpo de Custodia y Vigilancia y/o del Cuerpo Administrativo, responsables de la administración de las actividades ocupacionales. </t>
  </si>
  <si>
    <t xml:space="preserve">1. Falta de principios y ética profesional de funcionario.
2. Presión de un funcionario influyente dentro del ERON
3.Sistemas de información susceptibles de manipulación o adulteración de documentos.
4. Omisión de procedimientos como el costeo de producción diaria, así como del registro y control de inventarios.
5.Uso de instalaciones, materia prima, insumos y/o ocupación de PPL en otro tipo de actividades diferentes a la asignada.
</t>
  </si>
  <si>
    <t>Unidades de contratación del Inpec</t>
  </si>
  <si>
    <t>Si se presenta la materialización del riesgo, se deben ejecutar las siguiente acciones cuyo objetivo principal es reducir los daños que se puedan producir (impacto): 
1. Separar de funciones al funcionario implicado.
2.  Notificar al Director General de la situación presentada para tomar las medidas  pertinentes.
3, Notificar la situación a los órganos de control correspondientes</t>
  </si>
  <si>
    <r>
      <rPr>
        <b/>
        <sz val="11"/>
        <rFont val="Arial Narrow"/>
        <family val="2"/>
      </rPr>
      <t xml:space="preserve">Control 1: </t>
    </r>
    <r>
      <rPr>
        <sz val="11"/>
        <rFont val="Arial Narrow"/>
        <family val="2"/>
      </rPr>
      <t xml:space="preserve">Los Grupos de Administración de Bienes Muebles, Armamento e intendencia, vehículos, logístico, seguros, socializan de manera semestral mediante videoconferencia, correo masivo,  oficios con el fin de que se cumplan con los lineamientos plasmados en Manuales, Guías, Procedimientos. 
</t>
    </r>
    <r>
      <rPr>
        <b/>
        <sz val="11"/>
        <rFont val="Arial Narrow"/>
        <family val="2"/>
      </rPr>
      <t>Evidencias:</t>
    </r>
    <r>
      <rPr>
        <sz val="11"/>
        <rFont val="Arial Narrow"/>
        <family val="2"/>
      </rPr>
      <t xml:space="preserve"> Actas, correos,  Oficios</t>
    </r>
  </si>
  <si>
    <t>Grupos de: 
Administración de Bienes Muebles, Armamento e intendencia, vehículos, logístico, seguros.</t>
  </si>
  <si>
    <t>Conciliación periódica de bienes y responsables</t>
  </si>
  <si>
    <t>Unidades de almacén del INPEC</t>
  </si>
  <si>
    <t>Si se presenta la materialización del riesgo, se deben ejecutar las siguiente acciones cuyo objetivo principal es reducir los daños que se puedan producir (impacto): 
1. Requerimiento formal al responsable
2. Dar traslado a la Oficina de Control Interno Disciplinario</t>
  </si>
  <si>
    <r>
      <rPr>
        <b/>
        <sz val="11"/>
        <rFont val="Arial Narrow"/>
        <family val="2"/>
      </rPr>
      <t>Control 2:</t>
    </r>
    <r>
      <rPr>
        <sz val="11"/>
        <rFont val="Arial Narrow"/>
        <family val="2"/>
      </rPr>
      <t xml:space="preserve"> Los grupos de: administración de Bienes Muebles, Armamento e intendencia, vehículos, logístico, seguros. DIREG /ERON /EPN, elaboran actividades de concientización para buen uso de los bienes, muebles e inmuebles a cargo del instituto a nivel nacional, desarrollando acciones de sensibilización semestral a los servidores penitenciarios en temas de buenas practicas, normatividad y procedimientos, empleando los canales de comunicación institucional con el apoyo de la Oficina Asesora de Comunicaciones. 
</t>
    </r>
    <r>
      <rPr>
        <b/>
        <sz val="11"/>
        <rFont val="Arial Narrow"/>
        <family val="2"/>
      </rPr>
      <t>Evidencias:</t>
    </r>
    <r>
      <rPr>
        <sz val="11"/>
        <rFont val="Arial Narrow"/>
        <family val="2"/>
      </rPr>
      <t xml:space="preserve">  Registros de calidad de las acciones de socialización, correos electrónicos, informes y oficios </t>
    </r>
  </si>
  <si>
    <t>Grupos de: administración de Bienes Muebles, Armamento e intendencia, vehículos, logístico, seguros.
Direcciones Regionales
EPN, 
ERONes</t>
  </si>
  <si>
    <r>
      <rPr>
        <b/>
        <sz val="11"/>
        <rFont val="Arial Narrow"/>
        <family val="2"/>
      </rPr>
      <t>Control 3</t>
    </r>
    <r>
      <rPr>
        <sz val="11"/>
        <rFont val="Arial Narrow"/>
        <family val="2"/>
      </rPr>
      <t xml:space="preserve">: Los grupos de: administración de Bienes Muebles, Armamento e intendencia, vehículos, logístico, seguros. DIREG /ERON /EPN, realizan seguimiento al resultado de tomas físicas de inventarios.
</t>
    </r>
    <r>
      <rPr>
        <b/>
        <sz val="11"/>
        <rFont val="Arial Narrow"/>
        <family val="2"/>
      </rPr>
      <t>Evidencias</t>
    </r>
    <r>
      <rPr>
        <sz val="11"/>
        <rFont val="Arial Narrow"/>
        <family val="2"/>
      </rPr>
      <t>: Oficios y/o correos</t>
    </r>
  </si>
  <si>
    <t>Grupos de: administración de Bienes Muebles, Armamento e intendencia, vehículos, logístico, seguros.
Direcciones Regionales
EPN, 
ERONes</t>
  </si>
  <si>
    <t>Si se presenta la materialización del riesgo, se deben ejecutar las siguiente acciones cuyo objetivo principal es reducir los daños que se puedan producir (impacto): 
1. Separar de funciones al funcionario implicado
2.  Notificar al Director General de la situación presentada para tomar las medidas  pertinentes.
3, Notificar la situación a los órganos de control correspondientes</t>
  </si>
  <si>
    <r>
      <rPr>
        <b/>
        <sz val="11"/>
        <rFont val="Arial Narrow"/>
        <family val="2"/>
      </rPr>
      <t>Control 2:</t>
    </r>
    <r>
      <rPr>
        <sz val="11"/>
        <rFont val="Arial Narrow"/>
        <family val="2"/>
      </rPr>
      <t xml:space="preserve"> El Grupo presupuesto, contabilidad y tesorería; pagadores y ordenadores del gasto a nivel nacional,  elaboran órdenes de pago cada vez que es requerido, con el fin de adelantar el trámite correspondiente para  la liquidación de obligaciones presupuestales.
</t>
    </r>
    <r>
      <rPr>
        <b/>
        <sz val="11"/>
        <rFont val="Arial Narrow"/>
        <family val="2"/>
      </rPr>
      <t xml:space="preserve">
Evidencias:</t>
    </r>
    <r>
      <rPr>
        <sz val="11"/>
        <rFont val="Arial Narrow"/>
        <family val="2"/>
      </rPr>
      <t xml:space="preserve"> Ordenes de pago</t>
    </r>
  </si>
  <si>
    <r>
      <rPr>
        <b/>
        <sz val="11"/>
        <rFont val="Arial Narrow"/>
        <family val="2"/>
      </rPr>
      <t>Control 3:</t>
    </r>
    <r>
      <rPr>
        <sz val="11"/>
        <rFont val="Arial Narrow"/>
        <family val="2"/>
      </rPr>
      <t xml:space="preserve">El grupo de tesorería,  ordenadores de gasto y pagadores a nivel nacional, realizan la difusión y aplicación del Procedimiento  para Manejo de Dinero. "recaudo de dinero y las modalidades de pago de bienes y servicios para la Población Privada de la Libertad - PPL".
</t>
    </r>
    <r>
      <rPr>
        <b/>
        <sz val="11"/>
        <rFont val="Arial Narrow"/>
        <family val="2"/>
      </rPr>
      <t>Evidencias:</t>
    </r>
    <r>
      <rPr>
        <sz val="11"/>
        <rFont val="Arial Narrow"/>
        <family val="2"/>
      </rPr>
      <t xml:space="preserve"> Correos y/o actas</t>
    </r>
  </si>
  <si>
    <t>Como plan de acción, al finalizar la vigencia se realiza la verificación y depuración en la base de datos referente a los funcionarios desvinculados y contratistas, donde se procede a deshabilitar  todos estos usuarios.</t>
  </si>
  <si>
    <t>Posibilidad de recibir o solicitar cualquier dádiva o beneficio a nombre propio o de terceros a cambio de acceder a  los programas de tratamiento y/o actividades de trabajo, estudio y enseñanza.</t>
  </si>
  <si>
    <r>
      <rPr>
        <b/>
        <sz val="11"/>
        <rFont val="Arial Narrow"/>
        <family val="2"/>
      </rPr>
      <t>Control 1:</t>
    </r>
    <r>
      <rPr>
        <sz val="11"/>
        <rFont val="Arial Narrow"/>
        <family val="2"/>
      </rPr>
      <t xml:space="preserve"> El grupo de Tratamiento Penitenciario cuenta con lineamientos para cada uno de los programas, en donde se establecen requisitos de accesibilidad, y lineamientos a tener en cuenta. Documentos que son socializados con las Direcciones Regionales y Establecimientos de Reclusión al inicio de vigencia.
Así mismo, de manera mensual se cuenta con un Plan de Visitas a los establecimientos de reclusión en donde se verifica el cumplimiento de los requisitos.
</t>
    </r>
    <r>
      <rPr>
        <b/>
        <sz val="11"/>
        <rFont val="Arial Narrow"/>
        <family val="2"/>
      </rPr>
      <t>Evidencias:</t>
    </r>
    <r>
      <rPr>
        <sz val="11"/>
        <rFont val="Arial Narrow"/>
        <family val="2"/>
      </rPr>
      <t xml:space="preserve"> Oficios de envío de lineamientos y  actas de visitas.</t>
    </r>
  </si>
  <si>
    <t xml:space="preserve"> Subdirección de Atención Psicosocial Grupo de Tratamiento Penitenciario.</t>
  </si>
  <si>
    <t>Remitir a los ERON y a las Direcciones Regionales el folleto de Acceso  a las Actividades de Trabajo, Estudio y Enseñanza.</t>
  </si>
  <si>
    <t xml:space="preserve">Subdireccion de Atención Psicosocial Grupo de Tratamiento Penitenciario   </t>
  </si>
  <si>
    <t>Vulneración  el derecho a la libertad religiosa y
de culto de la PPL</t>
  </si>
  <si>
    <t>Desconocimiento de las creencias religiosas.</t>
  </si>
  <si>
    <r>
      <rPr>
        <b/>
        <sz val="11"/>
        <color indexed="8"/>
        <rFont val="Arial"/>
        <family val="2"/>
      </rPr>
      <t xml:space="preserve">Control 1: </t>
    </r>
    <r>
      <rPr>
        <sz val="11"/>
        <color indexed="8"/>
        <rFont val="Arial"/>
        <family val="2"/>
      </rPr>
      <t xml:space="preserve">Las DIREG y ERON realiza censo religioso al ingreso del PPL, sobre necesidades de asistencia espiritual y reporta casos que no estén contemplados.
</t>
    </r>
    <r>
      <rPr>
        <b/>
        <sz val="11"/>
        <color indexed="8"/>
        <rFont val="Arial"/>
        <family val="2"/>
      </rPr>
      <t xml:space="preserve">Evidencias: </t>
    </r>
    <r>
      <rPr>
        <sz val="11"/>
        <color indexed="8"/>
        <rFont val="Arial"/>
        <family val="2"/>
      </rPr>
      <t>Procedimiento de asistencia espiritual PM-AS-P21, censo
religioso, ficha de ingreso.</t>
    </r>
  </si>
  <si>
    <t>Si se presenta la materialización del riesgo, se deben ejecutar las siguiente acciones cuyo objetivo principal es reducir los daños que se puedan producir (impacto): 
1,Realizar seguimiento semestral sobre quejas y
entidades religiosas minoritarias sobre accesibilidad y cumplimiento de libertad religiosa y de culto, para identificar situaciones atípicas y generar las respectivas directrices.</t>
  </si>
  <si>
    <t>Subdirección de
Atención en
Psicosocial</t>
  </si>
  <si>
    <r>
      <t>La Dirección de Atención y tratamiento solicita la</t>
    </r>
    <r>
      <rPr>
        <b/>
        <sz val="11"/>
        <rFont val="Arial Narrow"/>
        <family val="2"/>
      </rPr>
      <t xml:space="preserve"> eliminación de los riesgos</t>
    </r>
    <r>
      <rPr>
        <sz val="11"/>
        <rFont val="Arial Narrow"/>
        <family val="2"/>
      </rPr>
      <t xml:space="preserve"> R68: Insuficiencia de Planes Ocupacionales contextualizados que beneficien la resocialización de las PPL (Proceso Tratamiento Penitenciario), toda vez que se encuentra inmerso en el R75.</t>
    </r>
    <r>
      <rPr>
        <i/>
        <sz val="11"/>
        <rFont val="Arial Narrow"/>
        <family val="2"/>
      </rPr>
      <t xml:space="preserve"> </t>
    </r>
    <r>
      <rPr>
        <sz val="11"/>
        <rFont val="Arial Narrow"/>
        <family val="2"/>
      </rPr>
      <t>Asimismo</t>
    </r>
    <r>
      <rPr>
        <i/>
        <sz val="11"/>
        <rFont val="Arial Narrow"/>
        <family val="2"/>
      </rPr>
      <t>, solicitan pasar el R35 PASAR A CONNOTACIÓN DE POSIBLE RIESGOS DE CORRUPCIÓN.</t>
    </r>
  </si>
  <si>
    <r>
      <rPr>
        <b/>
        <sz val="11"/>
        <color indexed="8"/>
        <rFont val="Arial"/>
        <family val="2"/>
      </rPr>
      <t xml:space="preserve">Control 2: </t>
    </r>
    <r>
      <rPr>
        <sz val="11"/>
        <color indexed="8"/>
        <rFont val="Arial"/>
        <family val="2"/>
      </rPr>
      <t xml:space="preserve">La subdirección de Atención Psicosocial - Grupo Apoyo Espiritual, imparte lineamientos, procedimiento y/o conceptos sobre las creencias de libertad religiosa y de culto que sean de controversia.
</t>
    </r>
    <r>
      <rPr>
        <b/>
        <sz val="11"/>
        <color indexed="8"/>
        <rFont val="Arial"/>
        <family val="2"/>
      </rPr>
      <t>Evidencias</t>
    </r>
    <r>
      <rPr>
        <sz val="11"/>
        <color indexed="8"/>
        <rFont val="Arial"/>
        <family val="2"/>
      </rPr>
      <t>: Procedimiento de asistencia espiritual PM-AS-P21, censo
religioso, ficha de ingreso.</t>
    </r>
  </si>
  <si>
    <t>Posibilidad de afectación reputacional por la vulneración  al derecho a la libertad religiosa y de culto de la PPL, debido al desconocimiento de las creencias religiosas.</t>
  </si>
  <si>
    <t xml:space="preserve"> MAPA DE RIESGOS INSTITUCIONAL VIGENCIA 2023, VERSIÓN 1
(INCLUYE LOS RIESGOS DE GESTIÓN Y DE SEGURIDAD DIGITAL)</t>
  </si>
  <si>
    <r>
      <t>Control 1:</t>
    </r>
    <r>
      <rPr>
        <sz val="11"/>
        <color theme="1"/>
        <rFont val="Arial"/>
        <family val="2"/>
      </rPr>
      <t xml:space="preserve"> La oficina Asesora de Comunicaciones diariamente realiza el monitoreo de medios de comunicación verificando las noticias publicadas en medios sobre temas de relevancia para el Instituto. Las noticias de mayor relevancia son evaluadas y se toman las acciones que hayan lugar para dar claridad ante los medios, dando cumplimiento a la Política y plan de Comunicaciones versión oficial.
</t>
    </r>
    <r>
      <rPr>
        <b/>
        <sz val="11"/>
        <color theme="1"/>
        <rFont val="Arial"/>
        <family val="2"/>
      </rPr>
      <t>Periodicidad del control:</t>
    </r>
    <r>
      <rPr>
        <sz val="11"/>
        <color theme="1"/>
        <rFont val="Arial"/>
        <family val="2"/>
      </rPr>
      <t xml:space="preserve"> Diario
</t>
    </r>
    <r>
      <rPr>
        <b/>
        <sz val="11"/>
        <color theme="1"/>
        <rFont val="Arial"/>
        <family val="2"/>
      </rPr>
      <t xml:space="preserve">Evidencias: </t>
    </r>
    <r>
      <rPr>
        <sz val="11"/>
        <color theme="1"/>
        <rFont val="Arial"/>
        <family val="2"/>
      </rPr>
      <t xml:space="preserve">Monitoreo diario e incidencia </t>
    </r>
    <r>
      <rPr>
        <b/>
        <sz val="11"/>
        <color theme="1"/>
        <rFont val="Arial"/>
        <family val="2"/>
      </rPr>
      <t xml:space="preserve">noticiosa </t>
    </r>
  </si>
  <si>
    <r>
      <t xml:space="preserve">Control 3: </t>
    </r>
    <r>
      <rPr>
        <sz val="11"/>
        <color theme="1"/>
        <rFont val="Arial"/>
        <family val="2"/>
      </rPr>
      <t xml:space="preserve">La oficina Asesora de Comunicaciones frente a las "fake news", es identificada, desmentida la noticia falsa y publicada en redes sociales en las cuentas oficiales (Twitter y facebook) .
</t>
    </r>
    <r>
      <rPr>
        <b/>
        <sz val="11"/>
        <color theme="1"/>
        <rFont val="Arial"/>
        <family val="2"/>
      </rPr>
      <t xml:space="preserve">
Periodicidad del control:</t>
    </r>
    <r>
      <rPr>
        <sz val="11"/>
        <color theme="1"/>
        <rFont val="Arial"/>
        <family val="2"/>
      </rPr>
      <t xml:space="preserve"> Diario
</t>
    </r>
    <r>
      <rPr>
        <b/>
        <sz val="11"/>
        <color theme="1"/>
        <rFont val="Arial"/>
        <family val="2"/>
      </rPr>
      <t>Evidencias:</t>
    </r>
    <r>
      <rPr>
        <sz val="11"/>
        <color theme="1"/>
        <rFont val="Arial"/>
        <family val="2"/>
      </rPr>
      <t xml:space="preserve"> Las "fake news" generada.</t>
    </r>
  </si>
  <si>
    <r>
      <t xml:space="preserve">Control 1: </t>
    </r>
    <r>
      <rPr>
        <sz val="11"/>
        <color theme="1"/>
        <rFont val="Arial"/>
        <family val="2"/>
      </rPr>
      <t xml:space="preserve">La Oficina Asesora de Planeación - Grupo de Planeación estratégica   imparten instrucciones  a las dependencias a nivel nacional, con fin de adelantar la formulación y/o seguimiento de los diferentes planes de manera oportuna, de conformidad a la guía metodológica para la formulación, elaboración y seguimiento a Planes Institucionales PE-PI-G02 
</t>
    </r>
    <r>
      <rPr>
        <b/>
        <sz val="11"/>
        <color theme="1"/>
        <rFont val="Arial"/>
        <family val="2"/>
      </rPr>
      <t xml:space="preserve">Periodicidad del control: </t>
    </r>
    <r>
      <rPr>
        <sz val="11"/>
        <color theme="1"/>
        <rFont val="Arial"/>
        <family val="2"/>
      </rPr>
      <t xml:space="preserve">Trimestral
</t>
    </r>
    <r>
      <rPr>
        <b/>
        <sz val="11"/>
        <color theme="1"/>
        <rFont val="Arial"/>
        <family val="2"/>
      </rPr>
      <t>Evidencias:</t>
    </r>
    <r>
      <rPr>
        <sz val="11"/>
        <color theme="1"/>
        <rFont val="Arial"/>
        <family val="2"/>
      </rPr>
      <t xml:space="preserve">  Correos electrónicos y seguimientos excel</t>
    </r>
  </si>
  <si>
    <t>Posibilidad de afectación reputacional  y credibilidad por no darse cumplimiento a las actividades de la OFICI en los tiempos establecidos, debido a la falta de una adecuada planeación y control.</t>
  </si>
  <si>
    <t xml:space="preserve"> 
Falta de talento humano para el cumplimiento de las actividades de la OFICI. </t>
  </si>
  <si>
    <t>Presión, injerencia, amenazas de terceros interesados en generar incumplimiento a lo establecido en el estatuto de auditoria y código de ética del auditor.</t>
  </si>
  <si>
    <t>Modificar o eliminar un hallazgo de auditoria para beneficio a nombre propio o de terceros.</t>
  </si>
  <si>
    <r>
      <rPr>
        <b/>
        <sz val="11"/>
        <color theme="1"/>
        <rFont val="Arial"/>
        <family val="2"/>
      </rPr>
      <t>Control 1:</t>
    </r>
    <r>
      <rPr>
        <sz val="11"/>
        <color theme="1"/>
        <rFont val="Arial"/>
        <family val="2"/>
      </rPr>
      <t xml:space="preserve"> La Oficina de Control Interno Disciplinario - Coordinación Grupo de Prevención y el Coordinador del Grupo de Investigaciones disciplinarias realizan trimestralmente la  suscripción de un acta de verificación aleatoria de los expedientes disciplinarios a cargo de los sustanciadores, a fin de verificar que los  procesos  que se encuentren  físicamente disponibles con las condiciones de seguridad y  las normas gestión documental.
</t>
    </r>
    <r>
      <rPr>
        <b/>
        <sz val="11"/>
        <color theme="1"/>
        <rFont val="Arial"/>
        <family val="2"/>
      </rPr>
      <t xml:space="preserve">Periodicidad del control: </t>
    </r>
    <r>
      <rPr>
        <sz val="11"/>
        <color theme="1"/>
        <rFont val="Arial"/>
        <family val="2"/>
      </rPr>
      <t>Trimestral</t>
    </r>
    <r>
      <rPr>
        <b/>
        <sz val="11"/>
        <color theme="1"/>
        <rFont val="Arial"/>
        <family val="2"/>
      </rPr>
      <t xml:space="preserve">
</t>
    </r>
    <r>
      <rPr>
        <b/>
        <sz val="11"/>
        <rFont val="Arial"/>
        <family val="2"/>
      </rPr>
      <t>Evidencias</t>
    </r>
    <r>
      <rPr>
        <sz val="11"/>
        <rFont val="Arial"/>
        <family val="2"/>
      </rPr>
      <t>: A</t>
    </r>
    <r>
      <rPr>
        <sz val="11"/>
        <color theme="1"/>
        <rFont val="Arial"/>
        <family val="2"/>
      </rPr>
      <t xml:space="preserve">cta de verificación, correo electrónicos, libros radicadores
</t>
    </r>
  </si>
  <si>
    <r>
      <rPr>
        <b/>
        <sz val="11"/>
        <color theme="1"/>
        <rFont val="Arial"/>
        <family val="2"/>
      </rPr>
      <t>Control 1:</t>
    </r>
    <r>
      <rPr>
        <sz val="11"/>
        <color theme="1"/>
        <rFont val="Arial"/>
        <family val="2"/>
      </rPr>
      <t xml:space="preserve"> El Grupo de Formación de la Escuela Penitenciaria Nacional cada vez que se adjudiquen estudiantes a un campo de práctica, verifica la conformación de la Junta Calificadora para la evaluación de prácticas y el correcto diligenciamiento del formato "Evaluación de Prácticas Carcelarias" versión oficial como lo establece la PA-GC-G03 Guía para Prácticas Carcelarias, de lo cual elabora informe al Grupo de Registro y Control.  En caso que no exista el soporte de la conformación de la Junta Calificadora o que el diligenciamiento del Formato presente novedades, se devolverán los soportes a la Dirección del ERON correspondiente para que se tomen las medidas correctivas necesarias. 
</t>
    </r>
    <r>
      <rPr>
        <b/>
        <sz val="11"/>
        <color theme="1"/>
        <rFont val="Arial"/>
        <family val="2"/>
      </rPr>
      <t>Periodicidad del control:</t>
    </r>
    <r>
      <rPr>
        <sz val="11"/>
        <color theme="1"/>
        <rFont val="Arial"/>
        <family val="2"/>
      </rPr>
      <t xml:space="preserve"> Permanente
</t>
    </r>
    <r>
      <rPr>
        <b/>
        <sz val="11"/>
        <color theme="1"/>
        <rFont val="Arial"/>
        <family val="2"/>
      </rPr>
      <t>Evidencias:</t>
    </r>
    <r>
      <rPr>
        <sz val="11"/>
        <color theme="1"/>
        <rFont val="Arial"/>
        <family val="2"/>
      </rPr>
      <t xml:space="preserve"> Informe al Grupo de Registro y Control, los formatos "Evaluación de Prácticas Carcelarias" versión oficial debidamente diligenciados, oficios de devolución si aplican.</t>
    </r>
  </si>
  <si>
    <r>
      <rPr>
        <b/>
        <sz val="11"/>
        <color theme="1"/>
        <rFont val="Arial"/>
        <family val="2"/>
      </rPr>
      <t xml:space="preserve">Control 1:  </t>
    </r>
    <r>
      <rPr>
        <sz val="11"/>
        <color theme="1"/>
        <rFont val="Arial"/>
        <family val="2"/>
      </rPr>
      <t xml:space="preserve">Los Comandantes de Vigilancia de los Establecimientos en la relación general que menciona el artículo 14 de la resolución 6349 de 2016, efectua una vez al mes y extraordinariamente cuando sea necesario, retroalimentaran al personal del Cuerpo de Custodia y Vigilancia sobre  los procedimientos operativos, lecciones aprendidas sobre antecedentes penales y disciplinarias por omisión en el servicio. El comandante de Vigilancia de la Regional, recopila la información suministrada por  los ERON y emite un informe a la Dirección de Custodia y Vigilancia quien consolida el informe final a nivel nacional.
</t>
    </r>
    <r>
      <rPr>
        <b/>
        <sz val="11"/>
        <color theme="1"/>
        <rFont val="Arial"/>
        <family val="2"/>
      </rPr>
      <t xml:space="preserve">Periodicidad del control: </t>
    </r>
    <r>
      <rPr>
        <sz val="11"/>
        <color theme="1"/>
        <rFont val="Arial"/>
        <family val="2"/>
      </rPr>
      <t xml:space="preserve">Mensual
</t>
    </r>
    <r>
      <rPr>
        <b/>
        <sz val="11"/>
        <color theme="1"/>
        <rFont val="Arial"/>
        <family val="2"/>
      </rPr>
      <t xml:space="preserve">Evidencias: </t>
    </r>
    <r>
      <rPr>
        <sz val="11"/>
        <color theme="1"/>
        <rFont val="Arial"/>
        <family val="2"/>
      </rPr>
      <t xml:space="preserve">
ERON emite actas de relación general.
DIREG consolida actas de ERON y emite informe a la DICUV
DICUV emite informe final consolidando información a nivel nacional.</t>
    </r>
  </si>
  <si>
    <t>Si se presenta la materialización del riesgo, se deben ejecutar las siguiente acciones cuyo objetivo principal es reducir los daños que se puedan producir (impacto): 
1. Verificar cual fue la situación presentada acudiendo a la fuente primaria.
2. Subsanar la inconsistencia frente a la información.
3. Hacer seguimiento directo al ERON u Area  que tenga la  situación presentada.
4. Solicitar reunión en comité</t>
  </si>
  <si>
    <t>Posibilidad de afectación reputacional en el incumplimiento con el suministro de información, frente a requerimientos de usuarios internos y externos por demoras en la recolección y consolidación de la información, debido a las demoras a las respuestas de solicitudes  de información por parte de las áreas.</t>
  </si>
  <si>
    <r>
      <rPr>
        <b/>
        <sz val="11"/>
        <color theme="1"/>
        <rFont val="Arial"/>
        <family val="2"/>
      </rPr>
      <t>Control 2:</t>
    </r>
    <r>
      <rPr>
        <sz val="11"/>
        <color theme="1"/>
        <rFont val="Arial"/>
        <family val="2"/>
      </rPr>
      <t xml:space="preserve"> La Oficina Asesora de Planeación - Grupo Estadística cuenta con la PE-PI-G05 Guía para la construcción  de los cuadros estadísticos mensuales.
</t>
    </r>
    <r>
      <rPr>
        <b/>
        <sz val="11"/>
        <color theme="1"/>
        <rFont val="Arial"/>
        <family val="2"/>
      </rPr>
      <t xml:space="preserve">
Periodicidad del control: </t>
    </r>
    <r>
      <rPr>
        <sz val="11"/>
        <color theme="1"/>
        <rFont val="Arial"/>
        <family val="2"/>
      </rPr>
      <t>Mensual
Evidencias: Guía,  archivos de estadísticas y series históricas.</t>
    </r>
  </si>
  <si>
    <r>
      <rPr>
        <b/>
        <sz val="11"/>
        <color theme="1"/>
        <rFont val="Arial"/>
        <family val="2"/>
      </rPr>
      <t>Control 1:</t>
    </r>
    <r>
      <rPr>
        <sz val="11"/>
        <color theme="1"/>
        <rFont val="Arial"/>
        <family val="2"/>
      </rPr>
      <t xml:space="preserve"> La Oficina Asesora de Planeación - Grupo Estadística  cuenta con el Procedimiento para la recolección y difusión de la información estadística PE-PI-P12 , creando el informe estadístico mensual tomando reporte de los tableros estadísticos y reportes de SISIPEC WEB y evista anual, a partir de cuadros estadísticos previamente establecidos y la publicación en pagina institucional. Estos son insumos para los informes y respuesta de requerimientos, entre otros. 
</t>
    </r>
    <r>
      <rPr>
        <b/>
        <sz val="11"/>
        <color theme="1"/>
        <rFont val="Arial"/>
        <family val="2"/>
      </rPr>
      <t xml:space="preserve">Periodicidad del control: </t>
    </r>
    <r>
      <rPr>
        <sz val="11"/>
        <color theme="1"/>
        <rFont val="Arial"/>
        <family val="2"/>
      </rPr>
      <t>Mensual y anual</t>
    </r>
    <r>
      <rPr>
        <b/>
        <sz val="11"/>
        <color theme="1"/>
        <rFont val="Arial"/>
        <family val="2"/>
      </rPr>
      <t xml:space="preserve">
Evidencias: </t>
    </r>
    <r>
      <rPr>
        <sz val="11"/>
        <color theme="1"/>
        <rFont val="Arial"/>
        <family val="2"/>
      </rPr>
      <t>Publicación página web link estadística ( Documento informe estadístico mensual y revista anual),   oficios en caso de requerirse</t>
    </r>
  </si>
  <si>
    <r>
      <rPr>
        <b/>
        <sz val="11"/>
        <color theme="1"/>
        <rFont val="Arial"/>
        <family val="2"/>
      </rPr>
      <t xml:space="preserve">Control 1: </t>
    </r>
    <r>
      <rPr>
        <sz val="11"/>
        <color theme="1"/>
        <rFont val="Arial"/>
        <family val="2"/>
      </rPr>
      <t xml:space="preserve">La Oficina Asesora de Planeación - Grupo Estadística cuenta con   el PE-PI-P10 Procedimiento de RESPUESTA A REQUERIMIENTOS DE INFORMACIÓN INSTITUCIONAL , para consolidar y dar la respuesta definitiva.
Las DIREG o ERON atenderán los requerimientos según sean requeridos.
</t>
    </r>
    <r>
      <rPr>
        <b/>
        <sz val="11"/>
        <color theme="1"/>
        <rFont val="Arial"/>
        <family val="2"/>
      </rPr>
      <t xml:space="preserve">Periodicidad del control: </t>
    </r>
    <r>
      <rPr>
        <sz val="11"/>
        <color theme="1"/>
        <rFont val="Arial"/>
        <family val="2"/>
      </rPr>
      <t xml:space="preserve">Mensual
</t>
    </r>
    <r>
      <rPr>
        <b/>
        <sz val="11"/>
        <color theme="1"/>
        <rFont val="Arial"/>
        <family val="2"/>
      </rPr>
      <t>Evidencias:</t>
    </r>
    <r>
      <rPr>
        <sz val="11"/>
        <color theme="1"/>
        <rFont val="Arial"/>
        <family val="2"/>
      </rPr>
      <t xml:space="preserve"> Seguimiento a  Requerimiento de Información excel, correos</t>
    </r>
  </si>
  <si>
    <t>Si se presenta la materialización del riesgo, se deben ejecutar las siguiente acciones cuyo objetivo principal es reducir los daños que se puedan producir (impacto): 
1. Conciliar o pedir prorroga  al tercero solicitante  antes de presentarse una accion de tutela.
2. Reiterar la solicitud de información antes del vencimiento de información.</t>
  </si>
  <si>
    <r>
      <rPr>
        <b/>
        <sz val="11"/>
        <color theme="1"/>
        <rFont val="Arial"/>
        <family val="2"/>
      </rPr>
      <t>Control 2:</t>
    </r>
    <r>
      <rPr>
        <sz val="11"/>
        <color theme="1"/>
        <rFont val="Arial"/>
        <family val="2"/>
      </rPr>
      <t xml:space="preserve"> De acuerdo a las estrategias emitidas por el Consejo de Seguridad las cuales deben ser implementadas por los oficiales y suboficiales del ERON para la supervisión y el control del personal del CCV y la adecuada prestación del servicio, el comandante de vigilancia del ERON supervisa el cumplimiento de los servicios de hospital y las remisiones para emitir instrucciones mensuales sobre la restricción de elementos distractores en el servicio, entre otras recomendaciones. El comandante de Vigilancia de la Regional, recopila la información suministrada por  los ERON y emite un informe a la Dirección de Custodia y Vigilancia quien consolida el informe final a nivel nacional.
</t>
    </r>
    <r>
      <rPr>
        <b/>
        <sz val="11"/>
        <color theme="1"/>
        <rFont val="Arial"/>
        <family val="2"/>
      </rPr>
      <t>Periodicidad del control:</t>
    </r>
    <r>
      <rPr>
        <sz val="11"/>
        <color theme="1"/>
        <rFont val="Arial"/>
        <family val="2"/>
      </rPr>
      <t xml:space="preserve"> Cuatrimestral
</t>
    </r>
    <r>
      <rPr>
        <b/>
        <sz val="11"/>
        <color theme="1"/>
        <rFont val="Arial"/>
        <family val="2"/>
      </rPr>
      <t>Evidencias:</t>
    </r>
    <r>
      <rPr>
        <sz val="11"/>
        <color theme="1"/>
        <rFont val="Arial"/>
        <family val="2"/>
      </rPr>
      <t xml:space="preserve">
ERON emite instrucciones.
DIREG consolida las instrucciones emitidas por los ERON y rinde informe a la DICUV
DICUV emite informe final consolidando información a nivel nacional.</t>
    </r>
  </si>
  <si>
    <r>
      <rPr>
        <b/>
        <sz val="11"/>
        <color theme="1"/>
        <rFont val="Arial"/>
        <family val="2"/>
      </rPr>
      <t>Control 1:</t>
    </r>
    <r>
      <rPr>
        <sz val="11"/>
        <color theme="1"/>
        <rFont val="Arial"/>
        <family val="2"/>
      </rPr>
      <t xml:space="preserve"> El comandante de vigilancia del ERON, junto con los Oficiales de Servicio de manera mensual prioriza los servicios de seguridad del ERON para dar cumplimiento a las ordenes de traslado judiciales y citas médicas, asignado funciones de seguridad al personal de CCV con decisiones medico laborales acordes a las recomendaciones medicas. El comandante de Vigilancia de la Regional, recopila la información suministrada por  los ERON y emite un informe a la Dirección de Custodia y Vigilancia quien consolida el informe final a nivel nacional.
</t>
    </r>
    <r>
      <rPr>
        <b/>
        <sz val="11"/>
        <color theme="1"/>
        <rFont val="Arial"/>
        <family val="2"/>
      </rPr>
      <t>Periodicidad del control:</t>
    </r>
    <r>
      <rPr>
        <sz val="11"/>
        <color theme="1"/>
        <rFont val="Arial"/>
        <family val="2"/>
      </rPr>
      <t xml:space="preserve"> Mensual
</t>
    </r>
    <r>
      <rPr>
        <b/>
        <sz val="11"/>
        <color theme="1"/>
        <rFont val="Arial"/>
        <family val="2"/>
      </rPr>
      <t xml:space="preserve">Evidencias: </t>
    </r>
    <r>
      <rPr>
        <sz val="11"/>
        <color theme="1"/>
        <rFont val="Arial"/>
        <family val="2"/>
      </rPr>
      <t xml:space="preserve">
ERON emite actas de asignación de servicios
DIREG consolida actas de ERON y emite informe a la DICUV
DICUV emite informe final consolidando información a nivel nacional.</t>
    </r>
  </si>
  <si>
    <r>
      <rPr>
        <b/>
        <sz val="11"/>
        <color theme="1"/>
        <rFont val="Arial"/>
        <family val="2"/>
      </rPr>
      <t>Control 2:</t>
    </r>
    <r>
      <rPr>
        <sz val="11"/>
        <color theme="1"/>
        <rFont val="Arial"/>
        <family val="2"/>
      </rPr>
      <t xml:space="preserve"> El Director del ERON, junto con el Comandante de Vigilancia implementa estrategias de Gestión frente a las autoridades judiciales con el fin de incentivar la realización de audiencias virtuales y adecua los espacios necesarios para su realización.   El Comandante de Vigilancia de la Regional, recopila la información suministrada por  los ERON y emite un informe a la Dirección de Custodia y Vigilancia quien consolida el informe final a nivel nacional.
</t>
    </r>
    <r>
      <rPr>
        <b/>
        <sz val="11"/>
        <color theme="1"/>
        <rFont val="Arial"/>
        <family val="2"/>
      </rPr>
      <t xml:space="preserve">
Periodicidad del control: </t>
    </r>
    <r>
      <rPr>
        <sz val="11"/>
        <color theme="1"/>
        <rFont val="Arial"/>
        <family val="2"/>
      </rPr>
      <t>Mensual</t>
    </r>
    <r>
      <rPr>
        <b/>
        <sz val="11"/>
        <color theme="1"/>
        <rFont val="Arial"/>
        <family val="2"/>
      </rPr>
      <t xml:space="preserve">
Evidencias: 
</t>
    </r>
    <r>
      <rPr>
        <sz val="11"/>
        <color theme="1"/>
        <rFont val="Arial"/>
        <family val="2"/>
      </rPr>
      <t>ERON emite documentos de gestión ante las autoridades judiciales
DIREG consolida documentos de ERON y emite informe a la DICUV
DICUV emite informe final consolidando información a nivel nacional</t>
    </r>
  </si>
  <si>
    <t>Posibilidad de recibir y solicitar cualquier dádiva o beneficio a nombre propio o de terceros a cambio de ingresar, permitir el ingreso o permitir la tenencia de elementos prohibidos al ERON por parte de funcionarios del cuerpo de custodia.</t>
  </si>
  <si>
    <t>Falta a la ética y principio del servidor público al momento de ser objeto de ofrecimiento por parte de la población privada de la libertad, funcionarios o visitantes.</t>
  </si>
  <si>
    <t>Enero de 2023</t>
  </si>
  <si>
    <r>
      <t xml:space="preserve">Se solicita la </t>
    </r>
    <r>
      <rPr>
        <b/>
        <sz val="11"/>
        <rFont val="Arial Narrow"/>
        <family val="2"/>
      </rPr>
      <t>eliminación del riesgo R3</t>
    </r>
    <r>
      <rPr>
        <sz val="11"/>
        <rFont val="Arial Narrow"/>
        <family val="2"/>
      </rPr>
      <t>.: Posibilidad de afectación reputacional y/o económica por el incumplimiento metas sinergia establecidas en el tablero de control de presidencia debido a la falta de gestión y/o o efectividad por parte de los responsables de cada indicador. Toda vez que se cuenta con tablero de control, no ha ocurrido su matarerialización en los últimos dos años y se tiene controlado.</t>
    </r>
  </si>
  <si>
    <r>
      <t xml:space="preserve">La Dirección de Custodia y Vigilancia solicita la </t>
    </r>
    <r>
      <rPr>
        <b/>
        <sz val="11"/>
        <rFont val="Arial Narrow"/>
        <family val="2"/>
      </rPr>
      <t xml:space="preserve">eliminación del R24: </t>
    </r>
    <r>
      <rPr>
        <sz val="11"/>
        <rFont val="Arial Narrow"/>
        <family val="2"/>
      </rPr>
      <t>Posibilidad de recibir u solicitar cualquier dádiva o beneficio a nombre propio o de tercero  a cambio de permitir la tenencia de elementos prohibidos o ilegales al interior de los ERON por parte de funcionarios del cuerpo de custodia, toda vez que se unifica con el R23.</t>
    </r>
  </si>
  <si>
    <t>CONTROL DE CAMBIOS MAPA DE RIESGOS VIGENCIA 2023</t>
  </si>
  <si>
    <t>Solicitar a las Direcciones Regionales un Informe trimestral  de las acciones adelantadas con las poblaciones de enfoque diferencial e interseccional.</t>
  </si>
  <si>
    <r>
      <rPr>
        <b/>
        <sz val="10"/>
        <color theme="1"/>
        <rFont val="Arial"/>
        <family val="2"/>
      </rPr>
      <t>Control 1:</t>
    </r>
    <r>
      <rPr>
        <sz val="10"/>
        <color theme="1"/>
        <rFont val="Arial"/>
        <family val="2"/>
      </rPr>
      <t xml:space="preserve"> La Subdirección de Atención Psicosocial - Grupo de Atención Psicosocial realiza seguimiento a las entregas efecuadas por ingreso a las PPL, frente a los incumplimientos presentados, se realiza retroalimentación a las Direcciones Regionales para que a su vez lleven a cabo seguimiento a los establecimientos de sus jurisdicciones donde se presentaron las novedades, a fin de avanzar con acciones de mejora para garantizar las entregas completas de dotación.
</t>
    </r>
    <r>
      <rPr>
        <b/>
        <sz val="10"/>
        <color theme="1"/>
        <rFont val="Arial"/>
        <family val="2"/>
      </rPr>
      <t xml:space="preserve">Periodicidad del Control: </t>
    </r>
    <r>
      <rPr>
        <sz val="10"/>
        <color theme="1"/>
        <rFont val="Arial"/>
        <family val="2"/>
      </rPr>
      <t xml:space="preserve">Mensual
</t>
    </r>
    <r>
      <rPr>
        <b/>
        <sz val="10"/>
        <color theme="1"/>
        <rFont val="Arial"/>
        <family val="2"/>
      </rPr>
      <t>Evidencias:</t>
    </r>
    <r>
      <rPr>
        <sz val="10"/>
        <color theme="1"/>
        <rFont val="Arial"/>
        <family val="2"/>
      </rPr>
      <t xml:space="preserve"> Consolidados mensuales de las matrices de reportes de entrega de elementos de ingreso. </t>
    </r>
  </si>
  <si>
    <t>Solicitar a las Direcciones Regionales, informe trimestral de gestión presupuestal de los establecimientos con incumplimientos en las entregas de dotación kits de aseo y elementos de cama a la PPL que ingresa con detención intramural, en los cuales relacionen presupuesto asignado, presupuesto ejecutado, con descripción de cantidad de elementos adquiridos, valor unitario, valor total y cantidad de elementos entregados a la PPL, asi como estudio de necesidades a fin de incluir la necesidad en el anteproyecto de presupuesto.</t>
  </si>
  <si>
    <r>
      <rPr>
        <b/>
        <sz val="10"/>
        <color indexed="8"/>
        <rFont val="Arial"/>
        <family val="2"/>
      </rPr>
      <t>Control 1:</t>
    </r>
    <r>
      <rPr>
        <sz val="10"/>
        <color indexed="8"/>
        <rFont val="Arial"/>
        <family val="2"/>
      </rPr>
      <t xml:space="preserve"> La subdirección de Atención Psicosocial - Grupo  Atención social  tiene implementado un registro para el seguimiento de la aplicación de la inducción en la Guía de inducción de ingreso a ERON_v1   PM-AS-G04,  realizando seguimiento mensual a la cobertura de la inducción.
Las Direcciones Regionales,  realizarán consolidado mensual  de la cobertura de inducción y evidencias de aplicabilidad de la Guía de Inducción de ingreso al Establecimiento.
</t>
    </r>
    <r>
      <rPr>
        <b/>
        <sz val="10"/>
        <color indexed="8"/>
        <rFont val="Arial"/>
        <family val="2"/>
      </rPr>
      <t xml:space="preserve">
Periodicidad del Control: </t>
    </r>
    <r>
      <rPr>
        <sz val="10"/>
        <color rgb="FF000000"/>
        <rFont val="Arial"/>
        <family val="2"/>
      </rPr>
      <t>Mensual</t>
    </r>
    <r>
      <rPr>
        <b/>
        <sz val="10"/>
        <color indexed="8"/>
        <rFont val="Arial"/>
        <family val="2"/>
      </rPr>
      <t xml:space="preserve">
Evidencias</t>
    </r>
    <r>
      <rPr>
        <sz val="10"/>
        <color indexed="8"/>
        <rFont val="Arial"/>
        <family val="2"/>
      </rPr>
      <t>: Seguimiento de la cobertura de inducción y evidencias de aplicabilidad de la Guía de Inducción.</t>
    </r>
  </si>
  <si>
    <r>
      <rPr>
        <b/>
        <sz val="10"/>
        <color theme="1"/>
        <rFont val="Arial"/>
        <family val="2"/>
      </rPr>
      <t>Control 1:</t>
    </r>
    <r>
      <rPr>
        <sz val="10"/>
        <color theme="1"/>
        <rFont val="Arial"/>
        <family val="2"/>
      </rPr>
      <t xml:space="preserve"> La subdirección de Atención Psicosocial - Grupo Atención Social tiene establecidos los requisitos y los trámites para la accesibilidad al programa, a través de la GUÍA VISITAS VIRTUALES FAMILIARES – VIVIF_v2 - código PM-AS-G07
</t>
    </r>
    <r>
      <rPr>
        <b/>
        <sz val="10"/>
        <color theme="1"/>
        <rFont val="Arial"/>
        <family val="2"/>
      </rPr>
      <t>Periodicidad del Control:</t>
    </r>
    <r>
      <rPr>
        <sz val="10"/>
        <color theme="1"/>
        <rFont val="Arial"/>
        <family val="2"/>
      </rPr>
      <t xml:space="preserve"> Mensual
</t>
    </r>
    <r>
      <rPr>
        <b/>
        <sz val="10"/>
        <color theme="1"/>
        <rFont val="Arial"/>
        <family val="2"/>
      </rPr>
      <t xml:space="preserve">Evidencias: </t>
    </r>
    <r>
      <rPr>
        <sz val="10"/>
        <color theme="1"/>
        <rFont val="Arial"/>
        <family val="2"/>
      </rPr>
      <t>Consolidado visitas virtuales</t>
    </r>
  </si>
  <si>
    <t>Solicitar a las Direcciones Regionales seguimiento trimestral a la socialización de la estrategia, las solicitudes VIVIF y a la cantidad de VIVIF realizadas.</t>
  </si>
  <si>
    <t>Trimentral</t>
  </si>
  <si>
    <r>
      <rPr>
        <b/>
        <sz val="10"/>
        <color theme="1"/>
        <rFont val="Arial"/>
        <family val="2"/>
      </rPr>
      <t>Control 1:</t>
    </r>
    <r>
      <rPr>
        <sz val="10"/>
        <color theme="1"/>
        <rFont val="Arial"/>
        <family val="2"/>
      </rPr>
      <t xml:space="preserve"> La Subdirección de Atención Psicosocial - Grupo de Atención Psicosocial realiza seguimiento a la matriz de eventos de conducta suicida en la  PPL, respecto de los eventos que se presentan, se realiza retroalimentación a las Direcciones Regionales a fin de evidenciar los factores de riesgo para la implementación y fomulación de acciones de prevención de la conducta suicida. 
 Las Direcciones Regionales realizan seguimiento y analisis trimestral de los eventos conducta suicida de la PPL y de las aciones de prevención
</t>
    </r>
    <r>
      <rPr>
        <b/>
        <sz val="10"/>
        <color theme="1"/>
        <rFont val="Arial"/>
        <family val="2"/>
      </rPr>
      <t>Periodicidad del Control:</t>
    </r>
    <r>
      <rPr>
        <sz val="10"/>
        <color theme="1"/>
        <rFont val="Arial"/>
        <family val="2"/>
      </rPr>
      <t xml:space="preserve"> Trimestral
</t>
    </r>
    <r>
      <rPr>
        <b/>
        <sz val="10"/>
        <color theme="1"/>
        <rFont val="Arial"/>
        <family val="2"/>
      </rPr>
      <t>Evidencias:</t>
    </r>
    <r>
      <rPr>
        <sz val="10"/>
        <color theme="1"/>
        <rFont val="Arial"/>
        <family val="2"/>
      </rPr>
      <t xml:space="preserve"> Matriz de seguimiento de la conducta suicida.</t>
    </r>
  </si>
  <si>
    <t>Subdirección de Atención Psicosocial - Grupo de Atención Psicosocial
DIREG Y ERON</t>
  </si>
  <si>
    <t xml:space="preserve">Personas que por su condición de privación de libertad  no pueden acceder fácilmente a los servicios de salud sin cumplir un procedimiento previo y parámetros de seguridad propios del régimen interno del ERON </t>
  </si>
  <si>
    <t>Inoportunidad de alertas y acciones de prevención ante la presencia de un EISP incluyendo el COVID 19</t>
  </si>
  <si>
    <t>Acciones Insuficiente para la prevención  y el manejo de Eventos de Interés en Salud Pública EISP incluido el COVID-19,  para disminuir el riesgo de contagio y propagación en PPL, CCV y administrativos en los ERON</t>
  </si>
  <si>
    <r>
      <rPr>
        <b/>
        <sz val="11"/>
        <color theme="1"/>
        <rFont val="Arial"/>
        <family val="2"/>
      </rPr>
      <t xml:space="preserve">Control 1: </t>
    </r>
    <r>
      <rPr>
        <sz val="11"/>
        <color theme="1"/>
        <rFont val="Arial"/>
        <family val="2"/>
      </rPr>
      <t xml:space="preserve">El grupo de Salud Pública de la Subdirección de Atención en Salud, mediante videoconferencias mensuales con regionales y sanidades de los ERON,  imparten acciones en el marco de la estrategia de Información, Educación y Comunicación IEC,   enfocadas a la prevención, detección y manejo, para disminuir el riesgo de contagio y propagación de Eventos de Interés en Salud Pública EISP incluido el COVID-19, al interior de los establecimientos.
</t>
    </r>
    <r>
      <rPr>
        <b/>
        <sz val="11"/>
        <color theme="1"/>
        <rFont val="Arial"/>
        <family val="2"/>
      </rPr>
      <t xml:space="preserve">Periodicidad del control: </t>
    </r>
    <r>
      <rPr>
        <sz val="11"/>
        <color theme="1"/>
        <rFont val="Arial"/>
        <family val="2"/>
      </rPr>
      <t>Mensual (frebrero a noviembre).</t>
    </r>
    <r>
      <rPr>
        <b/>
        <sz val="11"/>
        <color theme="1"/>
        <rFont val="Arial"/>
        <family val="2"/>
      </rPr>
      <t xml:space="preserve">
Evidencias:</t>
    </r>
    <r>
      <rPr>
        <sz val="11"/>
        <color theme="1"/>
        <rFont val="Arial"/>
        <family val="2"/>
      </rPr>
      <t xml:space="preserve"> Acta de la IEC realizada</t>
    </r>
  </si>
  <si>
    <t>Realizar Sala de Análisis de Riesgo Conglomerados Eventos de Interés en Salud Pública EISP incluido el COVID-19, con la participación de INPEC, USPEC,Entidad Fiduciaria que administra los recursos en salud, INS, MSPS,  y/o Entidades Territoriales de Salud tanto departamental como municipal donde esté ubicado el ERON.</t>
  </si>
  <si>
    <t>Omitir, modificar o excluir información de la prestación del servicio de alimentación que desvie la atencion de la supervsion o interventoría</t>
  </si>
  <si>
    <r>
      <rPr>
        <b/>
        <sz val="11"/>
        <color indexed="8"/>
        <rFont val="Arial"/>
        <family val="2"/>
      </rPr>
      <t xml:space="preserve">Control 1: </t>
    </r>
    <r>
      <rPr>
        <sz val="11"/>
        <color indexed="8"/>
        <rFont val="Arial"/>
        <family val="2"/>
      </rPr>
      <t xml:space="preserve">Las DIREG y ERON realiza censo religioso al ingreso del PPL, sobre necesidades de asistencia espiritual y reporta casos que no estén contemplados. El grupo de apoyo espiritual realiza consolidado a nivel nacional del censo religioso.
</t>
    </r>
    <r>
      <rPr>
        <b/>
        <sz val="11"/>
        <color rgb="FF000000"/>
        <rFont val="Arial"/>
        <family val="2"/>
      </rPr>
      <t>Periodicidad del control:</t>
    </r>
    <r>
      <rPr>
        <sz val="11"/>
        <color indexed="8"/>
        <rFont val="Arial"/>
        <family val="2"/>
      </rPr>
      <t xml:space="preserve"> Al inicio año (Una vez)
</t>
    </r>
    <r>
      <rPr>
        <b/>
        <sz val="11"/>
        <color indexed="8"/>
        <rFont val="Arial"/>
        <family val="2"/>
      </rPr>
      <t xml:space="preserve">Evidencias: </t>
    </r>
    <r>
      <rPr>
        <sz val="11"/>
        <color indexed="8"/>
        <rFont val="Arial"/>
        <family val="2"/>
      </rPr>
      <t>Procedimiento de asistencia espiritual PM-AS-P21, censo
religioso, ficha de ingreso.</t>
    </r>
  </si>
  <si>
    <t>Grupo de apoyo espiritual - GUAPE
DIREG y ERON</t>
  </si>
  <si>
    <r>
      <rPr>
        <b/>
        <sz val="11"/>
        <color indexed="8"/>
        <rFont val="Arial"/>
        <family val="2"/>
      </rPr>
      <t xml:space="preserve">Control 2: </t>
    </r>
    <r>
      <rPr>
        <sz val="11"/>
        <color indexed="8"/>
        <rFont val="Arial"/>
        <family val="2"/>
      </rPr>
      <t xml:space="preserve">La subdirección de Atención Psicosocial - Grupo Apoyo Espiritual, imparte lineamientos, procedimiento y/o conceptos, capacitaciones sobre las creencias de libertad religiosa y de cultos.
</t>
    </r>
    <r>
      <rPr>
        <b/>
        <sz val="11"/>
        <color rgb="FF000000"/>
        <rFont val="Arial"/>
        <family val="2"/>
      </rPr>
      <t>Periodicidad del control:</t>
    </r>
    <r>
      <rPr>
        <sz val="11"/>
        <color indexed="8"/>
        <rFont val="Arial"/>
        <family val="2"/>
      </rPr>
      <t xml:space="preserve"> Custrimestral
</t>
    </r>
    <r>
      <rPr>
        <b/>
        <sz val="11"/>
        <color indexed="8"/>
        <rFont val="Arial"/>
        <family val="2"/>
      </rPr>
      <t>Evidencias</t>
    </r>
    <r>
      <rPr>
        <sz val="11"/>
        <color indexed="8"/>
        <rFont val="Arial"/>
        <family val="2"/>
      </rPr>
      <t>: Procedimiento de asistencia espiritual PM-AS-P21, Correos electrónicos, actas de registro de las capacitaciones.</t>
    </r>
  </si>
  <si>
    <t>Retroalimentar a los establecimientos  de las falencias en la evaluación detectada, bien sea por la actas COSAL o por las visitas efectuadas por el INPEC, entes de control o por la ciudadanía.</t>
  </si>
  <si>
    <t xml:space="preserve">Mensual </t>
  </si>
  <si>
    <t>Interés particular de personas internas o externas al INPEC que limitan el acceso a los servicios de salud intramural a la PPL</t>
  </si>
  <si>
    <r>
      <rPr>
        <b/>
        <sz val="11"/>
        <color theme="1"/>
        <rFont val="Arial"/>
        <family val="2"/>
      </rPr>
      <t>Control 1:</t>
    </r>
    <r>
      <rPr>
        <sz val="11"/>
        <color theme="1"/>
        <rFont val="Arial"/>
        <family val="2"/>
      </rPr>
      <t xml:space="preserve"> La Subdirección de Talento Humano - Grupo Administración del Talento Humano mensualmente verifica las vacantes existentes en la planta de personal a través de los reportes de personal  del aplicativo Humano Web donde se evidencia la situación administrativa de los servidores penitenciarios. Información que es remitida mediante correo electrónico al Grupo de Prospectiva del Talento Humano, para la provisión empleo según normatividad vigente, procedimiento PA-TH-P30 v1. En caso de que el aplicativo no suministre algún tipo de información, se recurre a bases de datos en excel con la información detallada de la planta de personal y su forma de provisión. 
</t>
    </r>
    <r>
      <rPr>
        <b/>
        <sz val="11"/>
        <color theme="1"/>
        <rFont val="Arial"/>
        <family val="2"/>
      </rPr>
      <t>Periodicidad del control:</t>
    </r>
    <r>
      <rPr>
        <sz val="11"/>
        <color theme="1"/>
        <rFont val="Arial"/>
        <family val="2"/>
      </rPr>
      <t xml:space="preserve"> Mensual
</t>
    </r>
    <r>
      <rPr>
        <b/>
        <sz val="11"/>
        <color theme="1"/>
        <rFont val="Arial"/>
        <family val="2"/>
      </rPr>
      <t>Evidencias:</t>
    </r>
    <r>
      <rPr>
        <sz val="11"/>
        <color theme="1"/>
        <rFont val="Arial"/>
        <family val="2"/>
      </rPr>
      <t xml:space="preserve"> Correos electrónicos, Humano web.</t>
    </r>
  </si>
  <si>
    <r>
      <rPr>
        <b/>
        <sz val="11"/>
        <color theme="1"/>
        <rFont val="Arial"/>
        <family val="2"/>
      </rPr>
      <t xml:space="preserve">Control 1: </t>
    </r>
    <r>
      <rPr>
        <sz val="11"/>
        <color theme="1"/>
        <rFont val="Arial"/>
        <family val="2"/>
      </rPr>
      <t xml:space="preserve">La Subdirección de Talento Humano - Grupo Administración del Talento Humano de la SUTAH  mensualmente descarga, consulta y verifica la base de datos del personal que arroja el sistema humano web, y es contrastado de manera manual con el numero de empleos aprobados por decreto para determinar que no exceda la cantidad aprobada. Una vez realizado el ejercicio es informado a través de correo electrónico a la coordinación de GATAL - procedimiento PA-TH-P18.
</t>
    </r>
    <r>
      <rPr>
        <b/>
        <sz val="11"/>
        <color theme="1"/>
        <rFont val="Arial"/>
        <family val="2"/>
      </rPr>
      <t>Periodicidad del control:</t>
    </r>
    <r>
      <rPr>
        <sz val="11"/>
        <color theme="1"/>
        <rFont val="Arial"/>
        <family val="2"/>
      </rPr>
      <t xml:space="preserve"> Mensual
</t>
    </r>
    <r>
      <rPr>
        <b/>
        <sz val="11"/>
        <color theme="1"/>
        <rFont val="Arial"/>
        <family val="2"/>
      </rPr>
      <t>Evidencias:</t>
    </r>
    <r>
      <rPr>
        <sz val="11"/>
        <color theme="1"/>
        <rFont val="Arial"/>
        <family val="2"/>
      </rPr>
      <t xml:space="preserve"> Correos electrónicos, bases de datos y Humano web.</t>
    </r>
  </si>
  <si>
    <r>
      <rPr>
        <b/>
        <sz val="11"/>
        <color theme="1"/>
        <rFont val="Arial"/>
        <family val="2"/>
      </rPr>
      <t xml:space="preserve">Control 1: </t>
    </r>
    <r>
      <rPr>
        <sz val="11"/>
        <color theme="1"/>
        <rFont val="Arial"/>
        <family val="2"/>
      </rPr>
      <t xml:space="preserve">La Subdirección de Talento Humano - Grupo Administración del Talento Humano de la SUTAH mensualmente verifica que el reporte suministrado por el aplicativo Humano Web corresponda con las novedades reportadas a través del cruce de base de datos de las diferentes situaciones administrativas (licencias no remuneradas, renuncias, encargos, nombramientos y traslados) del grupo. En caso de que el reporte presente inconsistencias, el funcionario de GATEL carga la novedad en el sistema y se requiere a quien por competencia le corresponda la corrección de la novedad. 
</t>
    </r>
    <r>
      <rPr>
        <b/>
        <sz val="11"/>
        <color theme="1"/>
        <rFont val="Arial"/>
        <family val="2"/>
      </rPr>
      <t xml:space="preserve">Periodicidad del control: </t>
    </r>
    <r>
      <rPr>
        <sz val="11"/>
        <color theme="1"/>
        <rFont val="Arial"/>
        <family val="2"/>
      </rPr>
      <t xml:space="preserve">Mensual
</t>
    </r>
    <r>
      <rPr>
        <b/>
        <sz val="11"/>
        <color theme="1"/>
        <rFont val="Arial"/>
        <family val="2"/>
      </rPr>
      <t xml:space="preserve">Evidencias: </t>
    </r>
    <r>
      <rPr>
        <sz val="11"/>
        <color theme="1"/>
        <rFont val="Arial"/>
        <family val="2"/>
      </rPr>
      <t>Reportes suministrados , Humano web, bases de datos, minuta de entrega</t>
    </r>
  </si>
  <si>
    <r>
      <rPr>
        <b/>
        <sz val="11"/>
        <color theme="1"/>
        <rFont val="Arial"/>
        <family val="2"/>
      </rPr>
      <t>Control 1:</t>
    </r>
    <r>
      <rPr>
        <sz val="11"/>
        <color theme="1"/>
        <rFont val="Arial"/>
        <family val="2"/>
      </rPr>
      <t xml:space="preserve"> La Subdirección de Talento Humano- Grupo de Bienestar Laboral establece el Plan de Bienestar e Incentivos institucional para cada vigencia y socializa la matriz operativa del plan con las sedes de trabajo para aclarar conceptos y generar compromisos que involucren el cumplimiento efectivo del plan. 
</t>
    </r>
    <r>
      <rPr>
        <b/>
        <sz val="11"/>
        <color theme="1"/>
        <rFont val="Arial"/>
        <family val="2"/>
      </rPr>
      <t xml:space="preserve">Periodicidad del control: </t>
    </r>
    <r>
      <rPr>
        <sz val="11"/>
        <color theme="1"/>
        <rFont val="Arial"/>
        <family val="2"/>
      </rPr>
      <t xml:space="preserve">Inicio de año (una vez)
</t>
    </r>
    <r>
      <rPr>
        <b/>
        <sz val="11"/>
        <color theme="1"/>
        <rFont val="Arial"/>
        <family val="2"/>
      </rPr>
      <t>Evidencias:</t>
    </r>
    <r>
      <rPr>
        <sz val="11"/>
        <color theme="1"/>
        <rFont val="Arial"/>
        <family val="2"/>
      </rPr>
      <t xml:space="preserve"> Plan de Bienestar e Incentivos Institucional, actas de socialización. </t>
    </r>
  </si>
  <si>
    <r>
      <rPr>
        <b/>
        <sz val="11"/>
        <color theme="1"/>
        <rFont val="Arial"/>
        <family val="2"/>
      </rPr>
      <t>Control 2:</t>
    </r>
    <r>
      <rPr>
        <sz val="11"/>
        <color theme="1"/>
        <rFont val="Arial"/>
        <family val="2"/>
      </rPr>
      <t xml:space="preserve"> La Subdirección de Talento Humano- Grupo de Bienestar solicita  trimestralmente a las sedes de trabajo que informen los beneficiados de las actividades efectuadas con relación al Plan de Bienestar Institucional para generar informe de los participantes o beneficiados. 
</t>
    </r>
    <r>
      <rPr>
        <b/>
        <sz val="11"/>
        <color theme="1"/>
        <rFont val="Arial"/>
        <family val="2"/>
      </rPr>
      <t xml:space="preserve">
Periodicidad del control: </t>
    </r>
    <r>
      <rPr>
        <sz val="11"/>
        <color theme="1"/>
        <rFont val="Arial"/>
        <family val="2"/>
      </rPr>
      <t>Trimestral</t>
    </r>
    <r>
      <rPr>
        <b/>
        <sz val="11"/>
        <color theme="1"/>
        <rFont val="Arial"/>
        <family val="2"/>
      </rPr>
      <t xml:space="preserve">
Evidencias: </t>
    </r>
    <r>
      <rPr>
        <sz val="11"/>
        <color theme="1"/>
        <rFont val="Arial"/>
        <family val="2"/>
      </rPr>
      <t xml:space="preserve">solicitudes, informe de actividades y participantes. </t>
    </r>
  </si>
  <si>
    <t xml:space="preserve">• Falta o rotación de personal en las sedes de trabajo. </t>
  </si>
  <si>
    <t>Dirección Escuela de Formación - Grupo de Personal,
Direcciones Regionales - Área de talento Humano
Direcciones de ERON - Área de gestión Humana</t>
  </si>
  <si>
    <r>
      <rPr>
        <b/>
        <sz val="11"/>
        <rFont val="Arial"/>
        <family val="2"/>
      </rPr>
      <t xml:space="preserve">Control 1: </t>
    </r>
    <r>
      <rPr>
        <sz val="11"/>
        <rFont val="Arial"/>
        <family val="2"/>
      </rPr>
      <t xml:space="preserve">La Subdirección de Talento Humano- Grupo de Bienestar Laboral establece el acta de compromiso inicial con los proveedores acordando las entregas por centro de costo en los tiempo que establece el acuerdo marco de precios de Colombia Compra Eficiente, informando mediante comunicado a los beneficiarios de la dotación, las formas de redención de ordenes de entrega y el tiempo perentorio establecido según el acuerdo marco para su redención.    
</t>
    </r>
    <r>
      <rPr>
        <b/>
        <sz val="11"/>
        <rFont val="Arial"/>
        <family val="2"/>
      </rPr>
      <t>Periodicidad del control:</t>
    </r>
    <r>
      <rPr>
        <sz val="11"/>
        <rFont val="Arial"/>
        <family val="2"/>
      </rPr>
      <t xml:space="preserve"> Cada que se presente el  acta de compromiso inicial 
</t>
    </r>
    <r>
      <rPr>
        <b/>
        <sz val="11"/>
        <rFont val="Arial"/>
        <family val="2"/>
      </rPr>
      <t>Evidencia:</t>
    </r>
    <r>
      <rPr>
        <sz val="11"/>
        <rFont val="Arial"/>
        <family val="2"/>
      </rPr>
      <t xml:space="preserve"> Acta de compromiso y comunicado.</t>
    </r>
  </si>
  <si>
    <r>
      <rPr>
        <b/>
        <sz val="11"/>
        <rFont val="Arial"/>
        <family val="2"/>
      </rPr>
      <t>Control 1:</t>
    </r>
    <r>
      <rPr>
        <sz val="11"/>
        <rFont val="Arial"/>
        <family val="2"/>
      </rPr>
      <t xml:space="preserve"> La Subdirección de Talento Humano - a través del coordinador del Grupo de Prestaciones Sociales lleva a cabo control de las liquidaciones realizando en primera medida la asignación vía correo electrónico a un liquidador de los actos administrativos de retiro que son notificados al Grupo, esto, con el objetivo de que una vez elaborada la liquidación de servicios personales esta sea objeto de revisión contrastando la documentación de soporte que recopiló el liquidador para emitir la liquidación y los cálculos efectuados en la misma, esto, para que en caso de presentarse errores en los valores reconocidos se proceda a informar al liquidador asignado y este realice los ajustes necesarios a la liquidación.
</t>
    </r>
    <r>
      <rPr>
        <b/>
        <sz val="11"/>
        <rFont val="Arial"/>
        <family val="2"/>
      </rPr>
      <t xml:space="preserve">
Periodicidad del control:</t>
    </r>
    <r>
      <rPr>
        <sz val="11"/>
        <rFont val="Arial"/>
        <family val="2"/>
      </rPr>
      <t xml:space="preserve"> Mensual
</t>
    </r>
    <r>
      <rPr>
        <b/>
        <sz val="11"/>
        <rFont val="Arial"/>
        <family val="2"/>
      </rPr>
      <t>Evidencias:</t>
    </r>
    <r>
      <rPr>
        <sz val="11"/>
        <rFont val="Arial"/>
        <family val="2"/>
      </rPr>
      <t xml:space="preserve"> Actos administrativos, notificación de asignación y oficios</t>
    </r>
  </si>
  <si>
    <r>
      <rPr>
        <b/>
        <sz val="11"/>
        <rFont val="Arial"/>
        <family val="2"/>
      </rPr>
      <t xml:space="preserve">Control 1: </t>
    </r>
    <r>
      <rPr>
        <sz val="11"/>
        <rFont val="Arial"/>
        <family val="2"/>
      </rPr>
      <t xml:space="preserve">La Subdirección de Talento Humano - a través del coordinador del Grupo de Prestaciones Sociales de la Subdirección de Talento Humano lleva a cabo control mediante la verificación   mensual de la gestión de cada liquidador e indaga sobre los avances del mismo empleando la matriz de seguimiento en la que se registran las novedades, asignaciones, valores y estados de proceso. En caso de que la información no se encuentre actualizada en la matriz, se procede a realizar los requerimientos correspondientes a los liquidadores.
</t>
    </r>
    <r>
      <rPr>
        <b/>
        <sz val="11"/>
        <rFont val="Arial"/>
        <family val="2"/>
      </rPr>
      <t>Periodicidad del control:</t>
    </r>
    <r>
      <rPr>
        <sz val="11"/>
        <rFont val="Arial"/>
        <family val="2"/>
      </rPr>
      <t xml:space="preserve"> Mensual
</t>
    </r>
    <r>
      <rPr>
        <b/>
        <sz val="11"/>
        <rFont val="Arial"/>
        <family val="2"/>
      </rPr>
      <t>Evidencias:</t>
    </r>
    <r>
      <rPr>
        <sz val="11"/>
        <rFont val="Arial"/>
        <family val="2"/>
      </rPr>
      <t xml:space="preserve"> Matriz de seguimiento y/o correos electrónicos.</t>
    </r>
  </si>
  <si>
    <r>
      <rPr>
        <b/>
        <sz val="11"/>
        <color rgb="FF000000"/>
        <rFont val="Arial"/>
        <family val="2"/>
      </rPr>
      <t>Control 1:</t>
    </r>
    <r>
      <rPr>
        <sz val="11"/>
        <color indexed="8"/>
        <rFont val="Arial"/>
        <family val="2"/>
      </rPr>
      <t xml:space="preserve"> La Subdirección de Talento Humano a través del Grupo Asuntos Laborales efectúa el seguimiento al procedimiento de notificación inicio actuación administrativa  de declaratoria de vacancia, determinada en la Ley 1437 de 2011.
</t>
    </r>
    <r>
      <rPr>
        <b/>
        <sz val="11"/>
        <color rgb="FF000000"/>
        <rFont val="Arial"/>
        <family val="2"/>
      </rPr>
      <t>Periodicidad del control:</t>
    </r>
    <r>
      <rPr>
        <sz val="11"/>
        <color indexed="8"/>
        <rFont val="Arial"/>
        <family val="2"/>
      </rPr>
      <t xml:space="preserve"> Permanente (cada que se presente)
</t>
    </r>
    <r>
      <rPr>
        <b/>
        <sz val="11"/>
        <color indexed="8"/>
        <rFont val="Arial"/>
        <family val="2"/>
      </rPr>
      <t xml:space="preserve">Evidencias: </t>
    </r>
    <r>
      <rPr>
        <sz val="11"/>
        <color indexed="8"/>
        <rFont val="Arial"/>
        <family val="2"/>
      </rPr>
      <t>Correos electrónicos y oficios.</t>
    </r>
  </si>
  <si>
    <r>
      <rPr>
        <b/>
        <sz val="11"/>
        <color rgb="FF000000"/>
        <rFont val="Arial"/>
        <family val="2"/>
      </rPr>
      <t xml:space="preserve">Control 2:  </t>
    </r>
    <r>
      <rPr>
        <sz val="11"/>
        <color indexed="8"/>
        <rFont val="Arial"/>
        <family val="2"/>
      </rPr>
      <t xml:space="preserve">La Subdirección de Talento Humano a través del Grupo Asuntos Laborales fortalece el conocimiento en materia de notificación por ausentismo laboral a través de capacitaciones o socializaciones. 
</t>
    </r>
    <r>
      <rPr>
        <b/>
        <sz val="11"/>
        <color rgb="FF000000"/>
        <rFont val="Arial"/>
        <family val="2"/>
      </rPr>
      <t>Periodicidad del control:</t>
    </r>
    <r>
      <rPr>
        <sz val="11"/>
        <color indexed="8"/>
        <rFont val="Arial"/>
        <family val="2"/>
      </rPr>
      <t xml:space="preserve"> Semestral
</t>
    </r>
    <r>
      <rPr>
        <b/>
        <sz val="11"/>
        <color indexed="8"/>
        <rFont val="Arial"/>
        <family val="2"/>
      </rPr>
      <t>Evidencias:</t>
    </r>
    <r>
      <rPr>
        <sz val="11"/>
        <color indexed="8"/>
        <rFont val="Arial"/>
        <family val="2"/>
      </rPr>
      <t xml:space="preserve"> Acta y correo electrónicos. </t>
    </r>
  </si>
  <si>
    <r>
      <rPr>
        <b/>
        <sz val="11"/>
        <rFont val="Arial"/>
        <family val="2"/>
      </rPr>
      <t xml:space="preserve">Control 1: </t>
    </r>
    <r>
      <rPr>
        <sz val="11"/>
        <rFont val="Arial"/>
        <family val="2"/>
      </rPr>
      <t xml:space="preserve">La Subdirección de Talento Humano - Grupo Prospectiva del Talento Humano del INPEC realiza capacitación de manera trimestral a los servidores públicos mediante videoconferencia, reunión por Meet o comunicados masivos, de la metodología establecida para la Evaluación de Desempeño Laboral (EDL) para que los servidores públicos sean evaluados en los tiempos establecidos por la norma. 
</t>
    </r>
    <r>
      <rPr>
        <b/>
        <sz val="11"/>
        <rFont val="Arial"/>
        <family val="2"/>
      </rPr>
      <t xml:space="preserve">Periodicidad del control: </t>
    </r>
    <r>
      <rPr>
        <sz val="11"/>
        <rFont val="Arial"/>
        <family val="2"/>
      </rPr>
      <t xml:space="preserve">Trimestral
</t>
    </r>
    <r>
      <rPr>
        <b/>
        <sz val="11"/>
        <rFont val="Arial"/>
        <family val="2"/>
      </rPr>
      <t xml:space="preserve">Evidencias: </t>
    </r>
    <r>
      <rPr>
        <sz val="11"/>
        <rFont val="Arial"/>
        <family val="2"/>
      </rPr>
      <t>Actas, aplicativo, oficios.</t>
    </r>
  </si>
  <si>
    <r>
      <rPr>
        <b/>
        <sz val="11"/>
        <rFont val="Arial"/>
        <family val="2"/>
      </rPr>
      <t xml:space="preserve">Control 2: </t>
    </r>
    <r>
      <rPr>
        <sz val="11"/>
        <rFont val="Arial"/>
        <family val="2"/>
      </rPr>
      <t xml:space="preserve">En las Direcciones Regionales y de ERON,  el servidor de Libre Nombramiento y remoción o quien haga sus veces socializará semestralmente a los evaluados el procedimiento PA-TH-P23 "Procedimiento Evaluación del Desempeño Laboral versión oficial".
Así mismo, el Grupo Prospectiva del talento Humano, realiza seguimiento al cumplimiento de las fases de la evaluación de desempeño laboral estructurando informe de gestión frente a compromisos laborales y evaluaciones y, socializarlo a nivel nacional. 
</t>
    </r>
    <r>
      <rPr>
        <b/>
        <sz val="11"/>
        <rFont val="Arial"/>
        <family val="2"/>
      </rPr>
      <t>Periodicidad del control:</t>
    </r>
    <r>
      <rPr>
        <sz val="11"/>
        <rFont val="Arial"/>
        <family val="2"/>
      </rPr>
      <t xml:space="preserve"> Semestral
</t>
    </r>
    <r>
      <rPr>
        <b/>
        <sz val="11"/>
        <rFont val="Arial"/>
        <family val="2"/>
      </rPr>
      <t xml:space="preserve">Evidencias: </t>
    </r>
    <r>
      <rPr>
        <sz val="11"/>
        <rFont val="Arial"/>
        <family val="2"/>
      </rPr>
      <t xml:space="preserve"> Acta de socialización. </t>
    </r>
  </si>
  <si>
    <r>
      <rPr>
        <b/>
        <sz val="11"/>
        <rFont val="Arial"/>
        <family val="2"/>
      </rPr>
      <t>Control 3:</t>
    </r>
    <r>
      <rPr>
        <sz val="11"/>
        <rFont val="Arial"/>
        <family val="2"/>
      </rPr>
      <t xml:space="preserve"> Las Direcciones Regionales incluyen como compromiso laboral en los acuerdos de gestión de los gerentes públicos el cumplimiento de los tiempos establecidos en la normatividad para desarrollar con éxito cada una de las  fases de la Evaluación del Desempeño Laboral en el aplicativo EDL-APP
</t>
    </r>
    <r>
      <rPr>
        <b/>
        <sz val="11"/>
        <rFont val="Arial"/>
        <family val="2"/>
      </rPr>
      <t>Periodicidad del control:</t>
    </r>
    <r>
      <rPr>
        <sz val="11"/>
        <rFont val="Arial"/>
        <family val="2"/>
      </rPr>
      <t xml:space="preserve"> Cada que se presenten los compromisos en los acuerdos de gestión.
</t>
    </r>
    <r>
      <rPr>
        <b/>
        <sz val="11"/>
        <rFont val="Arial"/>
        <family val="2"/>
      </rPr>
      <t>Evidencias:</t>
    </r>
    <r>
      <rPr>
        <sz val="11"/>
        <rFont val="Arial"/>
        <family val="2"/>
      </rPr>
      <t xml:space="preserve"> Acuerdo de gestión. </t>
    </r>
  </si>
  <si>
    <r>
      <rPr>
        <b/>
        <sz val="11"/>
        <rFont val="Arial"/>
        <family val="2"/>
      </rPr>
      <t xml:space="preserve">Control 1: </t>
    </r>
    <r>
      <rPr>
        <sz val="11"/>
        <rFont val="Arial"/>
        <family val="2"/>
      </rPr>
      <t xml:space="preserve">La Subdirección de Talento Humano - Grupo Prospectiva del Talento Humano efectuará socialización a las DIREG y ERON durante los dos (2) primeros meses de la vigencia acerca de las primas de vigilante instructor, unidad familiar y capacitación a fin de aclarar conceptos y tiempos de entrega de las novedades de acuerdo con lo establecido en los documentos del proceso. 
</t>
    </r>
    <r>
      <rPr>
        <b/>
        <sz val="11"/>
        <rFont val="Arial"/>
        <family val="2"/>
      </rPr>
      <t xml:space="preserve">Periodicidad del control: </t>
    </r>
    <r>
      <rPr>
        <sz val="11"/>
        <rFont val="Arial"/>
        <family val="2"/>
      </rPr>
      <t xml:space="preserve">Inicio de año (enero - febrero)
</t>
    </r>
    <r>
      <rPr>
        <b/>
        <sz val="11"/>
        <rFont val="Arial"/>
        <family val="2"/>
      </rPr>
      <t>Evidencias:</t>
    </r>
    <r>
      <rPr>
        <sz val="11"/>
        <rFont val="Arial"/>
        <family val="2"/>
      </rPr>
      <t xml:space="preserve"> acta, correo electrónico, oficio</t>
    </r>
  </si>
  <si>
    <r>
      <rPr>
        <b/>
        <sz val="11"/>
        <rFont val="Arial"/>
        <family val="2"/>
      </rPr>
      <t>Control 2:</t>
    </r>
    <r>
      <rPr>
        <sz val="11"/>
        <rFont val="Arial"/>
        <family val="2"/>
      </rPr>
      <t xml:space="preserve"> La Subdirección de Talento Humano - Grupo Prospectiva del Talento Humano reportará mensualmente por correo electrónico el consolidado de primas de vigilante instructor, unidad familiar y capacitación en una base de datos. En caso que el servidor no remita la información completa o acorde a lo solicitado por el proceso para la obtención de este beneficio, se le informará por escrito para que subsane los requisitos. 
</t>
    </r>
    <r>
      <rPr>
        <b/>
        <sz val="11"/>
        <rFont val="Arial"/>
        <family val="2"/>
      </rPr>
      <t>Periodicidad del control</t>
    </r>
    <r>
      <rPr>
        <sz val="11"/>
        <rFont val="Arial"/>
        <family val="2"/>
      </rPr>
      <t xml:space="preserve">: Mensual
</t>
    </r>
    <r>
      <rPr>
        <b/>
        <sz val="11"/>
        <rFont val="Arial"/>
        <family val="2"/>
      </rPr>
      <t>Evidencias:</t>
    </r>
    <r>
      <rPr>
        <sz val="11"/>
        <rFont val="Arial"/>
        <family val="2"/>
      </rPr>
      <t xml:space="preserve"> base de datos Excel, correo electrónico.</t>
    </r>
  </si>
  <si>
    <r>
      <t xml:space="preserve">Posibilidad de </t>
    </r>
    <r>
      <rPr>
        <sz val="11"/>
        <rFont val="Arial"/>
        <family val="2"/>
      </rPr>
      <t xml:space="preserve">afectación </t>
    </r>
    <r>
      <rPr>
        <sz val="11"/>
        <color theme="1"/>
        <rFont val="Arial"/>
        <family val="2"/>
      </rPr>
      <t>reputacional y credibilidad por el  no cumplimiento de los requisitos de carácter técnico o legal en los informes de auditoría e informes de evaluación y/o seguimiento por desconocimiento del proceso y normatividad legal vigente por parte de funcionario.</t>
    </r>
  </si>
  <si>
    <r>
      <rPr>
        <b/>
        <sz val="11"/>
        <color theme="1"/>
        <rFont val="Arial"/>
        <family val="2"/>
      </rPr>
      <t xml:space="preserve">Control 1: </t>
    </r>
    <r>
      <rPr>
        <sz val="11"/>
        <color theme="1"/>
        <rFont val="Arial"/>
        <family val="2"/>
      </rPr>
      <t xml:space="preserve">La Subdirección de Talento Humano - Grupo de Seguridad Social realiza anualmente videoconferencias de socialización a nivel nacional de los procedimientos: PA-TH-P17  "Reporte de incapacidades por enfermedad general, laboral, accidentes de trabajo y licencias médicas" y  PA-TH-P22."Procedimiento para el seguimiento a funcionarios con incapacidades mayores a 90 días" . 
</t>
    </r>
    <r>
      <rPr>
        <b/>
        <sz val="11"/>
        <color theme="1"/>
        <rFont val="Arial"/>
        <family val="2"/>
      </rPr>
      <t xml:space="preserve">
Periodicidad del control: </t>
    </r>
    <r>
      <rPr>
        <sz val="11"/>
        <color theme="1"/>
        <rFont val="Arial"/>
        <family val="2"/>
      </rPr>
      <t>Cuatrimestral</t>
    </r>
    <r>
      <rPr>
        <b/>
        <sz val="11"/>
        <color theme="1"/>
        <rFont val="Arial"/>
        <family val="2"/>
      </rPr>
      <t xml:space="preserve">
Evidencias:</t>
    </r>
    <r>
      <rPr>
        <sz val="11"/>
        <color theme="1"/>
        <rFont val="Arial"/>
        <family val="2"/>
      </rPr>
      <t xml:space="preserve"> acta, correo electrónico. </t>
    </r>
  </si>
  <si>
    <r>
      <rPr>
        <b/>
        <sz val="11"/>
        <color theme="1"/>
        <rFont val="Arial"/>
        <family val="2"/>
      </rPr>
      <t>Control 2:</t>
    </r>
    <r>
      <rPr>
        <sz val="11"/>
        <color theme="1"/>
        <rFont val="Arial"/>
        <family val="2"/>
      </rPr>
      <t xml:space="preserve"> La Subdirección de Talento Humano - Grupo de Seguridad Social realiza el cruce de información con lo reportado por las DIREG ERON y el certificado de la EPS de los casos que presenten inconsistencias.
</t>
    </r>
    <r>
      <rPr>
        <b/>
        <sz val="11"/>
        <color theme="1"/>
        <rFont val="Arial"/>
        <family val="2"/>
      </rPr>
      <t>Periodicidad del control:</t>
    </r>
    <r>
      <rPr>
        <sz val="11"/>
        <color theme="1"/>
        <rFont val="Arial"/>
        <family val="2"/>
      </rPr>
      <t xml:space="preserve"> Mensual
</t>
    </r>
    <r>
      <rPr>
        <b/>
        <sz val="11"/>
        <color theme="1"/>
        <rFont val="Arial"/>
        <family val="2"/>
      </rPr>
      <t>Evidencias</t>
    </r>
    <r>
      <rPr>
        <sz val="11"/>
        <color theme="1"/>
        <rFont val="Arial"/>
        <family val="2"/>
      </rPr>
      <t>: Reportes de la EPS y/o ARL</t>
    </r>
  </si>
  <si>
    <r>
      <rPr>
        <b/>
        <sz val="11"/>
        <color theme="1"/>
        <rFont val="Arial"/>
        <family val="2"/>
      </rPr>
      <t xml:space="preserve">Control 3: </t>
    </r>
    <r>
      <rPr>
        <sz val="11"/>
        <color theme="1"/>
        <rFont val="Arial"/>
        <family val="2"/>
      </rPr>
      <t xml:space="preserve">Las Direcciones Regionales consolidan y envían la información de las incapacidades y licencias médicas que se expiden a favor de servidores adscritos, así como, de las incapacidades que superan los 90 días  diligenciamiento los formatos PA-TH-P17-F01 "Reporte y seguimiento de incapacidades y licencias médicas" y el  PA-TH-P22-F01 "Registro individual incapacitados mayores a 90 días".
</t>
    </r>
    <r>
      <rPr>
        <b/>
        <sz val="11"/>
        <color theme="1"/>
        <rFont val="Arial"/>
        <family val="2"/>
      </rPr>
      <t>Periodicidad del control:</t>
    </r>
    <r>
      <rPr>
        <sz val="11"/>
        <color theme="1"/>
        <rFont val="Arial"/>
        <family val="2"/>
      </rPr>
      <t xml:space="preserve"> Mensual
</t>
    </r>
    <r>
      <rPr>
        <b/>
        <sz val="11"/>
        <color theme="1"/>
        <rFont val="Arial"/>
        <family val="2"/>
      </rPr>
      <t>Evidencias:</t>
    </r>
    <r>
      <rPr>
        <sz val="11"/>
        <color theme="1"/>
        <rFont val="Arial"/>
        <family val="2"/>
      </rPr>
      <t xml:space="preserve"> formatos</t>
    </r>
  </si>
  <si>
    <r>
      <t xml:space="preserve">Subdirección de Talento Humano - </t>
    </r>
    <r>
      <rPr>
        <b/>
        <sz val="11"/>
        <rFont val="Arial"/>
        <family val="2"/>
      </rPr>
      <t>Grupo de Seguridad Social.</t>
    </r>
    <r>
      <rPr>
        <sz val="11"/>
        <rFont val="Arial"/>
        <family val="2"/>
      </rPr>
      <t xml:space="preserve">
</t>
    </r>
    <r>
      <rPr>
        <b/>
        <sz val="11"/>
        <rFont val="Arial"/>
        <family val="2"/>
      </rPr>
      <t xml:space="preserve">Directores Regionales y Directores de Establecimiento de Reclusión. </t>
    </r>
  </si>
  <si>
    <r>
      <rPr>
        <b/>
        <sz val="11"/>
        <color indexed="8"/>
        <rFont val="Arial"/>
        <family val="2"/>
      </rPr>
      <t xml:space="preserve">Control 1: </t>
    </r>
    <r>
      <rPr>
        <sz val="11"/>
        <color indexed="8"/>
        <rFont val="Arial"/>
        <family val="2"/>
      </rPr>
      <t xml:space="preserve">La Subdirección de Talento Humano a través del funcionario (a) responsable del Grupo de Seguridad Social, da respuesta y orientación (De acuerdo a la capacidad del funcionario) a los requerimientos de los funcionarios que solicitan la corrección de historias laborales de aportes a pensión.
</t>
    </r>
    <r>
      <rPr>
        <b/>
        <sz val="11"/>
        <color rgb="FF000000"/>
        <rFont val="Arial"/>
        <family val="2"/>
      </rPr>
      <t xml:space="preserve">Periodicidad del control: </t>
    </r>
    <r>
      <rPr>
        <sz val="11"/>
        <color indexed="8"/>
        <rFont val="Arial"/>
        <family val="2"/>
      </rPr>
      <t xml:space="preserve">Permanente cada que se presente
</t>
    </r>
    <r>
      <rPr>
        <b/>
        <sz val="11"/>
        <color indexed="8"/>
        <rFont val="Arial"/>
        <family val="2"/>
      </rPr>
      <t>Evidencias:</t>
    </r>
    <r>
      <rPr>
        <sz val="11"/>
        <color indexed="8"/>
        <rFont val="Arial"/>
        <family val="2"/>
      </rPr>
      <t xml:space="preserve"> Respuestas de los derechos de petición.</t>
    </r>
  </si>
  <si>
    <r>
      <rPr>
        <b/>
        <sz val="11"/>
        <color indexed="8"/>
        <rFont val="Arial"/>
        <family val="2"/>
      </rPr>
      <t xml:space="preserve">Control 2: </t>
    </r>
    <r>
      <rPr>
        <sz val="11"/>
        <color indexed="8"/>
        <rFont val="Arial"/>
        <family val="2"/>
      </rPr>
      <t xml:space="preserve">La Subdirección de Talento Humano - a través del funcionario (a) responsable del Grupo de Seguridad Social, corre traslado de solicitudes de planillas al ERON y DIREG correspondiente con el fin de atender los requerimientos.
</t>
    </r>
    <r>
      <rPr>
        <b/>
        <sz val="11"/>
        <color rgb="FF000000"/>
        <rFont val="Arial"/>
        <family val="2"/>
      </rPr>
      <t xml:space="preserve">Periodicidad del control:  </t>
    </r>
    <r>
      <rPr>
        <sz val="11"/>
        <color indexed="8"/>
        <rFont val="Arial"/>
        <family val="2"/>
      </rPr>
      <t xml:space="preserve">Permanente cada que se presente
</t>
    </r>
    <r>
      <rPr>
        <b/>
        <sz val="11"/>
        <color indexed="8"/>
        <rFont val="Arial"/>
        <family val="2"/>
      </rPr>
      <t xml:space="preserve">Evidencias: </t>
    </r>
    <r>
      <rPr>
        <sz val="11"/>
        <color indexed="8"/>
        <rFont val="Arial"/>
        <family val="2"/>
      </rPr>
      <t>Oficios y correos electrónicos</t>
    </r>
  </si>
  <si>
    <r>
      <rPr>
        <b/>
        <sz val="11"/>
        <color indexed="8"/>
        <rFont val="Arial"/>
        <family val="2"/>
      </rPr>
      <t>Control 3:</t>
    </r>
    <r>
      <rPr>
        <sz val="11"/>
        <color indexed="8"/>
        <rFont val="Arial"/>
        <family val="2"/>
      </rPr>
      <t xml:space="preserve"> La Subdirección de Talento Humano - a través del funcionario (a) responsable del Grupo de Seguridad Social, oficia al fondo de pensión con el objeto de solucionar inconsistencias que se encuentran al alcance del instituto.
</t>
    </r>
    <r>
      <rPr>
        <b/>
        <sz val="11"/>
        <color indexed="8"/>
        <rFont val="Arial"/>
        <family val="2"/>
      </rPr>
      <t xml:space="preserve">
Periodicidad del control:  </t>
    </r>
    <r>
      <rPr>
        <sz val="11"/>
        <color rgb="FF000000"/>
        <rFont val="Arial"/>
        <family val="2"/>
      </rPr>
      <t>Mensual</t>
    </r>
    <r>
      <rPr>
        <b/>
        <sz val="11"/>
        <color indexed="8"/>
        <rFont val="Arial"/>
        <family val="2"/>
      </rPr>
      <t xml:space="preserve">
Evidencias:</t>
    </r>
    <r>
      <rPr>
        <sz val="11"/>
        <color indexed="8"/>
        <rFont val="Arial"/>
        <family val="2"/>
      </rPr>
      <t xml:space="preserve"> Oficios y correos electrónicos</t>
    </r>
  </si>
  <si>
    <r>
      <rPr>
        <b/>
        <sz val="11"/>
        <color indexed="8"/>
        <rFont val="Arial"/>
        <family val="2"/>
      </rPr>
      <t xml:space="preserve">Control 4: </t>
    </r>
    <r>
      <rPr>
        <sz val="11"/>
        <color indexed="8"/>
        <rFont val="Arial"/>
        <family val="2"/>
      </rPr>
      <t xml:space="preserve">La Subdirección de Talento Humano - a través del funcionario (a) responsable del Grupo de Seguridad Social, realiza seguimiento de la reconstrucción de planillas de pago de aportes a pensión de los periodos anteriores de octubre de 2005.
</t>
    </r>
    <r>
      <rPr>
        <b/>
        <sz val="11"/>
        <color rgb="FF000000"/>
        <rFont val="Arial"/>
        <family val="2"/>
      </rPr>
      <t xml:space="preserve">Periodicidad del control: </t>
    </r>
    <r>
      <rPr>
        <sz val="11"/>
        <color indexed="8"/>
        <rFont val="Arial"/>
        <family val="2"/>
      </rPr>
      <t xml:space="preserve"> Permanente
</t>
    </r>
    <r>
      <rPr>
        <b/>
        <sz val="11"/>
        <color indexed="8"/>
        <rFont val="Arial"/>
        <family val="2"/>
      </rPr>
      <t xml:space="preserve">Evidencias: </t>
    </r>
    <r>
      <rPr>
        <sz val="11"/>
        <color indexed="8"/>
        <rFont val="Arial"/>
        <family val="2"/>
      </rPr>
      <t>Oficios y correos electrónicos</t>
    </r>
  </si>
  <si>
    <r>
      <rPr>
        <b/>
        <sz val="11"/>
        <color theme="1"/>
        <rFont val="Arial"/>
        <family val="2"/>
      </rPr>
      <t>Control 5:</t>
    </r>
    <r>
      <rPr>
        <sz val="11"/>
        <color theme="1"/>
        <rFont val="Arial"/>
        <family val="2"/>
      </rPr>
      <t xml:space="preserve"> Los directores regionales realizan seguimiento de la reconstrucción de planillas de pago de aportes a pensión de los periodos anteriores de octubre de 2005 de los establecimientos adscritos a su regional, incluidos aquellos extintos.
</t>
    </r>
    <r>
      <rPr>
        <b/>
        <sz val="11"/>
        <color theme="1"/>
        <rFont val="Arial"/>
        <family val="2"/>
      </rPr>
      <t xml:space="preserve">
Periodicidad del control: </t>
    </r>
    <r>
      <rPr>
        <sz val="11"/>
        <color theme="1"/>
        <rFont val="Arial"/>
        <family val="2"/>
      </rPr>
      <t>Permanente</t>
    </r>
    <r>
      <rPr>
        <b/>
        <sz val="11"/>
        <color theme="1"/>
        <rFont val="Arial"/>
        <family val="2"/>
      </rPr>
      <t xml:space="preserve">
Evidencias: </t>
    </r>
    <r>
      <rPr>
        <sz val="11"/>
        <color theme="1"/>
        <rFont val="Arial"/>
        <family val="2"/>
      </rPr>
      <t>Oficios y correos electrónicos</t>
    </r>
  </si>
  <si>
    <r>
      <rPr>
        <b/>
        <sz val="11"/>
        <color indexed="8"/>
        <rFont val="Arial"/>
        <family val="2"/>
      </rPr>
      <t>Control 6:</t>
    </r>
    <r>
      <rPr>
        <sz val="11"/>
        <color indexed="8"/>
        <rFont val="Arial"/>
        <family val="2"/>
      </rPr>
      <t xml:space="preserve"> La Subdirección de Talento Humano - a través del funcionario (a) responsable del Grupo de Seguridad Social, realiza reuniones de depuración de cartera con los distintos fondos de pensiones con el fin de normalizar la cartera con  las respectivas entidades.
</t>
    </r>
    <r>
      <rPr>
        <b/>
        <sz val="11"/>
        <color rgb="FF000000"/>
        <rFont val="Arial"/>
        <family val="2"/>
      </rPr>
      <t>Periodicidad del control:</t>
    </r>
    <r>
      <rPr>
        <sz val="11"/>
        <color indexed="8"/>
        <rFont val="Arial"/>
        <family val="2"/>
      </rPr>
      <t xml:space="preserve"> Permanente
</t>
    </r>
    <r>
      <rPr>
        <b/>
        <sz val="11"/>
        <color indexed="8"/>
        <rFont val="Arial"/>
        <family val="2"/>
      </rPr>
      <t xml:space="preserve">Evidencias: </t>
    </r>
    <r>
      <rPr>
        <sz val="11"/>
        <color indexed="8"/>
        <rFont val="Arial"/>
        <family val="2"/>
      </rPr>
      <t>Correos electrónicos y certificaciones de los fondos pensionales.</t>
    </r>
  </si>
  <si>
    <r>
      <t xml:space="preserve">Subdirección de Talento Humano- </t>
    </r>
    <r>
      <rPr>
        <b/>
        <sz val="11"/>
        <rFont val="Arial"/>
        <family val="2"/>
      </rPr>
      <t>Grupo de Bienestar Laboral</t>
    </r>
  </si>
  <si>
    <r>
      <t xml:space="preserve">Subdirección de Talento Humano - </t>
    </r>
    <r>
      <rPr>
        <b/>
        <sz val="11"/>
        <rFont val="Arial"/>
        <family val="2"/>
      </rPr>
      <t xml:space="preserve">Grupo de Seguridad Social.
Directores Regionales y Directores de Establecimiento de Reclusión. </t>
    </r>
  </si>
  <si>
    <r>
      <t xml:space="preserve">Subdirección de Talento Humano - </t>
    </r>
    <r>
      <rPr>
        <b/>
        <sz val="11"/>
        <rFont val="Arial"/>
        <family val="2"/>
      </rPr>
      <t>Grupo de Seguridad Social</t>
    </r>
  </si>
  <si>
    <r>
      <t xml:space="preserve">Subdirección de Talento Humano - </t>
    </r>
    <r>
      <rPr>
        <b/>
        <sz val="11"/>
        <rFont val="Arial"/>
        <family val="2"/>
      </rPr>
      <t>Grupo de Seguridad y Salud en el Trabajo.</t>
    </r>
    <r>
      <rPr>
        <sz val="11"/>
        <rFont val="Arial"/>
        <family val="2"/>
      </rPr>
      <t xml:space="preserve">
Dirección Escuela de Formación .
 Directores Regionales, 
Directores de Establecimientos de Reclusión Orden Nacional.</t>
    </r>
  </si>
  <si>
    <r>
      <t xml:space="preserve"> Subdirección de Talento Humano - </t>
    </r>
    <r>
      <rPr>
        <b/>
        <sz val="11"/>
        <rFont val="Arial"/>
        <family val="2"/>
      </rPr>
      <t>Grupo de Nomina</t>
    </r>
  </si>
  <si>
    <r>
      <rPr>
        <b/>
        <sz val="11"/>
        <color rgb="FF000000"/>
        <rFont val="Arial"/>
        <family val="2"/>
      </rPr>
      <t>Control 1:</t>
    </r>
    <r>
      <rPr>
        <sz val="11"/>
        <color indexed="8"/>
        <rFont val="Arial"/>
        <family val="2"/>
      </rPr>
      <t xml:space="preserve"> La Subdirección de Talento Humano - Grupo Seguridad y Salud en el Trabajo realiza seguimiento  mensualmente a  la base de datos (Drive)  donde  las Direcciones Regionales relacionan a los funcionarios responsables del Sistema de Seguridad y Salud de cada centro de trabajo.                             
</t>
    </r>
    <r>
      <rPr>
        <b/>
        <sz val="11"/>
        <color rgb="FF000000"/>
        <rFont val="Arial"/>
        <family val="2"/>
      </rPr>
      <t>Periodicidad del control:</t>
    </r>
    <r>
      <rPr>
        <sz val="11"/>
        <color indexed="8"/>
        <rFont val="Arial"/>
        <family val="2"/>
      </rPr>
      <t xml:space="preserve"> Mensual
</t>
    </r>
    <r>
      <rPr>
        <b/>
        <sz val="11"/>
        <color rgb="FF000000"/>
        <rFont val="Arial"/>
        <family val="2"/>
      </rPr>
      <t>Evidencia:</t>
    </r>
    <r>
      <rPr>
        <sz val="11"/>
        <color indexed="8"/>
        <rFont val="Arial"/>
        <family val="2"/>
      </rPr>
      <t xml:space="preserve"> Drive (Bases de datos). Lineamiento escrito</t>
    </r>
  </si>
  <si>
    <r>
      <rPr>
        <b/>
        <sz val="11"/>
        <color theme="1"/>
        <rFont val="Arial"/>
        <family val="2"/>
      </rPr>
      <t>Control 2:</t>
    </r>
    <r>
      <rPr>
        <sz val="11"/>
        <color theme="1"/>
        <rFont val="Arial"/>
        <family val="2"/>
      </rPr>
      <t xml:space="preserve"> La Subdirección de Talento Humano - Grupo Seguridad y Salud en el Trabajo, emite los lineamientos a los Directores Regionales  y de los Establecimientos de Reclusión de Orden Nacional  para que cada vez que se presente un cambio de funcionario responsable de Sistema de Seguridad y Salud en el Trabajo  se debe nuevamente realizar la capacitación y brindar la asesoría que  permita ejercer sus funciones.
</t>
    </r>
    <r>
      <rPr>
        <b/>
        <sz val="11"/>
        <color theme="1"/>
        <rFont val="Arial"/>
        <family val="2"/>
      </rPr>
      <t xml:space="preserve">
Periodicidad del control: </t>
    </r>
    <r>
      <rPr>
        <sz val="11"/>
        <color theme="1"/>
        <rFont val="Arial"/>
        <family val="2"/>
      </rPr>
      <t>Al inicio de año (una vez)</t>
    </r>
    <r>
      <rPr>
        <b/>
        <sz val="11"/>
        <color theme="1"/>
        <rFont val="Arial"/>
        <family val="2"/>
      </rPr>
      <t xml:space="preserve">
Evidencia:  </t>
    </r>
    <r>
      <rPr>
        <sz val="11"/>
        <color theme="1"/>
        <rFont val="Arial"/>
        <family val="2"/>
      </rPr>
      <t>Lineamiento escrito</t>
    </r>
  </si>
  <si>
    <r>
      <rPr>
        <b/>
        <sz val="11"/>
        <color theme="1"/>
        <rFont val="Arial"/>
        <family val="2"/>
      </rPr>
      <t>Control 3:</t>
    </r>
    <r>
      <rPr>
        <sz val="11"/>
        <color theme="1"/>
        <rFont val="Arial"/>
        <family val="2"/>
      </rPr>
      <t xml:space="preserve"> La Dirección Escuela de Formación - Grupo de Personal, Direcciones Regionales - Áreas de Talento Humano  entregan semestralmente informe consolidado del seguimiento del Sistema de Seguridad y Salud en el Trabajo.                                                                  
</t>
    </r>
    <r>
      <rPr>
        <b/>
        <sz val="11"/>
        <color theme="1"/>
        <rFont val="Arial"/>
        <family val="2"/>
      </rPr>
      <t>Periodicidad del control:</t>
    </r>
    <r>
      <rPr>
        <sz val="11"/>
        <color theme="1"/>
        <rFont val="Arial"/>
        <family val="2"/>
      </rPr>
      <t xml:space="preserve"> Semestral
</t>
    </r>
    <r>
      <rPr>
        <b/>
        <sz val="11"/>
        <color theme="1"/>
        <rFont val="Arial"/>
        <family val="2"/>
      </rPr>
      <t>Evidencia:</t>
    </r>
    <r>
      <rPr>
        <sz val="11"/>
        <color theme="1"/>
        <rFont val="Arial"/>
        <family val="2"/>
      </rPr>
      <t xml:space="preserve"> Informes consolidados</t>
    </r>
  </si>
  <si>
    <r>
      <rPr>
        <b/>
        <sz val="11"/>
        <color theme="1"/>
        <rFont val="Arial"/>
        <family val="2"/>
      </rPr>
      <t>Control 4</t>
    </r>
    <r>
      <rPr>
        <sz val="11"/>
        <color theme="1"/>
        <rFont val="Arial"/>
        <family val="2"/>
      </rPr>
      <t xml:space="preserve">: La Subdirección de Talento Humano - Grupo de Seguridad y Salud en el Trabajo  realizan acompañamiento (técnico y psicosocial)  permanente a nivel nacional con la asesoría de la Aseguradora de Riesgos Laborales y corredor de seguros.                                                                                 
</t>
    </r>
    <r>
      <rPr>
        <b/>
        <sz val="11"/>
        <color theme="1"/>
        <rFont val="Arial"/>
        <family val="2"/>
      </rPr>
      <t>Periodicidad del control:</t>
    </r>
    <r>
      <rPr>
        <sz val="11"/>
        <color theme="1"/>
        <rFont val="Arial"/>
        <family val="2"/>
      </rPr>
      <t xml:space="preserve"> Trimestral
</t>
    </r>
    <r>
      <rPr>
        <b/>
        <sz val="11"/>
        <color theme="1"/>
        <rFont val="Arial"/>
        <family val="2"/>
      </rPr>
      <t xml:space="preserve">Evidencia: </t>
    </r>
    <r>
      <rPr>
        <sz val="11"/>
        <color theme="1"/>
        <rFont val="Arial"/>
        <family val="2"/>
      </rPr>
      <t xml:space="preserve">Informes trimestrales (técnicos y psicosociales) de los asesores de la Aseguradora de Riesgos Laborales y Corredor de Seguros              </t>
    </r>
  </si>
  <si>
    <t>Cuarto trimestre</t>
  </si>
  <si>
    <r>
      <t xml:space="preserve">Control 1: </t>
    </r>
    <r>
      <rPr>
        <sz val="11"/>
        <color theme="1"/>
        <rFont val="Arial"/>
        <family val="2"/>
      </rPr>
      <t xml:space="preserve"> El Grupo de Administración Historias Laborales  custodia y organiza las historias laborales, aplicando lo establecido en la Guía para la organización de las historias laborales PA-TH-G13.  Lo anterior de conformidad a plan de trabajo, plan de transferencias al archivo central  y asignación de personal.</t>
    </r>
    <r>
      <rPr>
        <b/>
        <sz val="11"/>
        <color theme="1"/>
        <rFont val="Arial"/>
        <family val="2"/>
      </rPr>
      <t xml:space="preserve">
Periodicidad del control: </t>
    </r>
    <r>
      <rPr>
        <sz val="11"/>
        <color theme="1"/>
        <rFont val="Arial"/>
        <family val="2"/>
      </rPr>
      <t xml:space="preserve">Permanente </t>
    </r>
    <r>
      <rPr>
        <b/>
        <sz val="11"/>
        <color theme="1"/>
        <rFont val="Arial"/>
        <family val="2"/>
      </rPr>
      <t xml:space="preserve">
Evidencias: </t>
    </r>
    <r>
      <rPr>
        <sz val="11"/>
        <color theme="1"/>
        <rFont val="Arial"/>
        <family val="2"/>
      </rPr>
      <t>Plan  de trabajo, Plan de transferencias al archivo central  y asignación de personal.</t>
    </r>
  </si>
  <si>
    <t xml:space="preserve"> Grupo Administración de Historias Laborales- Subdirección de Talento Humano</t>
  </si>
  <si>
    <t>Subdirección de Talento Humano - Grupo Administración de Historias Laborales -
DIREG, EPN y ERON</t>
  </si>
  <si>
    <r>
      <rPr>
        <b/>
        <sz val="11"/>
        <color theme="1"/>
        <rFont val="Arial"/>
        <family val="2"/>
      </rPr>
      <t>Control 2:</t>
    </r>
    <r>
      <rPr>
        <sz val="11"/>
        <color theme="1"/>
        <rFont val="Arial"/>
        <family val="2"/>
      </rPr>
      <t xml:space="preserve"> La Subdirección de Talento Humano - Grupo Administración de Historias Laborales lleva el respectivo control manual mediante las planillas de control para préstamos y consultas de las Historias Laborales que reposan en el archivo de la Sede Central del Instituto.
</t>
    </r>
    <r>
      <rPr>
        <b/>
        <sz val="11"/>
        <color theme="1"/>
        <rFont val="Arial"/>
        <family val="2"/>
      </rPr>
      <t xml:space="preserve">Periodicidad del control: </t>
    </r>
    <r>
      <rPr>
        <sz val="11"/>
        <color theme="1"/>
        <rFont val="Arial"/>
        <family val="2"/>
      </rPr>
      <t xml:space="preserve">Diario
</t>
    </r>
    <r>
      <rPr>
        <b/>
        <sz val="11"/>
        <color theme="1"/>
        <rFont val="Arial"/>
        <family val="2"/>
      </rPr>
      <t>Evidencias:</t>
    </r>
    <r>
      <rPr>
        <sz val="11"/>
        <color theme="1"/>
        <rFont val="Arial"/>
        <family val="2"/>
      </rPr>
      <t xml:space="preserve"> Planilla de control, documento ingreso de documentos a las historias laborales</t>
    </r>
  </si>
  <si>
    <r>
      <t xml:space="preserve">Control 3: </t>
    </r>
    <r>
      <rPr>
        <sz val="11"/>
        <color theme="1"/>
        <rFont val="Arial"/>
        <family val="2"/>
      </rPr>
      <t xml:space="preserve"> La Subdirección de Talento Humano - Grupo Administración de Historias Laborales</t>
    </r>
    <r>
      <rPr>
        <b/>
        <sz val="11"/>
        <color theme="1"/>
        <rFont val="Arial"/>
        <family val="2"/>
      </rPr>
      <t xml:space="preserve"> </t>
    </r>
    <r>
      <rPr>
        <sz val="11"/>
        <color theme="1"/>
        <rFont val="Arial"/>
        <family val="2"/>
      </rPr>
      <t>recibe las historias laborales ambulantes enviadas por las DIREG, ERON y Escuela Penitenciaria con el formato único de inventario documental FUID, de los funcionarios activos e inactivos, funcionarios de carrera administrativa, provisionalidad y cuerpo y custodia, en aras a continuar suprimiendo las historias que reposan por fuera del archivo de la sede central.</t>
    </r>
    <r>
      <rPr>
        <b/>
        <sz val="11"/>
        <color theme="1"/>
        <rFont val="Arial"/>
        <family val="2"/>
      </rPr>
      <t xml:space="preserve">
Periodicidad del control: </t>
    </r>
    <r>
      <rPr>
        <sz val="11"/>
        <color theme="1"/>
        <rFont val="Arial"/>
        <family val="2"/>
      </rPr>
      <t>Mensual</t>
    </r>
    <r>
      <rPr>
        <b/>
        <sz val="11"/>
        <color theme="1"/>
        <rFont val="Arial"/>
        <family val="2"/>
      </rPr>
      <t xml:space="preserve">
Evidencias: </t>
    </r>
    <r>
      <rPr>
        <sz val="11"/>
        <color theme="1"/>
        <rFont val="Arial"/>
        <family val="2"/>
      </rPr>
      <t>Correos electrónicos, formato FUID</t>
    </r>
  </si>
  <si>
    <t>Conflictos de interés reales,
potenciales o aparentes</t>
  </si>
  <si>
    <t>Posibilidad de recibir o solicitar cualquier dádiva o beneficio a nombre propio o de terceros a cambio de presentarse un potencial conflicto de interés en la omisión de requisitos legales al realizar nombramientos y provisión de empleos en beneficio propio o de terceros.</t>
  </si>
  <si>
    <t>Desconocimiento en las temáticas de conflictos de interés para realizar nombramientos en la entidad.</t>
  </si>
  <si>
    <t xml:space="preserve"> Subdirección de  Talento Humano
Grupo del grupo de administración del talento humano</t>
  </si>
  <si>
    <r>
      <rPr>
        <b/>
        <sz val="11"/>
        <color indexed="8"/>
        <rFont val="Arial"/>
        <family val="2"/>
      </rPr>
      <t xml:space="preserve">Control 1: </t>
    </r>
    <r>
      <rPr>
        <sz val="11"/>
        <color indexed="8"/>
        <rFont val="Arial"/>
        <family val="2"/>
      </rPr>
      <t xml:space="preserve">La Subdirección de Talento Humano a través del grupo de administración del talento humano solicita a los funcionarios el diligenciamiento y reporte de la declaración de bienes y rentas y registro de conflictos de intereses. Asu vez, realiza monitoreo frente a la publicación de la declaración de bienes y rentas y registro de conflictos de interes de los directivos de la entidad.
</t>
    </r>
    <r>
      <rPr>
        <b/>
        <sz val="11"/>
        <color rgb="FF000000"/>
        <rFont val="Arial"/>
        <family val="2"/>
      </rPr>
      <t xml:space="preserve">Periodicidad del control: </t>
    </r>
    <r>
      <rPr>
        <sz val="11"/>
        <color indexed="8"/>
        <rFont val="Arial"/>
        <family val="2"/>
      </rPr>
      <t xml:space="preserve">Cuatrimestral
</t>
    </r>
    <r>
      <rPr>
        <b/>
        <sz val="11"/>
        <color indexed="8"/>
        <rFont val="Arial"/>
        <family val="2"/>
      </rPr>
      <t xml:space="preserve">Evidencias: </t>
    </r>
    <r>
      <rPr>
        <sz val="11"/>
        <color rgb="FF000000"/>
        <rFont val="Arial"/>
        <family val="2"/>
      </rPr>
      <t xml:space="preserve"> Correos y </t>
    </r>
    <r>
      <rPr>
        <sz val="11"/>
        <color indexed="8"/>
        <rFont val="Arial"/>
        <family val="2"/>
      </rPr>
      <t xml:space="preserve">reportes de seguimiento al cumplimiento. </t>
    </r>
  </si>
  <si>
    <t xml:space="preserve"> Subdirección de  Talento Humano
Grupo del bienestar laboral</t>
  </si>
  <si>
    <t xml:space="preserve">Realizar verificación  y control de documentos para la posesión del cargo con el fin de validar el perfil del aspirante vs los requisitos mínimos del empleo </t>
  </si>
  <si>
    <r>
      <rPr>
        <b/>
        <sz val="11"/>
        <color rgb="FF000000"/>
        <rFont val="Arial"/>
        <family val="2"/>
      </rPr>
      <t xml:space="preserve">Control 2: </t>
    </r>
    <r>
      <rPr>
        <sz val="11"/>
        <color indexed="8"/>
        <rFont val="Arial"/>
        <family val="2"/>
      </rPr>
      <t xml:space="preserve"> La Subdirección de Talento Humano a través del grupo de bienestar laboral, realiza actividades de sensibilización y capacitación sobre la gestión de conflictos de interés .
</t>
    </r>
    <r>
      <rPr>
        <b/>
        <sz val="11"/>
        <color rgb="FF000000"/>
        <rFont val="Arial"/>
        <family val="2"/>
      </rPr>
      <t>Periodicidad del control:</t>
    </r>
    <r>
      <rPr>
        <sz val="11"/>
        <color indexed="8"/>
        <rFont val="Arial"/>
        <family val="2"/>
      </rPr>
      <t xml:space="preserve"> Cuatrimestral
</t>
    </r>
    <r>
      <rPr>
        <b/>
        <sz val="11"/>
        <color indexed="8"/>
        <rFont val="Arial"/>
        <family val="2"/>
      </rPr>
      <t xml:space="preserve">Evidencias: </t>
    </r>
    <r>
      <rPr>
        <sz val="11"/>
        <color indexed="8"/>
        <rFont val="Arial"/>
        <family val="2"/>
      </rPr>
      <t>Correos y sesiones.</t>
    </r>
  </si>
  <si>
    <t xml:space="preserve">Subdirección de Atención Psicosocial Grupo de Tratamiento Penitenciario   </t>
  </si>
  <si>
    <t>Si se presenta la materialización del riesgo, se deben ejecutar las siguiente acciones cuyo objetivo principal es reducir los daños que se puedan producir (impacto): 
1. Requerir al establecimiento para que se realice la respectiva investigación y reporte al área de Control Interno Disciplinario.
2. Solicitar apoyo a las Direcciones Regionales para el seguimiento pertinente.</t>
  </si>
  <si>
    <t>Posibilidad de recibir o solicitar cualquier dádiva o beneficio a nombre propio o de terceros a cambio desde modificar o eliminar un hallazgo encontrado con posible alcance disciplinario, fiscal o penal en un informe de auditoría.</t>
  </si>
  <si>
    <t>Grupo de administración del talento humano</t>
  </si>
  <si>
    <t>Si se presenta la materialización del riesgo, se deben ejecutar las siguiente acciones cuyo objetivo principal es reducir los daños que se puedan producir (impacto): 
1. Informar a la Oficina de Control Interno Disciplinario.
2. Dentro  de los tres (3) días siguientes al conocimiento  del conflicto de interés, deberá el funcionario declararlo por escrito ante el superior jerárquico.
3. Se retirará  al presunto recusado de la actuación administrativa, función o actividad encomendada, con reasignación a nuevo funcionario.</t>
  </si>
  <si>
    <r>
      <t>La Subdirección de Talento Humano- inpec,</t>
    </r>
    <r>
      <rPr>
        <b/>
        <sz val="11"/>
        <rFont val="Arial Narrow"/>
        <family val="2"/>
      </rPr>
      <t xml:space="preserve"> solicita la inclusión </t>
    </r>
    <r>
      <rPr>
        <sz val="11"/>
        <rFont val="Arial Narrow"/>
        <family val="2"/>
      </rPr>
      <t xml:space="preserve">de riesgo entorno a los conflcitos de interés, se da </t>
    </r>
    <r>
      <rPr>
        <b/>
        <sz val="11"/>
        <rFont val="Arial Narrow"/>
        <family val="2"/>
      </rPr>
      <t>codificación R101 2023</t>
    </r>
    <r>
      <rPr>
        <sz val="11"/>
        <rFont val="Arial Narrow"/>
        <family val="2"/>
      </rPr>
      <t>, como posible riesgos de corrupción.</t>
    </r>
  </si>
  <si>
    <t>2912/2023</t>
  </si>
  <si>
    <r>
      <rPr>
        <b/>
        <sz val="11"/>
        <color theme="1"/>
        <rFont val="Arial"/>
        <family val="2"/>
      </rPr>
      <t xml:space="preserve">Control 1: </t>
    </r>
    <r>
      <rPr>
        <sz val="11"/>
        <color theme="1"/>
        <rFont val="Arial"/>
        <family val="2"/>
      </rPr>
      <t xml:space="preserve">El grupo de gestión documental realiza socialización a nivel nacional de la PA-DO-G09 Guía Aplicativo GESDOC,  para que los funcionarios públicos conozcan y utilicen correctamente el aplicativo GESDOC.
</t>
    </r>
    <r>
      <rPr>
        <b/>
        <sz val="11"/>
        <color theme="1"/>
        <rFont val="Arial"/>
        <family val="2"/>
      </rPr>
      <t xml:space="preserve">Periodicidad del Control: </t>
    </r>
    <r>
      <rPr>
        <sz val="11"/>
        <color theme="1"/>
        <rFont val="Arial"/>
        <family val="2"/>
      </rPr>
      <t xml:space="preserve">Semestral
</t>
    </r>
    <r>
      <rPr>
        <b/>
        <sz val="11"/>
        <color theme="1"/>
        <rFont val="Arial"/>
        <family val="2"/>
      </rPr>
      <t xml:space="preserve">Evidencias: </t>
    </r>
    <r>
      <rPr>
        <sz val="11"/>
        <color theme="1"/>
        <rFont val="Arial"/>
        <family val="2"/>
      </rPr>
      <t>Correos electrónicos.</t>
    </r>
  </si>
  <si>
    <r>
      <rPr>
        <b/>
        <sz val="11"/>
        <color theme="1"/>
        <rFont val="Arial"/>
        <family val="2"/>
      </rPr>
      <t>Control 2:</t>
    </r>
    <r>
      <rPr>
        <sz val="11"/>
        <color theme="1"/>
        <rFont val="Arial"/>
        <family val="2"/>
      </rPr>
      <t xml:space="preserve"> El grupo de gestión documental, realiza la creación de usuarios y soporte del aplicativo GESDOC, a partir de las solicitudes de los funcionarios de  DIREG y ERON. 
</t>
    </r>
    <r>
      <rPr>
        <b/>
        <sz val="11"/>
        <color theme="1"/>
        <rFont val="Arial"/>
        <family val="2"/>
      </rPr>
      <t xml:space="preserve">
Periodicidad del Control: </t>
    </r>
    <r>
      <rPr>
        <sz val="11"/>
        <color theme="1"/>
        <rFont val="Arial"/>
        <family val="2"/>
      </rPr>
      <t>Cuatrimestral</t>
    </r>
    <r>
      <rPr>
        <b/>
        <sz val="11"/>
        <color theme="1"/>
        <rFont val="Arial"/>
        <family val="2"/>
      </rPr>
      <t xml:space="preserve">
Evidencias:</t>
    </r>
    <r>
      <rPr>
        <sz val="11"/>
        <color theme="1"/>
        <rFont val="Arial"/>
        <family val="2"/>
      </rPr>
      <t xml:space="preserve"> Correos electrónicos.</t>
    </r>
  </si>
  <si>
    <r>
      <rPr>
        <b/>
        <sz val="11"/>
        <color theme="1"/>
        <rFont val="Arial"/>
        <family val="2"/>
      </rPr>
      <t>Control 3</t>
    </r>
    <r>
      <rPr>
        <sz val="11"/>
        <color theme="1"/>
        <rFont val="Arial"/>
        <family val="2"/>
      </rPr>
      <t xml:space="preserve">: El grupo de gestión documental socializa y exige mediante seguimiento  al cumplimiento del Procedimiento de Recepción, Radicación y Distribución de Comunicaciones Oficiales PA-DO-P02.
</t>
    </r>
    <r>
      <rPr>
        <b/>
        <sz val="11"/>
        <color theme="1"/>
        <rFont val="Arial"/>
        <family val="2"/>
      </rPr>
      <t>Periodicidad del Control:</t>
    </r>
    <r>
      <rPr>
        <sz val="11"/>
        <color theme="1"/>
        <rFont val="Arial"/>
        <family val="2"/>
      </rPr>
      <t xml:space="preserve"> Cuatrimestral
</t>
    </r>
    <r>
      <rPr>
        <b/>
        <sz val="11"/>
        <color theme="1"/>
        <rFont val="Arial"/>
        <family val="2"/>
      </rPr>
      <t xml:space="preserve">Evidencias: </t>
    </r>
    <r>
      <rPr>
        <sz val="11"/>
        <color theme="1"/>
        <rFont val="Arial"/>
        <family val="2"/>
      </rPr>
      <t>Correos electrónicos, actas, oficios.</t>
    </r>
  </si>
  <si>
    <r>
      <rPr>
        <b/>
        <sz val="11"/>
        <rFont val="Arial"/>
        <family val="2"/>
      </rPr>
      <t xml:space="preserve">Control 1: </t>
    </r>
    <r>
      <rPr>
        <sz val="11"/>
        <rFont val="Arial"/>
        <family val="2"/>
      </rPr>
      <t xml:space="preserve">El grupo de gestión documental realiza de manera permanente acompañamiento y capacitación a nivel nacional basado en los procedimientos de Organización Documental PA-DO-P07 y el Manual de Gestión Documental   PA-DO-M01.
</t>
    </r>
    <r>
      <rPr>
        <b/>
        <sz val="11"/>
        <rFont val="Arial"/>
        <family val="2"/>
      </rPr>
      <t xml:space="preserve">
Periodicidad del Control: </t>
    </r>
    <r>
      <rPr>
        <sz val="11"/>
        <rFont val="Arial"/>
        <family val="2"/>
      </rPr>
      <t xml:space="preserve">Permanente (cuatrimestral)
</t>
    </r>
    <r>
      <rPr>
        <b/>
        <sz val="11"/>
        <rFont val="Arial"/>
        <family val="2"/>
      </rPr>
      <t>Evidencias:</t>
    </r>
    <r>
      <rPr>
        <sz val="11"/>
        <rFont val="Arial"/>
        <family val="2"/>
      </rPr>
      <t xml:space="preserve"> Correos electrónicos, oficios y actas</t>
    </r>
  </si>
  <si>
    <r>
      <rPr>
        <b/>
        <sz val="11"/>
        <color theme="1"/>
        <rFont val="Arial"/>
        <family val="2"/>
      </rPr>
      <t xml:space="preserve">Control 1: </t>
    </r>
    <r>
      <rPr>
        <sz val="11"/>
        <color theme="1"/>
        <rFont val="Arial"/>
        <family val="2"/>
      </rPr>
      <t xml:space="preserve">Los coordinadores del Grupo de programación en presupuestal, tesorería, presupuesto y contabilidad construyen y socializan la circular de apertura (febrero) y cierre de la vigencia (octubre) con el fin de emitir los lineamientos en materia financiera.  Esta circular es remitida  a nivel nacional a todos los servidores públicos. En caso de que no se pueda emitir la circular, se procede a dar lineamientos por el dueño de proceso a través de comunicación interna. 
</t>
    </r>
    <r>
      <rPr>
        <b/>
        <sz val="11"/>
        <color theme="1"/>
        <rFont val="Arial"/>
        <family val="2"/>
      </rPr>
      <t>Periodicidad del control:</t>
    </r>
    <r>
      <rPr>
        <sz val="11"/>
        <color theme="1"/>
        <rFont val="Arial"/>
        <family val="2"/>
      </rPr>
      <t xml:space="preserve"> Inicio de año (febrero)
</t>
    </r>
    <r>
      <rPr>
        <b/>
        <sz val="11"/>
        <color theme="1"/>
        <rFont val="Arial"/>
        <family val="2"/>
      </rPr>
      <t>Evidencias:</t>
    </r>
    <r>
      <rPr>
        <sz val="11"/>
        <color theme="1"/>
        <rFont val="Arial"/>
        <family val="2"/>
      </rPr>
      <t xml:space="preserve"> Circular, correos.</t>
    </r>
  </si>
  <si>
    <r>
      <rPr>
        <b/>
        <sz val="11"/>
        <color theme="1"/>
        <rFont val="Arial"/>
        <family val="2"/>
      </rPr>
      <t>Control 1:</t>
    </r>
    <r>
      <rPr>
        <sz val="11"/>
        <color theme="1"/>
        <rFont val="Arial"/>
        <family val="2"/>
      </rPr>
      <t xml:space="preserve"> El grupo de contabilidad, realizan inducción en materia contable, de acuerdo a la normatividad emitida por la Contaduría General de la Nación y el Ministerio de Hacienda y Crédito Publico - SIIF NACIÓN.
</t>
    </r>
    <r>
      <rPr>
        <b/>
        <sz val="11"/>
        <color theme="1"/>
        <rFont val="Arial"/>
        <family val="2"/>
      </rPr>
      <t xml:space="preserve">Periodicidad del control: </t>
    </r>
    <r>
      <rPr>
        <sz val="11"/>
        <color theme="1"/>
        <rFont val="Arial"/>
        <family val="2"/>
      </rPr>
      <t xml:space="preserve">Cuatrimestral
</t>
    </r>
    <r>
      <rPr>
        <b/>
        <sz val="11"/>
        <color theme="1"/>
        <rFont val="Arial"/>
        <family val="2"/>
      </rPr>
      <t>Evidencias:</t>
    </r>
    <r>
      <rPr>
        <sz val="11"/>
        <color theme="1"/>
        <rFont val="Arial"/>
        <family val="2"/>
      </rPr>
      <t xml:space="preserve"> Acta - video </t>
    </r>
  </si>
  <si>
    <r>
      <rPr>
        <b/>
        <sz val="11"/>
        <color indexed="8"/>
        <rFont val="Arial"/>
        <family val="2"/>
      </rPr>
      <t xml:space="preserve">Control 2. </t>
    </r>
    <r>
      <rPr>
        <sz val="11"/>
        <color indexed="8"/>
        <rFont val="Arial"/>
        <family val="2"/>
      </rPr>
      <t xml:space="preserve">La coordinación contable y quien haga sus veces en las subunidades ejecutoras a nivel nacional conciliaran la información con las dependencias que generan  información o interviene en el proceso contable. 
</t>
    </r>
    <r>
      <rPr>
        <b/>
        <sz val="11"/>
        <color rgb="FF000000"/>
        <rFont val="Arial"/>
        <family val="2"/>
      </rPr>
      <t>Periodicidad del control:</t>
    </r>
    <r>
      <rPr>
        <sz val="11"/>
        <color indexed="8"/>
        <rFont val="Arial"/>
        <family val="2"/>
      </rPr>
      <t xml:space="preserve"> Cuatrimestral
</t>
    </r>
    <r>
      <rPr>
        <b/>
        <sz val="11"/>
        <color indexed="8"/>
        <rFont val="Arial"/>
        <family val="2"/>
      </rPr>
      <t>Evidencias:</t>
    </r>
    <r>
      <rPr>
        <sz val="11"/>
        <color indexed="8"/>
        <rFont val="Arial"/>
        <family val="2"/>
      </rPr>
      <t xml:space="preserve"> Actas - Oficio</t>
    </r>
  </si>
  <si>
    <r>
      <rPr>
        <b/>
        <sz val="11"/>
        <color theme="1"/>
        <rFont val="Arial"/>
        <family val="2"/>
      </rPr>
      <t>Control 3.</t>
    </r>
    <r>
      <rPr>
        <sz val="11"/>
        <color theme="1"/>
        <rFont val="Arial"/>
        <family val="2"/>
      </rPr>
      <t xml:space="preserve"> El grupo de contabilidad realiza análisis del reporte de saldos y movimientos generados del sistema SIIF Nación para verificar la razonabilidad de los saldos en cumplimiento de la normatividad vigente políticas contable y procedimientos. 
</t>
    </r>
    <r>
      <rPr>
        <b/>
        <sz val="11"/>
        <color theme="1"/>
        <rFont val="Arial"/>
        <family val="2"/>
      </rPr>
      <t xml:space="preserve">Periodicidad del control: </t>
    </r>
    <r>
      <rPr>
        <sz val="11"/>
        <color theme="1"/>
        <rFont val="Arial"/>
        <family val="2"/>
      </rPr>
      <t xml:space="preserve">Mensual
</t>
    </r>
    <r>
      <rPr>
        <b/>
        <sz val="11"/>
        <color theme="1"/>
        <rFont val="Arial"/>
        <family val="2"/>
      </rPr>
      <t xml:space="preserve">Evidencias:   </t>
    </r>
    <r>
      <rPr>
        <sz val="11"/>
        <color theme="1"/>
        <rFont val="Arial"/>
        <family val="2"/>
      </rPr>
      <t>Reporte de saldos y movimientos por ECP</t>
    </r>
  </si>
  <si>
    <r>
      <rPr>
        <b/>
        <sz val="11"/>
        <color theme="1"/>
        <rFont val="Arial"/>
        <family val="2"/>
      </rPr>
      <t>Control 1</t>
    </r>
    <r>
      <rPr>
        <sz val="11"/>
        <color theme="1"/>
        <rFont val="Arial"/>
        <family val="2"/>
      </rPr>
      <t xml:space="preserve">. La Oficina Asesora de Planeación – Grupo Programación Presupuestal y la Dirección de Gestión Corporativa – Grupo Presupuesto, presentan informe de ejecución presupuestal con periodicidad mensual  acorde con el reporte del Sistema Integrado de  Información Financiera SIIF Nación, ante las Direcciones: General, Gestión Corporativa, Regionales  Mediante comunicación y/o correos electrónicos cuyo fin sea tomar las acciones que conlleven al cumplimiento de las metas institucionales.
</t>
    </r>
    <r>
      <rPr>
        <b/>
        <sz val="11"/>
        <color theme="1"/>
        <rFont val="Arial"/>
        <family val="2"/>
      </rPr>
      <t xml:space="preserve">Periodicidad del control: </t>
    </r>
    <r>
      <rPr>
        <sz val="11"/>
        <color theme="1"/>
        <rFont val="Arial"/>
        <family val="2"/>
      </rPr>
      <t xml:space="preserve">Mensual
</t>
    </r>
    <r>
      <rPr>
        <b/>
        <sz val="11"/>
        <color theme="1"/>
        <rFont val="Arial"/>
        <family val="2"/>
      </rPr>
      <t>Evidencias</t>
    </r>
    <r>
      <rPr>
        <sz val="11"/>
        <color theme="1"/>
        <rFont val="Arial"/>
        <family val="2"/>
      </rPr>
      <t>: Informe de ejecución presupuestal- correos</t>
    </r>
  </si>
  <si>
    <t>2023. ELIMINACIÓN  Posibilidad de afectación reputacional y/o económica por el incumplimiento metas sinergia establecidas en el tablero de control de presidencia debido a la falta de gestión y/o o efectividad por parte de los responsables de cada indicador</t>
  </si>
  <si>
    <t>Eliminación del R24: Posibilidad de recibir u solicitar cualquier dádiva o beneficio a nombre propio o de tercero  a cambio de permitir la tenencia de elementos prohibidos o ilegales al interior de los ERON por parte de funcionarios del cuerpo de custodia, toda vez que se unifica con el R23.</t>
  </si>
  <si>
    <t>Eliminación del R54: Aplicación indebida de normatividad y procedimientos relacionados con la gestión del talento humano . Indicando:" se solicita sea eliminado el riesgo 54 correspondiente a la Subdireccion de talento humano ya que se encuentra inmerso en otros riesgos y en el plan de accion de la subdireccion "</t>
  </si>
  <si>
    <t>Eliminación de los riesgos R68: Insuficiencia de Planes Ocupacionales contextualizados que beneficien la resocialización de las PPL (Proceso Tratamiento Penitenciario), toda vez que se encuentra inmerso en el R75. Asimismo, solicitan pasar el R35 PASAR A CONNOTACIÓN DE POSIBLE RIESGOS DE CORRUPCIÓN.</t>
  </si>
  <si>
    <t>Eliminación de riesgos del proceso Logistica y Abastecimiento, con el fin de unificar riesgos y controles:
R80:Posibilidad de recibir u solicitar cualquier dádiva o beneficio a nombre propio o de terceros a cambio de omitir información real en la elaboración de las tomas físicas.</t>
  </si>
  <si>
    <t xml:space="preserve">Eliminación de riesgos del proceso Logistica y Abastecimiento, con el fin de unificar riesgos y controles:
R84: Posibilidad de usar de manera indebida los bienes del Instituto (parque automotor) para beneficio particular o de terceros </t>
  </si>
  <si>
    <t>Eliminación de riesgos del proceso Logistica y Abastecimiento, con el fin de unificar riesgos y controles:
R85: Indebida utilización del parque automotor que afecte la imagen o buen nombre del instituto.</t>
  </si>
  <si>
    <t xml:space="preserve">Eliminación de riesgos del proceso Logistica y Abastecimiento, con el fin de unificar riesgos y controles:
R86: Posibilidad de usar el combustible del Instituto  de manera indebida  para beneficio particular o de terceros </t>
  </si>
  <si>
    <t>Eliminación del R94: Inoportunidad de la información consignada para la entrega de la documentación externa enviada a través de servicio postal. Indicando:"Frente al Riesgo No. 94, se hace necesario su eliminación puesto que, desde la vigencia 2017 se viene monitoreando en los indicadores de gestión, nunca se materializó y no presenta ningún riesgo para el proceso."</t>
  </si>
  <si>
    <t>ELIMINADO</t>
  </si>
  <si>
    <r>
      <rPr>
        <b/>
        <sz val="11"/>
        <rFont val="Arial"/>
        <family val="2"/>
      </rPr>
      <t>Control 1:</t>
    </r>
    <r>
      <rPr>
        <sz val="11"/>
        <rFont val="Arial"/>
        <family val="2"/>
      </rPr>
      <t xml:space="preserve"> El Grupo Seguros, DIREG y ERON socializan e informa sobre las coberturas y clausulas de las pólizas adquiridas por el Instituto a nivel nacional, por medio de oficios y/o correos masivos a las diferentes áreas, dependencias, direcciones, coordinaciones y ERON con el fin de dar a conocer los parámetros establecidos para la reclamación de un siniestro y  la importancia del cumplimiento dentro de los términos legalmente establecidos, dejando los respectivos registros de calidad de las socializaciones efectuadas. En caso de presentarse reclamaciones extemporáneas por siniestro, se procederá a oficiar a la dependencia las razones por las cuales no se realizó el trámite respectivo ante la aseguradora verificando los hechos expuestos. 
</t>
    </r>
    <r>
      <rPr>
        <b/>
        <sz val="11"/>
        <rFont val="Arial"/>
        <family val="2"/>
      </rPr>
      <t>Periodicidad del control:</t>
    </r>
    <r>
      <rPr>
        <sz val="11"/>
        <rFont val="Arial"/>
        <family val="2"/>
      </rPr>
      <t xml:space="preserve"> Semestral
</t>
    </r>
    <r>
      <rPr>
        <b/>
        <sz val="11"/>
        <rFont val="Arial"/>
        <family val="2"/>
      </rPr>
      <t xml:space="preserve">Evidencias: </t>
    </r>
    <r>
      <rPr>
        <sz val="11"/>
        <rFont val="Arial"/>
        <family val="2"/>
      </rPr>
      <t>Oficios, correos electrónicos, las actas correspondientes y base de datos.</t>
    </r>
  </si>
  <si>
    <r>
      <rPr>
        <b/>
        <sz val="11"/>
        <rFont val="Arial"/>
        <family val="2"/>
      </rPr>
      <t>Control 2:</t>
    </r>
    <r>
      <rPr>
        <sz val="11"/>
        <rFont val="Arial"/>
        <family val="2"/>
      </rPr>
      <t xml:space="preserve"> La Dirección de Gestión Corporativa - Grupo Seguros, cada vez que se presenta una reclamación que es informada, se radica mediante oficio ante la compañía aseguradora y/o corredores de seguros la documentación requerida para el respectivo trámite. En caso de que se realice alguna observación por parte de la compañía aseguradora y/o corredores de seguros frente a la reclamación, se subsana  lo requerido solicitando a cada nivel la información y/o detalles de la reclamación. De la misma manera se realiza seguimiento al radicado frente a la compañía aseguradora.
</t>
    </r>
    <r>
      <rPr>
        <b/>
        <sz val="11"/>
        <rFont val="Arial"/>
        <family val="2"/>
      </rPr>
      <t>Periodicidad del control:</t>
    </r>
    <r>
      <rPr>
        <sz val="11"/>
        <rFont val="Arial"/>
        <family val="2"/>
      </rPr>
      <t xml:space="preserve"> Permanente con reporte cuatrimestral
</t>
    </r>
    <r>
      <rPr>
        <b/>
        <sz val="11"/>
        <rFont val="Arial"/>
        <family val="2"/>
      </rPr>
      <t>Evidencias del Control:</t>
    </r>
    <r>
      <rPr>
        <sz val="11"/>
        <rFont val="Arial"/>
        <family val="2"/>
      </rPr>
      <t xml:space="preserve"> Oficios, correos, </t>
    </r>
  </si>
  <si>
    <r>
      <rPr>
        <b/>
        <sz val="11"/>
        <rFont val="Arial"/>
        <family val="2"/>
      </rPr>
      <t xml:space="preserve">Control 1: </t>
    </r>
    <r>
      <rPr>
        <sz val="11"/>
        <rFont val="Arial"/>
        <family val="2"/>
      </rPr>
      <t xml:space="preserve">El Grupo Armamento diseña anualmente un plan de capacitación para la administración adecuada, control y manejo del material de defensa dirigido al personal del Cuerpo de Custodia y Vigilancia el cual se desarrolla en base a un cronograma, con responsables, fechas y dejando evidencia de la actividad mediante acta, de acuerdo a las instrucciones del nivel central a través de oficios y correos. En caso de que en algún ERON, Centros de Instrucción y  Grupos Especiales no ejecuten el cronograma de capacitación, se acude mediante correo electrónico informando la no realización de los casos puntuales a las Direcciones Regionales para el efectivo cumplimiento.
</t>
    </r>
    <r>
      <rPr>
        <b/>
        <sz val="11"/>
        <rFont val="Arial"/>
        <family val="2"/>
      </rPr>
      <t>Periodicidad del control:</t>
    </r>
    <r>
      <rPr>
        <sz val="11"/>
        <rFont val="Arial"/>
        <family val="2"/>
      </rPr>
      <t xml:space="preserve"> Permanente con reporte cuatrimestral
</t>
    </r>
    <r>
      <rPr>
        <b/>
        <sz val="11"/>
        <rFont val="Arial"/>
        <family val="2"/>
      </rPr>
      <t xml:space="preserve">Evidencias: </t>
    </r>
    <r>
      <rPr>
        <sz val="11"/>
        <rFont val="Arial"/>
        <family val="2"/>
      </rPr>
      <t xml:space="preserve">  Correos, Oficios, Actas, Diseño del Cronograma</t>
    </r>
  </si>
  <si>
    <r>
      <rPr>
        <b/>
        <sz val="11"/>
        <rFont val="Arial"/>
        <family val="2"/>
      </rPr>
      <t>Control 2:</t>
    </r>
    <r>
      <rPr>
        <sz val="11"/>
        <rFont val="Arial"/>
        <family val="2"/>
      </rPr>
      <t xml:space="preserve"> El Grupo Armamento  EPN, DIREG y ERON socializan de manera semestral a  nivel nacional el Manual de Material de Defensa y Municiones PA-LA-M01 a través de los medios de comunicación institucional. 
</t>
    </r>
    <r>
      <rPr>
        <b/>
        <sz val="11"/>
        <rFont val="Arial"/>
        <family val="2"/>
      </rPr>
      <t>Periodicidad del control:</t>
    </r>
    <r>
      <rPr>
        <sz val="11"/>
        <rFont val="Arial"/>
        <family val="2"/>
      </rPr>
      <t xml:space="preserve"> Semestral
</t>
    </r>
    <r>
      <rPr>
        <b/>
        <sz val="11"/>
        <rFont val="Arial"/>
        <family val="2"/>
      </rPr>
      <t xml:space="preserve">Evidencias: </t>
    </r>
    <r>
      <rPr>
        <sz val="11"/>
        <rFont val="Arial"/>
        <family val="2"/>
      </rPr>
      <t xml:space="preserve"> Correos electrónicos.</t>
    </r>
  </si>
  <si>
    <r>
      <rPr>
        <b/>
        <sz val="11"/>
        <rFont val="Arial"/>
        <family val="2"/>
      </rPr>
      <t>Control 3:</t>
    </r>
    <r>
      <rPr>
        <sz val="11"/>
        <rFont val="Arial"/>
        <family val="2"/>
      </rPr>
      <t xml:space="preserve"> El Grupo Armamento ejecutan un plan de visitas aleatorias, con el propósito de verificar el estado de material de defensa.
</t>
    </r>
    <r>
      <rPr>
        <b/>
        <sz val="11"/>
        <rFont val="Arial"/>
        <family val="2"/>
      </rPr>
      <t xml:space="preserve">Periodicidad del control: </t>
    </r>
    <r>
      <rPr>
        <sz val="11"/>
        <rFont val="Arial"/>
        <family val="2"/>
      </rPr>
      <t xml:space="preserve">Permanente, con reporte cuatrimestral
</t>
    </r>
    <r>
      <rPr>
        <b/>
        <sz val="11"/>
        <rFont val="Arial"/>
        <family val="2"/>
      </rPr>
      <t>Evidencias:</t>
    </r>
    <r>
      <rPr>
        <sz val="11"/>
        <rFont val="Arial"/>
        <family val="2"/>
      </rPr>
      <t xml:space="preserve">   Plan de visitas</t>
    </r>
  </si>
  <si>
    <r>
      <rPr>
        <b/>
        <sz val="11"/>
        <rFont val="Arial"/>
        <family val="2"/>
      </rPr>
      <t xml:space="preserve">Control 2: </t>
    </r>
    <r>
      <rPr>
        <sz val="11"/>
        <rFont val="Arial"/>
        <family val="2"/>
      </rPr>
      <t xml:space="preserve">El Grupo de manejo de bienes muebles imparte instrucciones al inicio de vigencia a las Direcciones Regionales, ERON, EPN, Nivel Central frente a la novedades administrativas, responsabilidades y obligaciones de los almacenistas, y el  cumplimiento de los procedimientos.
</t>
    </r>
    <r>
      <rPr>
        <b/>
        <sz val="11"/>
        <rFont val="Arial"/>
        <family val="2"/>
      </rPr>
      <t xml:space="preserve">
Periodicidad del control:</t>
    </r>
    <r>
      <rPr>
        <sz val="11"/>
        <rFont val="Arial"/>
        <family val="2"/>
      </rPr>
      <t xml:space="preserve"> Inicio de vigencia . Una vez al año
</t>
    </r>
    <r>
      <rPr>
        <b/>
        <sz val="11"/>
        <rFont val="Arial"/>
        <family val="2"/>
      </rPr>
      <t>Evidencias:</t>
    </r>
    <r>
      <rPr>
        <sz val="11"/>
        <rFont val="Arial"/>
        <family val="2"/>
      </rPr>
      <t xml:space="preserve">  Correos electrónicos</t>
    </r>
  </si>
  <si>
    <r>
      <rPr>
        <b/>
        <sz val="11"/>
        <rFont val="Arial"/>
        <family val="2"/>
      </rPr>
      <t xml:space="preserve">Control 1: </t>
    </r>
    <r>
      <rPr>
        <sz val="11"/>
        <rFont val="Arial"/>
        <family val="2"/>
      </rPr>
      <t xml:space="preserve">El Grupo Logístico realiza video conferencias con Regionales y ERON, instruyendo y recordando la estructuración y notificación de necesidades de Bienes y servicios a cargo de la USPEC. 
</t>
    </r>
    <r>
      <rPr>
        <b/>
        <sz val="11"/>
        <rFont val="Arial"/>
        <family val="2"/>
      </rPr>
      <t>Periodicidad del control</t>
    </r>
    <r>
      <rPr>
        <sz val="11"/>
        <rFont val="Arial"/>
        <family val="2"/>
      </rPr>
      <t xml:space="preserve">: Semestral
</t>
    </r>
    <r>
      <rPr>
        <b/>
        <sz val="11"/>
        <rFont val="Arial"/>
        <family val="2"/>
      </rPr>
      <t xml:space="preserve">Evidencias: </t>
    </r>
    <r>
      <rPr>
        <sz val="11"/>
        <rFont val="Arial"/>
        <family val="2"/>
      </rPr>
      <t>Actas y/o grabación</t>
    </r>
  </si>
  <si>
    <r>
      <rPr>
        <b/>
        <sz val="11"/>
        <rFont val="Arial"/>
        <family val="2"/>
      </rPr>
      <t xml:space="preserve">Control 2: </t>
    </r>
    <r>
      <rPr>
        <sz val="11"/>
        <rFont val="Arial"/>
        <family val="2"/>
      </rPr>
      <t xml:space="preserve">El Grupo Logístico realiza la coordinación para  hacer visitas por personal técnico frente a requerimiento de necesidades.
</t>
    </r>
    <r>
      <rPr>
        <b/>
        <sz val="11"/>
        <rFont val="Arial"/>
        <family val="2"/>
      </rPr>
      <t xml:space="preserve">
Periodicidad del control:</t>
    </r>
    <r>
      <rPr>
        <sz val="11"/>
        <rFont val="Arial"/>
        <family val="2"/>
      </rPr>
      <t xml:space="preserve"> Permanente con reporte cuatrimestral
</t>
    </r>
    <r>
      <rPr>
        <b/>
        <sz val="11"/>
        <rFont val="Arial"/>
        <family val="2"/>
      </rPr>
      <t>Evidencias:</t>
    </r>
    <r>
      <rPr>
        <sz val="11"/>
        <rFont val="Arial"/>
        <family val="2"/>
      </rPr>
      <t xml:space="preserve"> Visitas</t>
    </r>
  </si>
  <si>
    <r>
      <rPr>
        <b/>
        <sz val="11"/>
        <color theme="1"/>
        <rFont val="Arial"/>
        <family val="2"/>
      </rPr>
      <t>Control 2:</t>
    </r>
    <r>
      <rPr>
        <sz val="11"/>
        <color theme="1"/>
        <rFont val="Arial"/>
        <family val="2"/>
      </rPr>
      <t xml:space="preserve"> El grupo de Atención al Ciudadano remite en el primer trimestre a las Direcciones Regionales y ERON oficio  con cada una de las actividades a desarrollar, plazos establecidos y entrega de evidencias. 
</t>
    </r>
    <r>
      <rPr>
        <b/>
        <sz val="11"/>
        <color theme="1"/>
        <rFont val="Arial"/>
        <family val="2"/>
      </rPr>
      <t>Periodicidad del control:</t>
    </r>
    <r>
      <rPr>
        <sz val="11"/>
        <color theme="1"/>
        <rFont val="Arial"/>
        <family val="2"/>
      </rPr>
      <t xml:space="preserve"> Una vez al año (primer trimestre)
</t>
    </r>
    <r>
      <rPr>
        <b/>
        <sz val="11"/>
        <color theme="1"/>
        <rFont val="Arial"/>
        <family val="2"/>
      </rPr>
      <t>Evidencias:</t>
    </r>
    <r>
      <rPr>
        <sz val="11"/>
        <color theme="1"/>
        <rFont val="Arial"/>
        <family val="2"/>
      </rPr>
      <t xml:space="preserve"> Oficios, correos electrónicos</t>
    </r>
  </si>
  <si>
    <r>
      <rPr>
        <b/>
        <sz val="11"/>
        <color theme="1"/>
        <rFont val="Arial"/>
        <family val="2"/>
      </rPr>
      <t>Control 1:</t>
    </r>
    <r>
      <rPr>
        <sz val="11"/>
        <color theme="1"/>
        <rFont val="Arial"/>
        <family val="2"/>
      </rPr>
      <t xml:space="preserve"> El grupo de Atención al Ciudadano solicita mediante oficio anual a las Direcciones Regionales y ERON la asignación de personal idóneo para los puntos de atención al ciudadano.
</t>
    </r>
    <r>
      <rPr>
        <b/>
        <sz val="11"/>
        <color theme="1"/>
        <rFont val="Arial"/>
        <family val="2"/>
      </rPr>
      <t>Periodicidad del control:</t>
    </r>
    <r>
      <rPr>
        <sz val="11"/>
        <color theme="1"/>
        <rFont val="Arial"/>
        <family val="2"/>
      </rPr>
      <t xml:space="preserve"> Una vez al año (primer cuatrimestre)
</t>
    </r>
    <r>
      <rPr>
        <b/>
        <sz val="11"/>
        <color theme="1"/>
        <rFont val="Arial"/>
        <family val="2"/>
      </rPr>
      <t>Evidencias:</t>
    </r>
    <r>
      <rPr>
        <sz val="11"/>
        <color theme="1"/>
        <rFont val="Arial"/>
        <family val="2"/>
      </rPr>
      <t xml:space="preserve"> Oficios, Correos electrónicos.</t>
    </r>
  </si>
  <si>
    <r>
      <rPr>
        <b/>
        <sz val="11"/>
        <color theme="1"/>
        <rFont val="Arial"/>
        <family val="2"/>
      </rPr>
      <t xml:space="preserve">Control 1:  </t>
    </r>
    <r>
      <rPr>
        <sz val="11"/>
        <color theme="1"/>
        <rFont val="Arial"/>
        <family val="2"/>
      </rPr>
      <t xml:space="preserve">El grupo de Atención al Ciudadano realiza de manera trimestral un seguimiento y control a través del modulo PQRSD y su tablero de control, realizando un informe al Director General, así vez oficios a las dependencias competentes, Dirección escuela de formación, DIREG y ERON para el cumplimiento de la respuesta de conformidad a la Ley 1755 de 2015 .
</t>
    </r>
    <r>
      <rPr>
        <b/>
        <sz val="11"/>
        <color theme="1"/>
        <rFont val="Arial"/>
        <family val="2"/>
      </rPr>
      <t>Periodicidad del control</t>
    </r>
    <r>
      <rPr>
        <sz val="11"/>
        <color theme="1"/>
        <rFont val="Arial"/>
        <family val="2"/>
      </rPr>
      <t xml:space="preserve">: Trimestral
</t>
    </r>
    <r>
      <rPr>
        <b/>
        <sz val="11"/>
        <color theme="1"/>
        <rFont val="Arial"/>
        <family val="2"/>
      </rPr>
      <t xml:space="preserve">Evidencias: </t>
    </r>
    <r>
      <rPr>
        <sz val="11"/>
        <color theme="1"/>
        <rFont val="Arial"/>
        <family val="2"/>
      </rPr>
      <t>Informe, Oficios, Correos electrónicos, tablero de control.</t>
    </r>
  </si>
  <si>
    <r>
      <rPr>
        <b/>
        <sz val="11"/>
        <rFont val="Arial"/>
        <family val="2"/>
      </rPr>
      <t xml:space="preserve">Control 1: </t>
    </r>
    <r>
      <rPr>
        <sz val="11"/>
        <rFont val="Arial"/>
        <family val="2"/>
      </rPr>
      <t xml:space="preserve">El grupo de Atención al Ciudadano realiza campaña de los canales o medios con los que cuenta el instituto para presentar denuncias por hechos de corrupción, la cual es socializada por las DIREG, ERON y Dirección Escuela de Formación, los que a su vez reportan de manera semestral al Grupo de Atencion al Ciudadano y este consolida la informacion.
</t>
    </r>
    <r>
      <rPr>
        <b/>
        <sz val="11"/>
        <rFont val="Arial"/>
        <family val="2"/>
      </rPr>
      <t>Periodicidad del control:</t>
    </r>
    <r>
      <rPr>
        <sz val="11"/>
        <rFont val="Arial"/>
        <family val="2"/>
      </rPr>
      <t xml:space="preserve"> Semestral
</t>
    </r>
    <r>
      <rPr>
        <b/>
        <sz val="11"/>
        <rFont val="Arial"/>
        <family val="2"/>
      </rPr>
      <t>Evidencias:</t>
    </r>
    <r>
      <rPr>
        <sz val="11"/>
        <rFont val="Arial"/>
        <family val="2"/>
      </rPr>
      <t xml:space="preserve"> Informe,  oficio</t>
    </r>
  </si>
  <si>
    <t>Socializar una campaña sobre los medios y canales con los que cuenta el instituto para la recepción de las denuncias.</t>
  </si>
  <si>
    <t>Informe de las quejas por hechos de gran impacto, analizadas en el comité CRAET.</t>
  </si>
  <si>
    <t>Si se presenta la materialización del riesgo, se deben ejecutar las siguiente acciones cuyo objetivo principal es reducir los daños que se puedan producir (impacto): 
1. Informe a la Dirección General
2. Llevar situación al CRAET</t>
  </si>
  <si>
    <t>Grupos de: administración de Bienes Muebles, Armamento e intendencia, vehículos, logístico, seguros.
Direcciones Regionales
EPN, 
ERON</t>
  </si>
  <si>
    <t>Videonferencia a nivel nacional de capacitación  y la aplicación de procedimientos del proceso financiero</t>
  </si>
  <si>
    <t>CALIFICACIÓN TOTAL DE ATRIBUTO</t>
  </si>
  <si>
    <t>PLAN DE ACCIÓN
(Acciones adicionales que fortalezcan el control)</t>
  </si>
  <si>
    <t>CALIFICACIÓN TIPO DE CONTROL</t>
  </si>
  <si>
    <t>CALIFICACIÓN IMPLEMENTACIÓN</t>
  </si>
  <si>
    <t xml:space="preserve"> % PROBABILIDAD RESIDUAL </t>
  </si>
  <si>
    <t>Rara vezLeve</t>
  </si>
  <si>
    <t>Rara vezMenor</t>
  </si>
  <si>
    <t>Rara vezModerado</t>
  </si>
  <si>
    <t>Rara vezMayor</t>
  </si>
  <si>
    <t>Rara vezCatastrófico</t>
  </si>
  <si>
    <t>ImprobableLeve</t>
  </si>
  <si>
    <t>ImprobableMenor</t>
  </si>
  <si>
    <t>ImprobableModerado</t>
  </si>
  <si>
    <t>ImprobableMayor</t>
  </si>
  <si>
    <t>ImprobableCatastrófico</t>
  </si>
  <si>
    <t>PosibleLeve</t>
  </si>
  <si>
    <t>PosibleMenor</t>
  </si>
  <si>
    <t>PosibleModerado</t>
  </si>
  <si>
    <t>PosibleMayor</t>
  </si>
  <si>
    <t>PosibleCatastrófico</t>
  </si>
  <si>
    <t>ProbableLeve</t>
  </si>
  <si>
    <t>ProbableMenor</t>
  </si>
  <si>
    <t>ProbableModerado</t>
  </si>
  <si>
    <t>ProbableMayor</t>
  </si>
  <si>
    <t>ProbableCatastrófico</t>
  </si>
  <si>
    <t>Casi seguroLeve</t>
  </si>
  <si>
    <t>Casi seguroMenor</t>
  </si>
  <si>
    <t>Casi seguroModerado</t>
  </si>
  <si>
    <t>Casi seguroMayor</t>
  </si>
  <si>
    <t>Casi seguroCatastrófico</t>
  </si>
  <si>
    <t>%
IMPACTO</t>
  </si>
  <si>
    <t>CALIFICACIÓN
IMPLEMENTACIÓN</t>
  </si>
  <si>
    <t xml:space="preserve"> MAPA DE RIESGOS INSTITUCIONAL 
(MAPA DE RIESGOS DE CORRUPCIÓN)</t>
  </si>
  <si>
    <t>VIGENCIA 2023, VERSIÓN 1</t>
  </si>
  <si>
    <r>
      <rPr>
        <b/>
        <sz val="11"/>
        <rFont val="Arial"/>
        <family val="2"/>
      </rPr>
      <t xml:space="preserve">Control 1: </t>
    </r>
    <r>
      <rPr>
        <sz val="11"/>
        <rFont val="Arial"/>
        <family val="2"/>
      </rPr>
      <t xml:space="preserve">La Subdirección de Talento Humano a través del Grupo de Nomina,  de manera semestral solicita al equipo de trabajo la modificación de la contraseña para el acceso al sistema de nómina y orienta en la importancia del manejo de la información.
</t>
    </r>
    <r>
      <rPr>
        <b/>
        <sz val="11"/>
        <rFont val="Arial"/>
        <family val="2"/>
      </rPr>
      <t xml:space="preserve">Periodicidad del control:  </t>
    </r>
    <r>
      <rPr>
        <sz val="11"/>
        <rFont val="Arial"/>
        <family val="2"/>
      </rPr>
      <t xml:space="preserve">Semestral
</t>
    </r>
    <r>
      <rPr>
        <b/>
        <sz val="11"/>
        <rFont val="Arial"/>
        <family val="2"/>
      </rPr>
      <t>Evidencias:</t>
    </r>
    <r>
      <rPr>
        <sz val="11"/>
        <rFont val="Arial"/>
        <family val="2"/>
      </rPr>
      <t xml:space="preserve"> Correo electrónico </t>
    </r>
  </si>
  <si>
    <t xml:space="preserve">Las Direcciones Regionales mensualmente revisan en los reportes de "Internos en fase", "Internos sin seguimiento mayor a 90 dias" e  "Internos sin seguimiento mayor a 180 dias". De lo evidenciado, las DIREG realiza seguimiento por escrito solicitando plan de trabajo a los ERON. De esta manera, las Direcciones Regionales trimestralmente remite informe a la Direccion de Atencion y Tratamiento  donde evalúe el cumplimiento, las no conformidades, las respectivas acciones correctivas y preventivas realizadas a través del formato PM-TP-P07-F08 Informe Cualitativo CET versión oficial.                             </t>
  </si>
  <si>
    <t>Las Direcciones Regionales verifican que la PPL se encuentre asignada a una actividad de TEE acorde con la fase de tratamiento y realiza retroalimentación a los ERON de manera mensual. 
El Grupo de Tratamiento Penitenciario realiza retroalimentación a las Direcciones Regionales, de manera trimestral.</t>
  </si>
  <si>
    <t>MENSUAL Y
TRIMESTRAL</t>
  </si>
  <si>
    <t>Una vez al año
ENERO</t>
  </si>
  <si>
    <t xml:space="preserve">
Las Direcciones Regionales al inicio del año solicitan la planeacion de la cobertura de los programas a cada uno de los ERON de su jurisdiccion en Sisipec Web en el Modulo Planeación de Programas, verifican el cargue de la informacion y reportan a la Direccion de Atencion y Tratamiento - Grupo de Tratamiento Penitenciario para la aprobacion en el sistema. 
Evidencia: Registro de la planeación desarrollada en el sistema Sisipec  Web Modulo Planeacion de Programas - Matriz excel.</t>
  </si>
  <si>
    <r>
      <rPr>
        <b/>
        <sz val="11"/>
        <rFont val="Arial"/>
        <family val="2"/>
      </rPr>
      <t>Control 1:</t>
    </r>
    <r>
      <rPr>
        <sz val="11"/>
        <rFont val="Arial"/>
        <family val="2"/>
      </rPr>
      <t xml:space="preserve"> El grupo de Tratamiento Penitenciario realiza acciones de difusión respecto al Acceso  a las Actividades de Trabajo, Estudio y Enseñanza, es difundido por los canales de comunicación institucional, y es remitido a los ERON y a las Direcciones Regionales para ser socializados a los PPL dejando registro de calidad a través de acta.
</t>
    </r>
    <r>
      <rPr>
        <b/>
        <sz val="11"/>
        <rFont val="Arial"/>
        <family val="2"/>
      </rPr>
      <t xml:space="preserve">Periodicidad del control: </t>
    </r>
    <r>
      <rPr>
        <sz val="11"/>
        <rFont val="Arial"/>
        <family val="2"/>
      </rPr>
      <t xml:space="preserve">Semestral
</t>
    </r>
    <r>
      <rPr>
        <b/>
        <sz val="11"/>
        <rFont val="Arial"/>
        <family val="2"/>
      </rPr>
      <t>Evidencias:</t>
    </r>
    <r>
      <rPr>
        <sz val="11"/>
        <rFont val="Arial"/>
        <family val="2"/>
      </rPr>
      <t xml:space="preserve"> Acciones de difusión, correos y actas</t>
    </r>
  </si>
  <si>
    <t xml:space="preserve"> Subdirección de Atención Psicosocial
Grupo de Tratamiento Penitenciario.</t>
  </si>
  <si>
    <t xml:space="preserve"> El grupo de Tratamiento Penitenciario cuenta con  procedimiento  PM-TP-P03 V4 en el que establece la evaluación, selección, asignación, seguimiento y certificación de actividades de trabajo Estudio y Enseñanza.  Documento que  es socializados con las Direcciones Regionales y Establecimientos de Reclusión al inicio de cada vigencia.
Evidencias:Oficios de envío del procedimiento y acta de socializacion</t>
  </si>
  <si>
    <t>Una vez al año 
(Primer trimestre)</t>
  </si>
  <si>
    <t>Grupo de Derechos Humanos 
Direcciones Regionales</t>
  </si>
  <si>
    <t xml:space="preserve"> La subdirección de Atención Psicosocial - Grupo Atención Social 
DIREG </t>
  </si>
  <si>
    <t xml:space="preserve">Subdirección de Talento Humano - Grupo de Seguridad y Salud en el Trabajo.
Dirección Escuela de Formación .
 Directores Regionales, </t>
  </si>
  <si>
    <t>Grupo de manejo de bienes muebles
DIREG</t>
  </si>
  <si>
    <t>Grupo Logístico</t>
  </si>
  <si>
    <r>
      <rPr>
        <b/>
        <sz val="11"/>
        <rFont val="Arial"/>
        <family val="2"/>
      </rPr>
      <t>Control 2</t>
    </r>
    <r>
      <rPr>
        <sz val="11"/>
        <rFont val="Arial"/>
        <family val="2"/>
      </rPr>
      <t xml:space="preserve">: El responsable de Atención al Ciudadano de las  DIREG consolidan lo de sus ERON adscritos y reportan de manera Trimestral  un informe a la coordinación de GATEC  de las quejas de mayor impacto analizadas en el comité CRAET.
</t>
    </r>
    <r>
      <rPr>
        <b/>
        <sz val="11"/>
        <rFont val="Arial"/>
        <family val="2"/>
      </rPr>
      <t xml:space="preserve">Periodicidad del control: </t>
    </r>
    <r>
      <rPr>
        <sz val="11"/>
        <rFont val="Arial"/>
        <family val="2"/>
      </rPr>
      <t xml:space="preserve">Trimestral
</t>
    </r>
    <r>
      <rPr>
        <b/>
        <sz val="11"/>
        <rFont val="Arial"/>
        <family val="2"/>
      </rPr>
      <t>Evidencias:</t>
    </r>
    <r>
      <rPr>
        <sz val="11"/>
        <rFont val="Arial"/>
        <family val="2"/>
      </rPr>
      <t xml:space="preserve"> Informes trimestrales</t>
    </r>
  </si>
  <si>
    <r>
      <rPr>
        <b/>
        <sz val="11"/>
        <rFont val="Arial"/>
        <family val="2"/>
      </rPr>
      <t xml:space="preserve">Control 2: </t>
    </r>
    <r>
      <rPr>
        <sz val="11"/>
        <rFont val="Arial"/>
        <family val="2"/>
      </rPr>
      <t xml:space="preserve">El Coordinador del Grupo de Investigaciones o quién haga sus veces en las DIREG, detectaran si hay irregularidades en el sentido de fallo que proyecte el sustanciador, si no está ajustado a derecho y  no es proporcional la sanción con la conducta investigada, realizando verificaciones de manera  permanente a las actuaciones procesales que se surten al interior de los diferentes procesos que se adelantan en el despacho disciplinario.
</t>
    </r>
    <r>
      <rPr>
        <b/>
        <sz val="11"/>
        <rFont val="Arial"/>
        <family val="2"/>
      </rPr>
      <t>Periodicidad del control:</t>
    </r>
    <r>
      <rPr>
        <sz val="11"/>
        <rFont val="Arial"/>
        <family val="2"/>
      </rPr>
      <t xml:space="preserve"> Permanente
</t>
    </r>
    <r>
      <rPr>
        <b/>
        <sz val="11"/>
        <rFont val="Arial"/>
        <family val="2"/>
      </rPr>
      <t>Evidencias:</t>
    </r>
    <r>
      <rPr>
        <sz val="11"/>
        <rFont val="Arial"/>
        <family val="2"/>
      </rPr>
      <t xml:space="preserve"> Quejas, Sistema de Información Disciplinaria SIID, correos electrónicos y los expedientes disciplinarios, providencias, acta, quejas, denuncias o informes sobre las irregularidades, los libros radicadores.</t>
    </r>
  </si>
  <si>
    <r>
      <t xml:space="preserve"> Subdirección de Talento Humano -</t>
    </r>
    <r>
      <rPr>
        <b/>
        <sz val="11"/>
        <rFont val="Arial"/>
        <family val="2"/>
      </rPr>
      <t xml:space="preserve"> Grupo de Nomina</t>
    </r>
  </si>
  <si>
    <r>
      <rPr>
        <b/>
        <sz val="11"/>
        <rFont val="Arial"/>
        <family val="2"/>
      </rPr>
      <t>Control 2</t>
    </r>
    <r>
      <rPr>
        <sz val="11"/>
        <rFont val="Arial"/>
        <family val="2"/>
      </rPr>
      <t xml:space="preserve">: La Dirección de Gestión Corporativa a través de la Subdirección de Gestión Contractual, DIREG y ERON, actualizan  y capacitan frente al manual de contratación, formatos y procedimientos a nivel nacional - subunidades ordenadoras de gasto (regionales y EPN).
</t>
    </r>
    <r>
      <rPr>
        <b/>
        <sz val="11"/>
        <rFont val="Arial"/>
        <family val="2"/>
      </rPr>
      <t>Periodicidad del control</t>
    </r>
    <r>
      <rPr>
        <sz val="11"/>
        <rFont val="Arial"/>
        <family val="2"/>
      </rPr>
      <t xml:space="preserve">: Permamente con reporte cuatrimestral
</t>
    </r>
    <r>
      <rPr>
        <b/>
        <sz val="11"/>
        <rFont val="Arial"/>
        <family val="2"/>
      </rPr>
      <t xml:space="preserve">Evidencias: </t>
    </r>
    <r>
      <rPr>
        <sz val="11"/>
        <rFont val="Arial"/>
        <family val="2"/>
      </rPr>
      <t>Actas de socialización.</t>
    </r>
  </si>
  <si>
    <r>
      <rPr>
        <b/>
        <sz val="11"/>
        <rFont val="Arial"/>
        <family val="2"/>
      </rPr>
      <t xml:space="preserve">Control 1: </t>
    </r>
    <r>
      <rPr>
        <sz val="11"/>
        <rFont val="Arial"/>
        <family val="2"/>
      </rPr>
      <t xml:space="preserve">Los Grupos de Administración de Bienes Muebles, Armamento e intendencia, vehículos, logístico, seguros, socializan de manera semestral mediante videoconferencia, correo masivo,  oficios con el fin de que se cumplan con los lineamientos plasmados en Manuales, Guías, Procedimientos. 
</t>
    </r>
    <r>
      <rPr>
        <b/>
        <sz val="11"/>
        <rFont val="Arial"/>
        <family val="2"/>
      </rPr>
      <t>Periodicidad del control:</t>
    </r>
    <r>
      <rPr>
        <sz val="11"/>
        <rFont val="Arial"/>
        <family val="2"/>
      </rPr>
      <t xml:space="preserve"> Semestral
</t>
    </r>
    <r>
      <rPr>
        <b/>
        <sz val="11"/>
        <rFont val="Arial"/>
        <family val="2"/>
      </rPr>
      <t>Evidencias:</t>
    </r>
    <r>
      <rPr>
        <sz val="11"/>
        <rFont val="Arial"/>
        <family val="2"/>
      </rPr>
      <t xml:space="preserve"> Actas, correos,  Oficios</t>
    </r>
  </si>
  <si>
    <r>
      <rPr>
        <b/>
        <sz val="11"/>
        <rFont val="Arial"/>
        <family val="2"/>
      </rPr>
      <t>Control 2:</t>
    </r>
    <r>
      <rPr>
        <sz val="11"/>
        <rFont val="Arial"/>
        <family val="2"/>
      </rPr>
      <t xml:space="preserve"> Los grupos de: administración de Bienes Muebles, Armamento e intendencia, vehículos, logístico, seguros. DIREG /ERON /EPN, elaboran actividades de concientización para buen uso de los bienes, muebles e inmuebles a cargo del instituto a nivel nacional, desarrollando acciones de sensibilización semestral a los servidores penitenciarios en temas de buenas practicas, normatividad y procedimientos, empleando los canales de comunicación institucional con el apoyo de la Oficina Asesora de Comunicaciones. 
</t>
    </r>
    <r>
      <rPr>
        <b/>
        <sz val="11"/>
        <rFont val="Arial"/>
        <family val="2"/>
      </rPr>
      <t>Periodicidad del control:</t>
    </r>
    <r>
      <rPr>
        <sz val="11"/>
        <rFont val="Arial"/>
        <family val="2"/>
      </rPr>
      <t xml:space="preserve"> Semestral
</t>
    </r>
    <r>
      <rPr>
        <b/>
        <sz val="11"/>
        <rFont val="Arial"/>
        <family val="2"/>
      </rPr>
      <t>Evidencias:</t>
    </r>
    <r>
      <rPr>
        <sz val="11"/>
        <rFont val="Arial"/>
        <family val="2"/>
      </rPr>
      <t xml:space="preserve">  Registros de calidad de las acciones de socialización, correos electrónicos, informes y oficios </t>
    </r>
  </si>
  <si>
    <r>
      <rPr>
        <b/>
        <sz val="11"/>
        <rFont val="Arial"/>
        <family val="2"/>
      </rPr>
      <t>Control 3</t>
    </r>
    <r>
      <rPr>
        <sz val="11"/>
        <rFont val="Arial"/>
        <family val="2"/>
      </rPr>
      <t xml:space="preserve">: Los grupos de: administración de Bienes Muebles, Armamento e intendencia, vehículos, logístico, seguros. DIREG /ERON /EPN, realizan seguimiento al resultado de tomas físicas de inventarios.
</t>
    </r>
    <r>
      <rPr>
        <b/>
        <sz val="11"/>
        <rFont val="Arial"/>
        <family val="2"/>
      </rPr>
      <t>Periodicidad del control:</t>
    </r>
    <r>
      <rPr>
        <sz val="11"/>
        <rFont val="Arial"/>
        <family val="2"/>
      </rPr>
      <t xml:space="preserve"> Permamente con reporte cuatrimestral
</t>
    </r>
    <r>
      <rPr>
        <b/>
        <sz val="11"/>
        <rFont val="Arial"/>
        <family val="2"/>
      </rPr>
      <t>Evidencias</t>
    </r>
    <r>
      <rPr>
        <sz val="11"/>
        <rFont val="Arial"/>
        <family val="2"/>
      </rPr>
      <t>: Oficios y/o correos</t>
    </r>
  </si>
  <si>
    <r>
      <rPr>
        <b/>
        <sz val="11"/>
        <rFont val="Arial"/>
        <family val="2"/>
      </rPr>
      <t>Control 1:</t>
    </r>
    <r>
      <rPr>
        <sz val="11"/>
        <rFont val="Arial"/>
        <family val="2"/>
      </rPr>
      <t xml:space="preserve"> La Dirección Gestión Corporativa - Grupo presupuesto, Contabilidad y tesorería de manera cuatrimestral verifica que ningún servidor publico maneje los perfiles gestión pagador y gestión contable en el manejo del SIIF II, en caso de que se identifique , se genera un reporte  a la Dirección Regional yo ERON con el fin de que se adelante la gestión para que se cumpla con este requisito. 
En caso de no cumplirse con la asignación de los dos perfiles mínimo se emitirá oficio por parte de la Dirección Gestión Corporativa, requiriendo al Director Regional para que corrija tal situación emitiendo la respuesta por escrito con los datos del servidor público asignado, dirigido al coordinador del SIIF II INPEC.
</t>
    </r>
    <r>
      <rPr>
        <b/>
        <sz val="11"/>
        <rFont val="Arial"/>
        <family val="2"/>
      </rPr>
      <t>Periodicidad del control:</t>
    </r>
    <r>
      <rPr>
        <sz val="11"/>
        <rFont val="Arial"/>
        <family val="2"/>
      </rPr>
      <t xml:space="preserve"> Cuatrimestral
</t>
    </r>
    <r>
      <rPr>
        <b/>
        <sz val="11"/>
        <rFont val="Arial"/>
        <family val="2"/>
      </rPr>
      <t>Evidencias:</t>
    </r>
    <r>
      <rPr>
        <sz val="11"/>
        <rFont val="Arial"/>
        <family val="2"/>
      </rPr>
      <t xml:space="preserve">  Oficios y correo electrónico.</t>
    </r>
  </si>
  <si>
    <r>
      <rPr>
        <b/>
        <sz val="11"/>
        <rFont val="Arial"/>
        <family val="2"/>
      </rPr>
      <t>Control 2:</t>
    </r>
    <r>
      <rPr>
        <sz val="11"/>
        <rFont val="Arial"/>
        <family val="2"/>
      </rPr>
      <t xml:space="preserve"> El Grupo presupuesto, contabilidad y tesorería; pagadores y ordenadores del gasto a nivel nacional,  elaboran órdenes de pago cada vez que es requerido, con el fin de adelantar el trámite correspondiente para  la liquidación de obligaciones presupuestales.
</t>
    </r>
    <r>
      <rPr>
        <b/>
        <sz val="11"/>
        <rFont val="Arial"/>
        <family val="2"/>
      </rPr>
      <t xml:space="preserve">
Periodicidad del control: </t>
    </r>
    <r>
      <rPr>
        <sz val="11"/>
        <rFont val="Arial"/>
        <family val="2"/>
      </rPr>
      <t>Permamente con reporte cuatrimestral</t>
    </r>
    <r>
      <rPr>
        <b/>
        <sz val="11"/>
        <rFont val="Arial"/>
        <family val="2"/>
      </rPr>
      <t xml:space="preserve">
Evidencias:</t>
    </r>
    <r>
      <rPr>
        <sz val="11"/>
        <rFont val="Arial"/>
        <family val="2"/>
      </rPr>
      <t xml:space="preserve"> Ordenes de pago</t>
    </r>
  </si>
  <si>
    <r>
      <rPr>
        <b/>
        <sz val="11"/>
        <rFont val="Arial"/>
        <family val="2"/>
      </rPr>
      <t>Control 1:</t>
    </r>
    <r>
      <rPr>
        <sz val="11"/>
        <rFont val="Arial"/>
        <family val="2"/>
      </rPr>
      <t xml:space="preserve"> El grupo de gestión documental  realiza acompañamiento y capacitación a nivel nacional basado en los procedimientos de Organización Documental PA-DO-P07 y el Manual de Gestión Documental   PA-DO-M01.
</t>
    </r>
    <r>
      <rPr>
        <b/>
        <sz val="11"/>
        <rFont val="Arial"/>
        <family val="2"/>
      </rPr>
      <t xml:space="preserve">
Periodicidad del control: </t>
    </r>
    <r>
      <rPr>
        <sz val="11"/>
        <rFont val="Arial"/>
        <family val="2"/>
      </rPr>
      <t>Cuatrimestral</t>
    </r>
    <r>
      <rPr>
        <b/>
        <sz val="11"/>
        <rFont val="Arial"/>
        <family val="2"/>
      </rPr>
      <t xml:space="preserve">
Evidencias: </t>
    </r>
    <r>
      <rPr>
        <sz val="11"/>
        <rFont val="Arial"/>
        <family val="2"/>
      </rPr>
      <t>Correos electrónicos, oficios y actas</t>
    </r>
  </si>
  <si>
    <r>
      <rPr>
        <b/>
        <sz val="11"/>
        <rFont val="Arial"/>
        <family val="2"/>
      </rPr>
      <t xml:space="preserve">Control 2: </t>
    </r>
    <r>
      <rPr>
        <sz val="11"/>
        <rFont val="Arial"/>
        <family val="2"/>
      </rPr>
      <t xml:space="preserve">El grupo de gestión documental realiza sensibilizaciones mediante NOTINPEC frente a los tips de Organización de Archivos y uso del aplicativo GESDOC para conservar la memoria documental e institucional.
</t>
    </r>
    <r>
      <rPr>
        <b/>
        <sz val="11"/>
        <rFont val="Arial"/>
        <family val="2"/>
      </rPr>
      <t>Periodicidad del control:</t>
    </r>
    <r>
      <rPr>
        <sz val="11"/>
        <rFont val="Arial"/>
        <family val="2"/>
      </rPr>
      <t xml:space="preserve"> Mensual
</t>
    </r>
    <r>
      <rPr>
        <b/>
        <sz val="11"/>
        <rFont val="Arial"/>
        <family val="2"/>
      </rPr>
      <t>Evidencias:</t>
    </r>
    <r>
      <rPr>
        <sz val="11"/>
        <rFont val="Arial"/>
        <family val="2"/>
      </rPr>
      <t xml:space="preserve"> Publicaciones NOTINPEC.</t>
    </r>
  </si>
  <si>
    <r>
      <rPr>
        <b/>
        <sz val="11"/>
        <rFont val="Arial"/>
        <family val="2"/>
      </rPr>
      <t xml:space="preserve">Control 1: </t>
    </r>
    <r>
      <rPr>
        <sz val="11"/>
        <rFont val="Arial"/>
        <family val="2"/>
      </rPr>
      <t xml:space="preserve">La Oficina de Sistemas de Información a través del grupo de Administración de los sistemas de Información realiza una verificación aleatoria correspondiente al 10% del total de usuarios de SISIPEC creados cada trimestre, con el fin de confirmar que son creados mediante Help desk aprobados de acuerdo al Manual Help desk que se encuentra publicado dentro del Sistema de Información. Además se verifica que adjunten la resolución de asignación de funciones y el Acuerdo de confidencialidad y compromiso con la seguridad de la información para la creación de usuarios.
</t>
    </r>
    <r>
      <rPr>
        <b/>
        <sz val="11"/>
        <rFont val="Arial"/>
        <family val="2"/>
      </rPr>
      <t xml:space="preserve">Periodicidad del Control: </t>
    </r>
    <r>
      <rPr>
        <sz val="11"/>
        <rFont val="Arial"/>
        <family val="2"/>
      </rPr>
      <t xml:space="preserve">Trimestral
</t>
    </r>
    <r>
      <rPr>
        <b/>
        <sz val="11"/>
        <rFont val="Arial"/>
        <family val="2"/>
      </rPr>
      <t xml:space="preserve">Evidencias: </t>
    </r>
    <r>
      <rPr>
        <sz val="11"/>
        <rFont val="Arial"/>
        <family val="2"/>
      </rPr>
      <t>Informe de verificación aleatoria del 10% de usuarios creados.</t>
    </r>
  </si>
  <si>
    <r>
      <rPr>
        <b/>
        <sz val="11"/>
        <rFont val="Arial"/>
        <family val="2"/>
      </rPr>
      <t>Control 1:</t>
    </r>
    <r>
      <rPr>
        <sz val="11"/>
        <rFont val="Arial"/>
        <family val="2"/>
      </rPr>
      <t xml:space="preserve"> Los Comandantes de Vigilancia de los Establecimientos en la relación general que menciona el artículo 14 de la resolución 6349 de 2016, efectua una vez al mes y extraordinariamnete cuando sea necesario,  retroalimenta al personal del Cuerpo de Custodia y Vigilancia sobre el Código de Integridad,  principios y valores del servidor público, lecciones aprendidas y código disciplinario. El comandante de Vigilancia de la Regional, recopila la información suministrada por  los ERON y emite un informe a la Dirección de Custodia y Vigilancia quien consolida el informe final a nivel nacional.
</t>
    </r>
    <r>
      <rPr>
        <b/>
        <sz val="11"/>
        <rFont val="Arial"/>
        <family val="2"/>
      </rPr>
      <t>Periodicidad del control:</t>
    </r>
    <r>
      <rPr>
        <sz val="11"/>
        <rFont val="Arial"/>
        <family val="2"/>
      </rPr>
      <t xml:space="preserve"> Mensual
</t>
    </r>
    <r>
      <rPr>
        <b/>
        <sz val="11"/>
        <rFont val="Arial"/>
        <family val="2"/>
      </rPr>
      <t xml:space="preserve">Evidencias: </t>
    </r>
    <r>
      <rPr>
        <sz val="11"/>
        <rFont val="Arial"/>
        <family val="2"/>
      </rPr>
      <t xml:space="preserve">
ERON emite actas de las socializaciones efectuadas.
DIREG consolida actas de ERON y emite informe a la DICUV
DICUV emite informe final consolidando información a nivel nacional.</t>
    </r>
  </si>
  <si>
    <r>
      <rPr>
        <b/>
        <sz val="11"/>
        <rFont val="Arial"/>
        <family val="2"/>
      </rPr>
      <t xml:space="preserve">Control 2: </t>
    </r>
    <r>
      <rPr>
        <sz val="11"/>
        <rFont val="Arial"/>
        <family val="2"/>
      </rPr>
      <t xml:space="preserve">El Director del ERON debe remitir por escrito al Comandante de Vigilancia del ERON cuando se presente el requerimiento, las autorizaciones de ingreso de elementos al ERON para impartir instrucciones al personal del CCV, de conformidad con lo establecido en el artículo 48 de la resolución 6349 de 2016. El comandante de Vigilancia de la Regional, recopila la información suministrada por  los ERON y emite un informe a la Dirección de Custodia y Vigilancia quien consolida el informe final a nivel nacional.
</t>
    </r>
    <r>
      <rPr>
        <b/>
        <sz val="11"/>
        <rFont val="Arial"/>
        <family val="2"/>
      </rPr>
      <t xml:space="preserve">
Periodicidad del control: </t>
    </r>
    <r>
      <rPr>
        <sz val="11"/>
        <rFont val="Arial"/>
        <family val="2"/>
      </rPr>
      <t>Mensual</t>
    </r>
    <r>
      <rPr>
        <b/>
        <sz val="11"/>
        <rFont val="Arial"/>
        <family val="2"/>
      </rPr>
      <t xml:space="preserve">
Evidencias: 
</t>
    </r>
    <r>
      <rPr>
        <sz val="11"/>
        <rFont val="Arial"/>
        <family val="2"/>
      </rPr>
      <t>ERON Oficios.
DIREG consolida oficios de ERON y emite informe a la DICUV
DICUV emite informe final consolidando información a nivel nacional.</t>
    </r>
  </si>
  <si>
    <r>
      <rPr>
        <b/>
        <sz val="11"/>
        <rFont val="Arial"/>
        <family val="2"/>
      </rPr>
      <t xml:space="preserve">Control 3: </t>
    </r>
    <r>
      <rPr>
        <sz val="11"/>
        <rFont val="Arial"/>
        <family val="2"/>
      </rPr>
      <t xml:space="preserve">Los Comandantes de Vigilancia de los Establecimientos realizan operativos de registro y control cuando sea necesario y los reporta mensualmente; estos deben estar supervisados por los oficiales y suboficiales del ERON.  El comandante de Vigilancia de la Regional, recopila la información suministrada por  los ERON y emite un informe a la Dirección de Custodia y Vigilancia quien consolida el informe final a nivel nacional.
</t>
    </r>
    <r>
      <rPr>
        <b/>
        <sz val="11"/>
        <rFont val="Arial"/>
        <family val="2"/>
      </rPr>
      <t>Periodicidad del control:</t>
    </r>
    <r>
      <rPr>
        <sz val="11"/>
        <rFont val="Arial"/>
        <family val="2"/>
      </rPr>
      <t xml:space="preserve"> Mensual
</t>
    </r>
    <r>
      <rPr>
        <b/>
        <sz val="11"/>
        <rFont val="Arial"/>
        <family val="2"/>
      </rPr>
      <t xml:space="preserve">Evidencias: </t>
    </r>
    <r>
      <rPr>
        <sz val="11"/>
        <rFont val="Arial"/>
        <family val="2"/>
      </rPr>
      <t xml:space="preserve">
</t>
    </r>
    <r>
      <rPr>
        <b/>
        <sz val="11"/>
        <rFont val="Arial"/>
        <family val="2"/>
      </rPr>
      <t xml:space="preserve">ERON </t>
    </r>
    <r>
      <rPr>
        <sz val="11"/>
        <rFont val="Arial"/>
        <family val="2"/>
      </rPr>
      <t xml:space="preserve">Reporte de estadistica con la cantidad de operativos
</t>
    </r>
    <r>
      <rPr>
        <b/>
        <sz val="11"/>
        <rFont val="Arial"/>
        <family val="2"/>
      </rPr>
      <t>DIREG</t>
    </r>
    <r>
      <rPr>
        <sz val="11"/>
        <rFont val="Arial"/>
        <family val="2"/>
      </rPr>
      <t xml:space="preserve"> consolida información de operativos de sus ERON adscritos y emite informe a la DICUV
</t>
    </r>
    <r>
      <rPr>
        <b/>
        <sz val="11"/>
        <rFont val="Arial"/>
        <family val="2"/>
      </rPr>
      <t>DICUV</t>
    </r>
    <r>
      <rPr>
        <sz val="11"/>
        <rFont val="Arial"/>
        <family val="2"/>
      </rPr>
      <t xml:space="preserve"> emite informe final consolidando información a nivel nacional de los operativos llevados a cabo.</t>
    </r>
  </si>
  <si>
    <r>
      <rPr>
        <b/>
        <sz val="11"/>
        <rFont val="Arial"/>
        <family val="2"/>
      </rPr>
      <t>Control 1:</t>
    </r>
    <r>
      <rPr>
        <sz val="11"/>
        <rFont val="Arial"/>
        <family val="2"/>
      </rPr>
      <t xml:space="preserve">  El coordinador del Grupo Prevención o quién haga sus veces en las DIREG semestralmente desarrollarán acciones preventivas internas con los funcionarios de la dependencia para prevenir posibles hechos de corrupción en el trámite de los procesos disciplinarios, para ello llevarán a cabo un evento que incorpore estrategias audiovisuales con temas a fines.
</t>
    </r>
    <r>
      <rPr>
        <b/>
        <sz val="11"/>
        <rFont val="Arial"/>
        <family val="2"/>
      </rPr>
      <t>Periodicidad del control:</t>
    </r>
    <r>
      <rPr>
        <sz val="11"/>
        <rFont val="Arial"/>
        <family val="2"/>
      </rPr>
      <t xml:space="preserve"> Semestral
</t>
    </r>
    <r>
      <rPr>
        <b/>
        <sz val="11"/>
        <rFont val="Arial"/>
        <family val="2"/>
      </rPr>
      <t>Evidencias:</t>
    </r>
    <r>
      <rPr>
        <sz val="11"/>
        <rFont val="Arial"/>
        <family val="2"/>
      </rPr>
      <t xml:space="preserve"> Ayudas didácticas y visuales, correos electrónicos, actas.</t>
    </r>
  </si>
  <si>
    <t xml:space="preserve"> Subdirección de Desarrollo de Habilidades Productivas</t>
  </si>
  <si>
    <r>
      <rPr>
        <b/>
        <sz val="11"/>
        <color theme="1"/>
        <rFont val="Arial"/>
        <family val="2"/>
      </rPr>
      <t xml:space="preserve">Control 2:  </t>
    </r>
    <r>
      <rPr>
        <sz val="11"/>
        <color theme="1"/>
        <rFont val="Arial"/>
        <family val="2"/>
      </rPr>
      <t xml:space="preserve">La Oficina de Control Interno Disciplinario - coordinación del grupo de Secretaría Común en el nivel central o los responsables de Control Interno Disciplinario en las DIREG cuando se vencen los términos de ley definidos para notificación, realizarán seguimiento a la notificación para que se cumplan en los tiempos establecidos, para ello se emplearán mecanismos de notificación por edicto, por estado, correo certificado y correo electrónico manteniendo  actualizado  la herramienta tecnológica  "sistema de información disciplinaria"  de los procesos que llegan a su dependencia para notificación, la cual se realiza según orden de prioridad basado en la etapa de proceso o en el orden de llegada, según corresponda al procedimiento, conservando los registros de calidad de la notificación.
</t>
    </r>
    <r>
      <rPr>
        <b/>
        <sz val="11"/>
        <color theme="1"/>
        <rFont val="Arial"/>
        <family val="2"/>
      </rPr>
      <t xml:space="preserve">Periodicidad del control: </t>
    </r>
    <r>
      <rPr>
        <sz val="11"/>
        <color theme="1"/>
        <rFont val="Arial"/>
        <family val="2"/>
      </rPr>
      <t xml:space="preserve">Permanente con reporte cuatrimestral
</t>
    </r>
    <r>
      <rPr>
        <b/>
        <sz val="11"/>
        <color theme="1"/>
        <rFont val="Arial"/>
        <family val="2"/>
      </rPr>
      <t>Evidencias</t>
    </r>
    <r>
      <rPr>
        <sz val="11"/>
        <color theme="1"/>
        <rFont val="Arial"/>
        <family val="2"/>
      </rPr>
      <t>: auto comisorio, correos electrónicos y guías de entrega de comunicación certificada que reposarán en cada uno de los expedientes disciplinarios.</t>
    </r>
  </si>
  <si>
    <r>
      <rPr>
        <b/>
        <sz val="11"/>
        <color theme="1"/>
        <rFont val="Arial"/>
        <family val="2"/>
      </rPr>
      <t xml:space="preserve">Control 1: </t>
    </r>
    <r>
      <rPr>
        <sz val="11"/>
        <color theme="1"/>
        <rFont val="Arial"/>
        <family val="2"/>
      </rPr>
      <t xml:space="preserve">Todos los funcionarios de la OFIDI, de acuerdo con su cargo y funciones, conocen el procedimiento y las consecuencias jurídicas, frente al desconocimientos de los términos de ley para cumplir en términos.
El jefe de la Oficina de Control Interno Disciplinario y sus coordinadores de apoyo, realizaran una verificación aleatoria para corroborar que se están cumpliendo los términos de ley bajo los principios administrativos de eficiencia, eficacia y efectividad. En caso de encontrarse incumplimientos se hará la respectiva retroalimentación, a fin de subsanar la irregularidad.
</t>
    </r>
    <r>
      <rPr>
        <b/>
        <sz val="11"/>
        <color theme="1"/>
        <rFont val="Arial"/>
        <family val="2"/>
      </rPr>
      <t>Periodicidad del control:</t>
    </r>
    <r>
      <rPr>
        <sz val="11"/>
        <color theme="1"/>
        <rFont val="Arial"/>
        <family val="2"/>
      </rPr>
      <t xml:space="preserve"> Permanente con reporte cuatrimestral
</t>
    </r>
    <r>
      <rPr>
        <b/>
        <sz val="11"/>
        <color theme="1"/>
        <rFont val="Arial"/>
        <family val="2"/>
      </rPr>
      <t xml:space="preserve">Evidencias: </t>
    </r>
    <r>
      <rPr>
        <sz val="11"/>
        <color theme="1"/>
        <rFont val="Arial"/>
        <family val="2"/>
      </rPr>
      <t>Acta de revisión, correos electrónicos, libros radicadores.</t>
    </r>
  </si>
  <si>
    <r>
      <rPr>
        <b/>
        <sz val="11"/>
        <color theme="1"/>
        <rFont val="Arial"/>
        <family val="2"/>
      </rPr>
      <t>CONTROL 2</t>
    </r>
    <r>
      <rPr>
        <sz val="11"/>
        <color theme="1"/>
        <rFont val="Arial"/>
        <family val="2"/>
      </rPr>
      <t xml:space="preserve">: Los funcionarios de la OFIDI apoyaran la verificación de personal ajeno a la oficina, con el fin de no permitir el acceso a los lugares dónde reposan los expedientes.   En el evento que se sospeche de una conducta irregular por parte del funcionario sustanciador dónde se involucre un particular, se comunicará  de inmediato al jefe de la oficina para lo respectivo.
</t>
    </r>
    <r>
      <rPr>
        <b/>
        <sz val="11"/>
        <color theme="1"/>
        <rFont val="Arial"/>
        <family val="2"/>
      </rPr>
      <t>Periodicidad del control</t>
    </r>
    <r>
      <rPr>
        <sz val="11"/>
        <color theme="1"/>
        <rFont val="Arial"/>
        <family val="2"/>
      </rPr>
      <t xml:space="preserve">: Permanente con reporte cuatrimestral
</t>
    </r>
    <r>
      <rPr>
        <b/>
        <sz val="11"/>
        <color theme="1"/>
        <rFont val="Arial"/>
        <family val="2"/>
      </rPr>
      <t xml:space="preserve">Evidencias: </t>
    </r>
    <r>
      <rPr>
        <sz val="11"/>
        <color theme="1"/>
        <rFont val="Arial"/>
        <family val="2"/>
      </rPr>
      <t xml:space="preserve"> Actas de Compromiso,  Oficio de novedad.</t>
    </r>
  </si>
  <si>
    <t>No se da cumplimiento o se presenta debilidades en las  obligaciones a cargo de la supervisión de los contratos o  alta rotación de personal del cuerpo de CCV asignados como supervisores.</t>
  </si>
  <si>
    <r>
      <rPr>
        <b/>
        <sz val="11"/>
        <color theme="1"/>
        <rFont val="Arial"/>
        <family val="2"/>
      </rPr>
      <t xml:space="preserve">Control 1: </t>
    </r>
    <r>
      <rPr>
        <sz val="11"/>
        <color theme="1"/>
        <rFont val="Arial"/>
        <family val="2"/>
      </rPr>
      <t xml:space="preserve">La Oficina de Sistemas de información, a través del Grupo de Apoyo Seguridad Electrónica, cuenta con la GUÍA DE BUENAS PRACTICAS PARA EL MANEJO Y OPERACIÓN DE EQUIPOS DE SEGURIDAD ELECTRÓNICA PA-TI-G07, para su implementación se realiza una difusión semestral a nivel nacional  a través del correo de comunicación organizacional.
</t>
    </r>
    <r>
      <rPr>
        <b/>
        <sz val="11"/>
        <color theme="1"/>
        <rFont val="Arial"/>
        <family val="2"/>
      </rPr>
      <t>Periodicidad del Control:</t>
    </r>
    <r>
      <rPr>
        <sz val="11"/>
        <color theme="1"/>
        <rFont val="Arial"/>
        <family val="2"/>
      </rPr>
      <t xml:space="preserve"> Semestral
</t>
    </r>
    <r>
      <rPr>
        <b/>
        <sz val="11"/>
        <color theme="1"/>
        <rFont val="Arial"/>
        <family val="2"/>
      </rPr>
      <t xml:space="preserve">Evidencias: </t>
    </r>
    <r>
      <rPr>
        <sz val="11"/>
        <color theme="1"/>
        <rFont val="Arial"/>
        <family val="2"/>
      </rPr>
      <t xml:space="preserve">correo electrónico. </t>
    </r>
  </si>
  <si>
    <r>
      <rPr>
        <b/>
        <sz val="11"/>
        <color theme="1"/>
        <rFont val="Arial"/>
        <family val="2"/>
      </rPr>
      <t>Control 2:</t>
    </r>
    <r>
      <rPr>
        <sz val="11"/>
        <color theme="1"/>
        <rFont val="Arial"/>
        <family val="2"/>
      </rPr>
      <t xml:space="preserve"> Las Direcciones Regionales y los Directores de Establecimientos de reclusión, realizan socialización a la implementación  de la GUÍA DE BUENAS PRACTICAS PARA EL MANEJO Y OPERACIÓN DE EQUIPOS DE SEGURIDAD ELECTRÓNICA PA-TI-G07, levantando actas con el personal, respecto a la aplicación de dicha Guía.
</t>
    </r>
    <r>
      <rPr>
        <b/>
        <sz val="11"/>
        <color theme="1"/>
        <rFont val="Arial"/>
        <family val="2"/>
      </rPr>
      <t xml:space="preserve">Periodicidad del Control: </t>
    </r>
    <r>
      <rPr>
        <sz val="11"/>
        <color theme="1"/>
        <rFont val="Arial"/>
        <family val="2"/>
      </rPr>
      <t xml:space="preserve">Semestral
</t>
    </r>
    <r>
      <rPr>
        <b/>
        <sz val="11"/>
        <color theme="1"/>
        <rFont val="Arial"/>
        <family val="2"/>
      </rPr>
      <t>Evidencias:</t>
    </r>
    <r>
      <rPr>
        <sz val="11"/>
        <color theme="1"/>
        <rFont val="Arial"/>
        <family val="2"/>
      </rPr>
      <t xml:space="preserve"> Actas.</t>
    </r>
  </si>
  <si>
    <r>
      <rPr>
        <b/>
        <sz val="11"/>
        <rFont val="Arial"/>
        <family val="2"/>
      </rPr>
      <t xml:space="preserve">Control 1: </t>
    </r>
    <r>
      <rPr>
        <sz val="11"/>
        <rFont val="Arial"/>
        <family val="2"/>
      </rPr>
      <t xml:space="preserve"> El Grupo de manejo de bienes muebles  socializan los documentos del Sistema de Gestión Integrado relacionados con la administración de los bienes del Instituto, dirigido a los encargados en la  DIREG y ERON quienes apoyarán el control y verificación de los mismos en los ERON adscritos y de las novedades presentadas (en caso de requerirse), mediante cronograma de socialización  donde se establece acciones a través de videoconferencia.
</t>
    </r>
    <r>
      <rPr>
        <b/>
        <sz val="11"/>
        <rFont val="Arial"/>
        <family val="2"/>
      </rPr>
      <t xml:space="preserve">Periodicidad del control: </t>
    </r>
    <r>
      <rPr>
        <sz val="11"/>
        <rFont val="Arial"/>
        <family val="2"/>
      </rPr>
      <t xml:space="preserve">Semestral
</t>
    </r>
    <r>
      <rPr>
        <b/>
        <sz val="11"/>
        <rFont val="Arial"/>
        <family val="2"/>
      </rPr>
      <t>Evidencias:</t>
    </r>
    <r>
      <rPr>
        <sz val="11"/>
        <rFont val="Arial"/>
        <family val="2"/>
      </rPr>
      <t xml:space="preserve"> Actas y/o correos electrónicos</t>
    </r>
  </si>
  <si>
    <r>
      <rPr>
        <b/>
        <sz val="11"/>
        <color theme="1"/>
        <rFont val="Arial"/>
        <family val="2"/>
      </rPr>
      <t>Control 2:</t>
    </r>
    <r>
      <rPr>
        <sz val="11"/>
        <color theme="1"/>
        <rFont val="Arial"/>
        <family val="2"/>
      </rPr>
      <t xml:space="preserve"> Las Direcciones Regionales dan a conocer a los establecimientos de reclusión los lineamientos, instrucciones y retroalimentación de los informes de seguimiento del Plan de Acción enviados por la Oficina Asesora de Planeación, de conformidad a la guía metodológica para la formulación, elaboración y seguimiento a Planes Institucionales PE-PI-G02 .
</t>
    </r>
    <r>
      <rPr>
        <b/>
        <sz val="11"/>
        <color theme="1"/>
        <rFont val="Arial"/>
        <family val="2"/>
      </rPr>
      <t xml:space="preserve">
Periodicidad del control:</t>
    </r>
    <r>
      <rPr>
        <sz val="11"/>
        <color theme="1"/>
        <rFont val="Arial"/>
        <family val="2"/>
      </rPr>
      <t xml:space="preserve"> Trimestral
</t>
    </r>
    <r>
      <rPr>
        <b/>
        <sz val="11"/>
        <color theme="1"/>
        <rFont val="Arial"/>
        <family val="2"/>
      </rPr>
      <t>Evidencias:</t>
    </r>
    <r>
      <rPr>
        <sz val="11"/>
        <color theme="1"/>
        <rFont val="Arial"/>
        <family val="2"/>
      </rPr>
      <t xml:space="preserve"> Oficios, correos electrónicos, actas.</t>
    </r>
  </si>
  <si>
    <r>
      <rPr>
        <b/>
        <sz val="11"/>
        <color theme="1"/>
        <rFont val="Arial"/>
        <family val="2"/>
      </rPr>
      <t xml:space="preserve">Control 3: </t>
    </r>
    <r>
      <rPr>
        <sz val="11"/>
        <color theme="1"/>
        <rFont val="Arial"/>
        <family val="2"/>
      </rPr>
      <t xml:space="preserve">El responsable de Atención al Ciudadano del  DIREG consolida y reporta trimestralmente a la coordinación de GATEC el avance en las actividades tanto para la DIREG y sus ERON adscritos, y el cargue de evidencias en la carpeta drive. 
</t>
    </r>
    <r>
      <rPr>
        <b/>
        <sz val="11"/>
        <color theme="1"/>
        <rFont val="Arial"/>
        <family val="2"/>
      </rPr>
      <t>Periodicidad del control:</t>
    </r>
    <r>
      <rPr>
        <sz val="11"/>
        <color theme="1"/>
        <rFont val="Arial"/>
        <family val="2"/>
      </rPr>
      <t xml:space="preserve"> Trimestral
</t>
    </r>
    <r>
      <rPr>
        <b/>
        <sz val="11"/>
        <color theme="1"/>
        <rFont val="Arial"/>
        <family val="2"/>
      </rPr>
      <t>Evidencias</t>
    </r>
    <r>
      <rPr>
        <sz val="11"/>
        <color theme="1"/>
        <rFont val="Arial"/>
        <family val="2"/>
      </rPr>
      <t>: Informes o actas</t>
    </r>
  </si>
  <si>
    <r>
      <rPr>
        <b/>
        <sz val="11"/>
        <color theme="1"/>
        <rFont val="Arial"/>
        <family val="2"/>
      </rPr>
      <t>Control 2:</t>
    </r>
    <r>
      <rPr>
        <sz val="11"/>
        <color theme="1"/>
        <rFont val="Arial"/>
        <family val="2"/>
      </rPr>
      <t xml:space="preserve"> Trimestralmente las Direcciones Regionales solicitan y consolidan, los reportes de seguimiento y control a los ERON de las PQRSD, de conformidad al tablero de control, plasmado en informe estadístico de conformidad al sistema de gestión documental modulo PQRSD y siendo enviado al grupo de atención al ciudadano  de la Dirección General
</t>
    </r>
    <r>
      <rPr>
        <b/>
        <sz val="11"/>
        <color theme="1"/>
        <rFont val="Arial"/>
        <family val="2"/>
      </rPr>
      <t>Periodicidad del control:</t>
    </r>
    <r>
      <rPr>
        <sz val="11"/>
        <color theme="1"/>
        <rFont val="Arial"/>
        <family val="2"/>
      </rPr>
      <t xml:space="preserve"> Trimestral
</t>
    </r>
    <r>
      <rPr>
        <b/>
        <sz val="11"/>
        <color theme="1"/>
        <rFont val="Arial"/>
        <family val="2"/>
      </rPr>
      <t xml:space="preserve">Evidencias: </t>
    </r>
    <r>
      <rPr>
        <sz val="11"/>
        <color theme="1"/>
        <rFont val="Arial"/>
        <family val="2"/>
      </rPr>
      <t>Informe estadístico, correos, oficios de seguimiento a las respuestas PQRSD</t>
    </r>
  </si>
  <si>
    <t xml:space="preserve">Subdirección de Talento Humano- Grupo de Bienestar </t>
  </si>
  <si>
    <r>
      <rPr>
        <b/>
        <sz val="11"/>
        <color theme="1"/>
        <rFont val="Arial"/>
        <family val="2"/>
      </rPr>
      <t>Control 3:</t>
    </r>
    <r>
      <rPr>
        <sz val="11"/>
        <color theme="1"/>
        <rFont val="Arial"/>
        <family val="2"/>
      </rPr>
      <t xml:space="preserve"> La Dirección Escuela de Formación - Grupo de Personal, Direcciones Regionales - Área de talento Humano y Direcciones de ERON - Área de gestión Humana entregan informe consolidado en términos de avance y cumplimiento de cada una de las actividades que conforman el plan al correo electrónico bienestar@inpec.gov.co, dentro de los diez (10) primeros días hábiles siguientes a la fecha de finalización del semestre. Por su parte, el informe de la DIREG deberá contener la consolidación del avance de las actividades realizadas por sí mismas y por los Establecimientos de Reclusión del Orden Nacional –ERON- adscritos a cada una.
</t>
    </r>
    <r>
      <rPr>
        <b/>
        <sz val="11"/>
        <color theme="1"/>
        <rFont val="Arial"/>
        <family val="2"/>
      </rPr>
      <t>Periodicidad del control:</t>
    </r>
    <r>
      <rPr>
        <sz val="11"/>
        <color theme="1"/>
        <rFont val="Arial"/>
        <family val="2"/>
      </rPr>
      <t xml:space="preserve"> Semestral
</t>
    </r>
    <r>
      <rPr>
        <b/>
        <sz val="11"/>
        <color theme="1"/>
        <rFont val="Arial"/>
        <family val="2"/>
      </rPr>
      <t>Evidencias:</t>
    </r>
    <r>
      <rPr>
        <sz val="11"/>
        <color theme="1"/>
        <rFont val="Arial"/>
        <family val="2"/>
      </rPr>
      <t xml:space="preserve"> correo electrónico, informe consolidado, excel. </t>
    </r>
  </si>
  <si>
    <r>
      <rPr>
        <b/>
        <sz val="11"/>
        <rFont val="Arial"/>
        <family val="2"/>
      </rPr>
      <t>Control 3:</t>
    </r>
    <r>
      <rPr>
        <sz val="11"/>
        <rFont val="Arial"/>
        <family val="2"/>
      </rPr>
      <t xml:space="preserve">El grupo de tesorería,  ordenadores de gasto y pagadores a nivel nacional, realizan la difusión y aplicación del Procedimiento  para Manejo de Dinero. "recaudo de dinero y las modalidades de pago de bienes y servicios para la Población Privada de la Libertad - PPL, así como acompañamiento respecto aplicativo manejo de dinero.
</t>
    </r>
    <r>
      <rPr>
        <b/>
        <sz val="11"/>
        <rFont val="Arial"/>
        <family val="2"/>
      </rPr>
      <t>Periodicidad del control:</t>
    </r>
    <r>
      <rPr>
        <sz val="11"/>
        <rFont val="Arial"/>
        <family val="2"/>
      </rPr>
      <t xml:space="preserve"> Permamente con reporte cuatrimestral
</t>
    </r>
    <r>
      <rPr>
        <b/>
        <sz val="11"/>
        <rFont val="Arial"/>
        <family val="2"/>
      </rPr>
      <t>Evidencias:</t>
    </r>
    <r>
      <rPr>
        <sz val="11"/>
        <rFont val="Arial"/>
        <family val="2"/>
      </rPr>
      <t xml:space="preserve"> Correos y/o actas</t>
    </r>
  </si>
  <si>
    <r>
      <rPr>
        <b/>
        <sz val="11"/>
        <rFont val="Arial"/>
        <family val="2"/>
      </rPr>
      <t>Control 1:</t>
    </r>
    <r>
      <rPr>
        <sz val="11"/>
        <rFont val="Arial"/>
        <family val="2"/>
      </rPr>
      <t xml:space="preserve"> El Consejo Directivo cada vez que se realiza una convocatoria para la selección de docentes externos selecciona el personal docente para la ejecución de los módulos de los programas académicos, previo cumplimiento de los requisitos exigidos en el perfil acorde con el orden de elegibilidad establecido por el Comité Evaluador, para ello, revisa aleatoriamente las hojas de vida de los aspirantes con el fin de establecer que la verificación de requisitos habilitantes y el análisis de antecedentes se hayan realizado conforme al procedimiento, dejando constancia de lo actuado en acta. 
</t>
    </r>
    <r>
      <rPr>
        <b/>
        <sz val="11"/>
        <rFont val="Arial"/>
        <family val="2"/>
      </rPr>
      <t>Periodicidad del control:</t>
    </r>
    <r>
      <rPr>
        <sz val="11"/>
        <rFont val="Arial"/>
        <family val="2"/>
      </rPr>
      <t xml:space="preserve"> Permanente con reporte cuatrimestral
</t>
    </r>
    <r>
      <rPr>
        <b/>
        <sz val="11"/>
        <rFont val="Arial"/>
        <family val="2"/>
      </rPr>
      <t>Evidencias:</t>
    </r>
    <r>
      <rPr>
        <sz val="11"/>
        <rFont val="Arial"/>
        <family val="2"/>
      </rPr>
      <t xml:space="preserve"> Acta del Consejo Directivo, formatos del procedimiento, soportes de hojas de vida revisadas e informes si aplica, que reposan en el archivo de gestión del Consejo Directivo.</t>
    </r>
  </si>
  <si>
    <r>
      <rPr>
        <b/>
        <sz val="11"/>
        <color theme="1"/>
        <rFont val="Arial"/>
        <family val="2"/>
      </rPr>
      <t xml:space="preserve">Control 1: </t>
    </r>
    <r>
      <rPr>
        <sz val="11"/>
        <color theme="1"/>
        <rFont val="Arial"/>
        <family val="2"/>
      </rPr>
      <t xml:space="preserve">La Subdirección de Gestión Contractual, /DIREG/ERON /EPN, efectúan revisión de los estudios previos y análisis del sector que cumpla con los lineamientos del Manual de contratación , guías de Colombia Compra Eficiente y normatividad vigente aplicada a cada proceso de contratación, con la debida publicación SECOP.
</t>
    </r>
    <r>
      <rPr>
        <b/>
        <sz val="11"/>
        <color theme="1"/>
        <rFont val="Arial"/>
        <family val="2"/>
      </rPr>
      <t xml:space="preserve">Periodicidad del control: </t>
    </r>
    <r>
      <rPr>
        <sz val="11"/>
        <color theme="1"/>
        <rFont val="Arial"/>
        <family val="2"/>
      </rPr>
      <t>Permanente (Mensual)</t>
    </r>
    <r>
      <rPr>
        <b/>
        <sz val="11"/>
        <color theme="1"/>
        <rFont val="Arial"/>
        <family val="2"/>
      </rPr>
      <t xml:space="preserve">
Evidencias: </t>
    </r>
    <r>
      <rPr>
        <sz val="11"/>
        <color theme="1"/>
        <rFont val="Arial"/>
        <family val="2"/>
      </rPr>
      <t xml:space="preserve">Actas, correos, oficios, publicación secop
</t>
    </r>
  </si>
  <si>
    <t xml:space="preserve"> Subdirección de Gestión Contractual
DIREG </t>
  </si>
  <si>
    <r>
      <rPr>
        <b/>
        <sz val="11"/>
        <color theme="1"/>
        <rFont val="Arial"/>
        <family val="2"/>
      </rPr>
      <t>Control 2</t>
    </r>
    <r>
      <rPr>
        <sz val="11"/>
        <color theme="1"/>
        <rFont val="Arial"/>
        <family val="2"/>
      </rPr>
      <t xml:space="preserve">: La Subdirección de Gestión Contractual y DIREG cada vez que se requiera, brinda capacitación a las subunidades con ordenación del gasto y solucionan las dudas que surjan dentro de los procesos contractuales y en caso de no dar solución,  se eleva consulta a Colombia Compra Eficiente
</t>
    </r>
    <r>
      <rPr>
        <b/>
        <sz val="11"/>
        <color theme="1"/>
        <rFont val="Arial"/>
        <family val="2"/>
      </rPr>
      <t>Periodicidad del control:</t>
    </r>
    <r>
      <rPr>
        <sz val="11"/>
        <color theme="1"/>
        <rFont val="Arial"/>
        <family val="2"/>
      </rPr>
      <t xml:space="preserve"> Cada vez que sea requerido (cuatrimestral)
</t>
    </r>
    <r>
      <rPr>
        <b/>
        <sz val="11"/>
        <color theme="1"/>
        <rFont val="Arial"/>
        <family val="2"/>
      </rPr>
      <t>Evidencias:</t>
    </r>
    <r>
      <rPr>
        <sz val="11"/>
        <color theme="1"/>
        <rFont val="Arial"/>
        <family val="2"/>
      </rPr>
      <t xml:space="preserve"> Correo electrónicos - Grabación, actas.</t>
    </r>
  </si>
  <si>
    <t>Subdirección de Gestión Contractua
Direcciones Regionales y ERON</t>
  </si>
  <si>
    <t>La Subdirección de Gestión Contractual notifica a las DIREG respecto a la actualización del manaul de contraración a través de correo (primer cuatrimestre).
Se realizará difusión por parte de las Direcciones Regionales a sus ERON  del Manual de contratación y procedimientos asociados</t>
  </si>
  <si>
    <t>Asistencia y soporte permanente por correo electrónico</t>
  </si>
  <si>
    <t>Permanente con reporte cuatrimestral</t>
  </si>
  <si>
    <r>
      <rPr>
        <b/>
        <sz val="11"/>
        <rFont val="Arial"/>
        <family val="2"/>
      </rPr>
      <t xml:space="preserve">Control 1: </t>
    </r>
    <r>
      <rPr>
        <sz val="11"/>
        <rFont val="Arial"/>
        <family val="2"/>
      </rPr>
      <t xml:space="preserve">La Subdirección de Gestión Contractual, /DIREG/ERON, realizan capacitación permanente orientada al cumplimiento de las funciones, obligaciones y responsabilidades del supervisor y las consecuencias de orden disciplinario, fiscal y penal.
En caso de presentarse rotación de personal en los ERON que son supervisores de los contratos, los salientes deberán de realizar entrega de los procesos y capacitación al funcionario que recibe.
</t>
    </r>
    <r>
      <rPr>
        <b/>
        <sz val="11"/>
        <rFont val="Arial"/>
        <family val="2"/>
      </rPr>
      <t>Periodicidad del control:</t>
    </r>
    <r>
      <rPr>
        <sz val="11"/>
        <rFont val="Arial"/>
        <family val="2"/>
      </rPr>
      <t xml:space="preserve"> Permanente con reporte cuatrimestral
</t>
    </r>
    <r>
      <rPr>
        <b/>
        <sz val="11"/>
        <rFont val="Arial"/>
        <family val="2"/>
      </rPr>
      <t>Evidencias:</t>
    </r>
    <r>
      <rPr>
        <sz val="11"/>
        <rFont val="Arial"/>
        <family val="2"/>
      </rPr>
      <t xml:space="preserve"> Actas y/o videos</t>
    </r>
  </si>
  <si>
    <r>
      <rPr>
        <b/>
        <sz val="11"/>
        <rFont val="Arial"/>
        <family val="2"/>
      </rPr>
      <t>Control 2:</t>
    </r>
    <r>
      <rPr>
        <sz val="11"/>
        <rFont val="Arial"/>
        <family val="2"/>
      </rPr>
      <t xml:space="preserve"> La Subdirección de Gestión Contractual realiza publicación en el SECOP y monitoreo a los expedientes contractuales. Así como actas de liquidación y/o actas de archivo.
</t>
    </r>
    <r>
      <rPr>
        <b/>
        <sz val="11"/>
        <rFont val="Arial"/>
        <family val="2"/>
      </rPr>
      <t xml:space="preserve">Periodicidad del control: </t>
    </r>
    <r>
      <rPr>
        <sz val="11"/>
        <rFont val="Arial"/>
        <family val="2"/>
      </rPr>
      <t xml:space="preserve">Permanente con reporte cuatrimestral
</t>
    </r>
    <r>
      <rPr>
        <b/>
        <sz val="11"/>
        <rFont val="Arial"/>
        <family val="2"/>
      </rPr>
      <t>Evidencias:</t>
    </r>
    <r>
      <rPr>
        <sz val="11"/>
        <rFont val="Arial"/>
        <family val="2"/>
      </rPr>
      <t xml:space="preserve"> Actas de liquidación y/o archivo, publicación contratos en el secop</t>
    </r>
  </si>
  <si>
    <t>Permanente  con reporte cuatrimestral</t>
  </si>
  <si>
    <r>
      <rPr>
        <b/>
        <sz val="11"/>
        <rFont val="Arial"/>
        <family val="2"/>
      </rPr>
      <t xml:space="preserve">Control 1: </t>
    </r>
    <r>
      <rPr>
        <sz val="11"/>
        <rFont val="Arial"/>
        <family val="2"/>
      </rPr>
      <t>Las Direcciones Regionales y ERON reportan de manera mensual a la Dirección de Gestión Corporativa a través de la Subdirección de Gestión Contractual la contratación efectuada durante el mes con la discriminación de la modalidad de contratación, objeto, supervisor y demás datos contractuales.</t>
    </r>
    <r>
      <rPr>
        <b/>
        <sz val="11"/>
        <rFont val="Arial"/>
        <family val="2"/>
      </rPr>
      <t xml:space="preserve">
</t>
    </r>
    <r>
      <rPr>
        <sz val="11"/>
        <rFont val="Arial"/>
        <family val="2"/>
      </rPr>
      <t>Cualquier novedad es informada a través de la matriz.</t>
    </r>
    <r>
      <rPr>
        <b/>
        <sz val="11"/>
        <rFont val="Arial"/>
        <family val="2"/>
      </rPr>
      <t xml:space="preserve">
</t>
    </r>
    <r>
      <rPr>
        <sz val="11"/>
        <rFont val="Arial"/>
        <family val="2"/>
      </rPr>
      <t xml:space="preserve">
</t>
    </r>
    <r>
      <rPr>
        <b/>
        <sz val="11"/>
        <rFont val="Arial"/>
        <family val="2"/>
      </rPr>
      <t xml:space="preserve">Periodicidad del control: </t>
    </r>
    <r>
      <rPr>
        <sz val="11"/>
        <rFont val="Arial"/>
        <family val="2"/>
      </rPr>
      <t xml:space="preserve">Mensual
</t>
    </r>
    <r>
      <rPr>
        <b/>
        <sz val="11"/>
        <rFont val="Arial"/>
        <family val="2"/>
      </rPr>
      <t xml:space="preserve">Evidencias: </t>
    </r>
    <r>
      <rPr>
        <sz val="11"/>
        <rFont val="Arial"/>
        <family val="2"/>
      </rPr>
      <t>Correos, matriz se seguimiento mensual</t>
    </r>
  </si>
  <si>
    <t>Permanente de manera cuatrimestral</t>
  </si>
  <si>
    <t>La Subdirección de Gestión contractual</t>
  </si>
  <si>
    <t>La Subdirección de Gestión contractual, DIREG y ERON realiza la notificación de la asignación de supervisión de conformida a cada contrato</t>
  </si>
  <si>
    <t>La Subdirección de Gestión contractual, DIREG y ERON</t>
  </si>
  <si>
    <t>Una videoconferencia ejecutada</t>
  </si>
  <si>
    <r>
      <t xml:space="preserve">Control 2: </t>
    </r>
    <r>
      <rPr>
        <sz val="11"/>
        <color theme="1"/>
        <rFont val="Arial"/>
        <family val="2"/>
      </rPr>
      <t xml:space="preserve">La oficina Asesora de Comunicaciones le hace seguimiento diario a las publicaciones e interacciones de mayor relevancia en las redes sociales (Twitter, Facebook, instagram y YouTube), de los medios de comunicación, entidades y personalidades frente a hechos o temas de relevancia para el INPEC, dando cumplimiento a la Política y plan de Comunicaciones versión oficial.
</t>
    </r>
    <r>
      <rPr>
        <b/>
        <sz val="11"/>
        <color theme="1"/>
        <rFont val="Arial"/>
        <family val="2"/>
      </rPr>
      <t>Periodicidad del control:</t>
    </r>
    <r>
      <rPr>
        <sz val="11"/>
        <color theme="1"/>
        <rFont val="Arial"/>
        <family val="2"/>
      </rPr>
      <t xml:space="preserve"> Diario
</t>
    </r>
    <r>
      <rPr>
        <b/>
        <sz val="11"/>
        <color theme="1"/>
        <rFont val="Arial"/>
        <family val="2"/>
      </rPr>
      <t>Evidencias:</t>
    </r>
    <r>
      <rPr>
        <sz val="11"/>
        <color theme="1"/>
        <rFont val="Arial"/>
        <family val="2"/>
      </rPr>
      <t xml:space="preserve"> Monitoreo diario en </t>
    </r>
    <r>
      <rPr>
        <b/>
        <sz val="11"/>
        <color theme="1"/>
        <rFont val="Arial"/>
        <family val="2"/>
      </rPr>
      <t xml:space="preserve">redes </t>
    </r>
    <r>
      <rPr>
        <sz val="11"/>
        <color theme="1"/>
        <rFont val="Arial"/>
        <family val="2"/>
      </rPr>
      <t xml:space="preserve">y evaluación a la incidencia en redes de manera quincenal y mensual. </t>
    </r>
  </si>
  <si>
    <t xml:space="preserve">Recopilación de información en el marco de las actividades de promoción y mantenimiento de la salud que deben desarrollarse en los ERON por parte de los operadores regionales contratados por la entidad fiduciaria, sobre la divulgación a la  PPL a cargo del fondo nacional de salud del   acceso gratuito a los servicios de salud intramural </t>
  </si>
  <si>
    <t xml:space="preserve"> Subdirección de atencion en salud
Grupo servicios de salud.
DIREG y ERON</t>
  </si>
  <si>
    <t xml:space="preserve">Subdirección de Atención en Salud
Grupo de Servicios de Salud </t>
  </si>
  <si>
    <r>
      <rPr>
        <b/>
        <sz val="11"/>
        <rFont val="Arial"/>
        <family val="2"/>
      </rPr>
      <t>Control 1:</t>
    </r>
    <r>
      <rPr>
        <sz val="11"/>
        <rFont val="Arial"/>
        <family val="2"/>
      </rPr>
      <t xml:space="preserve"> El funcionario del grupo de Asuntos Penitenciarios entrega informe estadístico a la Dirección General de manera mensual de la información registrada de los actos administrativos ( traslados, remisiones, entregas y repatriaciones de PPL),  en una matriz Excel consolidada.
</t>
    </r>
    <r>
      <rPr>
        <b/>
        <sz val="11"/>
        <rFont val="Arial"/>
        <family val="2"/>
      </rPr>
      <t>Periodicidad del control:</t>
    </r>
    <r>
      <rPr>
        <sz val="11"/>
        <rFont val="Arial"/>
        <family val="2"/>
      </rPr>
      <t xml:space="preserve"> Mensual
</t>
    </r>
    <r>
      <rPr>
        <b/>
        <sz val="11"/>
        <rFont val="Arial"/>
        <family val="2"/>
      </rPr>
      <t>Evidencias</t>
    </r>
    <r>
      <rPr>
        <sz val="11"/>
        <rFont val="Arial"/>
        <family val="2"/>
      </rPr>
      <t>: Matriz en Excel, correos electrónicos, informe estadístico mensual.</t>
    </r>
  </si>
  <si>
    <r>
      <rPr>
        <b/>
        <sz val="11"/>
        <rFont val="Arial"/>
        <family val="2"/>
      </rPr>
      <t xml:space="preserve">Control 2: </t>
    </r>
    <r>
      <rPr>
        <sz val="11"/>
        <rFont val="Arial"/>
        <family val="2"/>
      </rPr>
      <t xml:space="preserve">El funcionario del grupo de Asuntos Penitenciarios notifica diariamente a las Direcciones Regionales para su cumplimiento, los actos administrativos  (traslados, remisiones, entregas y repatriaciones de PPL) a los correos electrónicos autorizados, previo aval o autorización de la Dirección General, así como por parte de  la coordinación de la dependencia.
</t>
    </r>
    <r>
      <rPr>
        <b/>
        <sz val="11"/>
        <rFont val="Arial"/>
        <family val="2"/>
      </rPr>
      <t>Periodicidad del control:</t>
    </r>
    <r>
      <rPr>
        <sz val="11"/>
        <rFont val="Arial"/>
        <family val="2"/>
      </rPr>
      <t xml:space="preserve"> Diario
</t>
    </r>
    <r>
      <rPr>
        <b/>
        <sz val="11"/>
        <rFont val="Arial"/>
        <family val="2"/>
      </rPr>
      <t>Evidencias:</t>
    </r>
    <r>
      <rPr>
        <sz val="11"/>
        <rFont val="Arial"/>
        <family val="2"/>
      </rPr>
      <t xml:space="preserve">  Correos electrónicos</t>
    </r>
  </si>
  <si>
    <r>
      <rPr>
        <b/>
        <sz val="11"/>
        <color indexed="8"/>
        <rFont val="Arial"/>
        <family val="2"/>
      </rPr>
      <t>Control 1:</t>
    </r>
    <r>
      <rPr>
        <sz val="11"/>
        <color indexed="8"/>
        <rFont val="Arial"/>
        <family val="2"/>
      </rPr>
      <t xml:space="preserve">La Oficina Asesora Jurídica a través del coordinador del Grupo de Jurisdicción Coactiva, Demandas y Defensa Judicial, una vez sea notificado los procesos por parte del despacho judicial  asigna a cada profesional (apoderado judicial), de forma inmediata y registrando en eKOGUI la asignación. 
</t>
    </r>
    <r>
      <rPr>
        <b/>
        <sz val="11"/>
        <color rgb="FF000000"/>
        <rFont val="Arial"/>
        <family val="2"/>
      </rPr>
      <t xml:space="preserve">Periodicidad del control: </t>
    </r>
    <r>
      <rPr>
        <sz val="11"/>
        <color indexed="8"/>
        <rFont val="Arial"/>
        <family val="2"/>
      </rPr>
      <t xml:space="preserve">Permanente con reporte cuatrimestral
</t>
    </r>
    <r>
      <rPr>
        <b/>
        <sz val="11"/>
        <color indexed="8"/>
        <rFont val="Arial"/>
        <family val="2"/>
      </rPr>
      <t>Evidencias:</t>
    </r>
    <r>
      <rPr>
        <sz val="11"/>
        <color indexed="8"/>
        <rFont val="Arial"/>
        <family val="2"/>
      </rPr>
      <t xml:space="preserve"> Reportes eKOGUI y cuadro de control por parte de cada apoderado</t>
    </r>
  </si>
  <si>
    <r>
      <rPr>
        <b/>
        <sz val="11"/>
        <color indexed="8"/>
        <rFont val="Arial"/>
        <family val="2"/>
      </rPr>
      <t xml:space="preserve">Control 2: </t>
    </r>
    <r>
      <rPr>
        <sz val="11"/>
        <color indexed="8"/>
        <rFont val="Arial"/>
        <family val="2"/>
      </rPr>
      <t xml:space="preserve">El Jefe Oficina Asesora Jurídica mediante el coordinador del Grupo de Jurisdicción Coactiva, Demandas y Defensa Judicial  elabora los oficios a las Direcciones Regionales y/o ERON con el fin de que estos atiendan y envíen dentro de los términos   la información requerida.
La oficina asesora juridica cuenta con base de datos de reparto de proceso a nivel nacional.
</t>
    </r>
    <r>
      <rPr>
        <b/>
        <sz val="11"/>
        <color rgb="FF000000"/>
        <rFont val="Arial"/>
        <family val="2"/>
      </rPr>
      <t xml:space="preserve">
Periodicidad del control: </t>
    </r>
    <r>
      <rPr>
        <sz val="11"/>
        <color indexed="8"/>
        <rFont val="Arial"/>
        <family val="2"/>
      </rPr>
      <t xml:space="preserve">Permanente con reporte cuatrimestral
</t>
    </r>
    <r>
      <rPr>
        <b/>
        <sz val="11"/>
        <color indexed="8"/>
        <rFont val="Arial"/>
        <family val="2"/>
      </rPr>
      <t>Evidencias:</t>
    </r>
    <r>
      <rPr>
        <sz val="11"/>
        <color indexed="8"/>
        <rFont val="Arial"/>
        <family val="2"/>
      </rPr>
      <t xml:space="preserve"> Correos, oficios, videoconferencias impartiendo instrucción y recordando el cumplimiento, matriz en excel.</t>
    </r>
  </si>
  <si>
    <r>
      <rPr>
        <b/>
        <sz val="11"/>
        <color theme="1"/>
        <rFont val="Arial"/>
        <family val="2"/>
      </rPr>
      <t xml:space="preserve">Control 1: </t>
    </r>
    <r>
      <rPr>
        <sz val="11"/>
        <color theme="1"/>
        <rFont val="Arial"/>
        <family val="2"/>
      </rPr>
      <t xml:space="preserve">La Oficina Asesora Jurídica - Grupo Tutelas, imparte capacitaciones e instrucciones del manejo del aplicativo SIJUR a las Direcciones Regionales y ERON a través de videoconferencia de manera semestral con el fin de ser implementado en la totalidad de DIREG y ERON.   
</t>
    </r>
    <r>
      <rPr>
        <b/>
        <sz val="11"/>
        <color theme="1"/>
        <rFont val="Arial"/>
        <family val="2"/>
      </rPr>
      <t>Periodicidad del control:</t>
    </r>
    <r>
      <rPr>
        <sz val="11"/>
        <color theme="1"/>
        <rFont val="Arial"/>
        <family val="2"/>
      </rPr>
      <t xml:space="preserve">  Semestral
</t>
    </r>
    <r>
      <rPr>
        <b/>
        <sz val="11"/>
        <color theme="1"/>
        <rFont val="Arial"/>
        <family val="2"/>
      </rPr>
      <t xml:space="preserve">Evidencias: </t>
    </r>
    <r>
      <rPr>
        <sz val="11"/>
        <color theme="1"/>
        <rFont val="Arial"/>
        <family val="2"/>
      </rPr>
      <t>Actas de instrucción y Guía del aplicativo SIJUR.</t>
    </r>
  </si>
  <si>
    <r>
      <rPr>
        <b/>
        <sz val="11"/>
        <color theme="1"/>
        <rFont val="Arial"/>
        <family val="2"/>
      </rPr>
      <t>Control 2:</t>
    </r>
    <r>
      <rPr>
        <sz val="11"/>
        <color theme="1"/>
        <rFont val="Arial"/>
        <family val="2"/>
      </rPr>
      <t xml:space="preserve"> La Oficina Asesora Jurídica a través del coordinador del Grupo de Tutelas, una vez sea notificada la tutela por parte del despacho judicial, las asigna al responsable del GRUTU con el fin de que ejecute el cargue de información en el aplicativo dispuesto para tal fin.  
</t>
    </r>
    <r>
      <rPr>
        <b/>
        <sz val="11"/>
        <color theme="1"/>
        <rFont val="Arial"/>
        <family val="2"/>
      </rPr>
      <t xml:space="preserve">
Periodicidad del control: </t>
    </r>
    <r>
      <rPr>
        <sz val="11"/>
        <color theme="1"/>
        <rFont val="Arial"/>
        <family val="2"/>
      </rPr>
      <t xml:space="preserve"> Mensual</t>
    </r>
    <r>
      <rPr>
        <b/>
        <sz val="11"/>
        <color theme="1"/>
        <rFont val="Arial"/>
        <family val="2"/>
      </rPr>
      <t xml:space="preserve">
Evidencias: </t>
    </r>
    <r>
      <rPr>
        <sz val="11"/>
        <color theme="1"/>
        <rFont val="Arial"/>
        <family val="2"/>
      </rPr>
      <t>Registro de asignación en SIJUR. (reparto de tutelas)</t>
    </r>
  </si>
  <si>
    <r>
      <rPr>
        <b/>
        <sz val="11"/>
        <color theme="1"/>
        <rFont val="Arial"/>
        <family val="2"/>
      </rPr>
      <t xml:space="preserve">Control 3: </t>
    </r>
    <r>
      <rPr>
        <sz val="11"/>
        <color theme="1"/>
        <rFont val="Arial"/>
        <family val="2"/>
      </rPr>
      <t xml:space="preserve">El coordinador del grupo de tutelas convoca de manera semestral al grupo de trabajo, con el fin de retroalimentar normativa y jurisprudencialmente doctrina de las altas cortes que sirven para fortalecer la defensa institucional.
</t>
    </r>
    <r>
      <rPr>
        <b/>
        <sz val="11"/>
        <color theme="1"/>
        <rFont val="Arial"/>
        <family val="2"/>
      </rPr>
      <t xml:space="preserve">Periodicidad del control: </t>
    </r>
    <r>
      <rPr>
        <sz val="11"/>
        <color theme="1"/>
        <rFont val="Arial"/>
        <family val="2"/>
      </rPr>
      <t xml:space="preserve"> Semestral
</t>
    </r>
    <r>
      <rPr>
        <b/>
        <sz val="11"/>
        <color theme="1"/>
        <rFont val="Arial"/>
        <family val="2"/>
      </rPr>
      <t>Evidencias:</t>
    </r>
    <r>
      <rPr>
        <sz val="11"/>
        <color theme="1"/>
        <rFont val="Arial"/>
        <family val="2"/>
      </rPr>
      <t xml:space="preserve"> Correos electrónicos o actas de reunión.              </t>
    </r>
  </si>
  <si>
    <r>
      <rPr>
        <b/>
        <sz val="11"/>
        <color theme="1"/>
        <rFont val="Arial"/>
        <family val="2"/>
      </rPr>
      <t>Control 4:</t>
    </r>
    <r>
      <rPr>
        <sz val="11"/>
        <color theme="1"/>
        <rFont val="Arial"/>
        <family val="2"/>
      </rPr>
      <t xml:space="preserve"> La Oficina Asesora Jurídica - Grupo Tutelas diariamente con base en el requerimiento de los juzgados, registra a través del aplicativo SIJUR, las comunicaciones de fallo, el requerimiento, incidentes de desacato y sanciones por el cumplimiento de las órdenes judiciales presentadas y el estado de las mismas.                                  
</t>
    </r>
    <r>
      <rPr>
        <b/>
        <sz val="11"/>
        <color theme="1"/>
        <rFont val="Arial"/>
        <family val="2"/>
      </rPr>
      <t>Periodicidad del control:</t>
    </r>
    <r>
      <rPr>
        <sz val="11"/>
        <color theme="1"/>
        <rFont val="Arial"/>
        <family val="2"/>
      </rPr>
      <t xml:space="preserve">  Diario
</t>
    </r>
    <r>
      <rPr>
        <b/>
        <sz val="11"/>
        <color theme="1"/>
        <rFont val="Arial"/>
        <family val="2"/>
      </rPr>
      <t xml:space="preserve">Evidencias: </t>
    </r>
    <r>
      <rPr>
        <sz val="11"/>
        <color theme="1"/>
        <rFont val="Arial"/>
        <family val="2"/>
      </rPr>
      <t>Reportes y consulta SIJUR de los fallos.</t>
    </r>
  </si>
  <si>
    <r>
      <rPr>
        <b/>
        <sz val="11"/>
        <color theme="1"/>
        <rFont val="Arial"/>
        <family val="2"/>
      </rPr>
      <t>Control 5:</t>
    </r>
    <r>
      <rPr>
        <sz val="11"/>
        <color theme="1"/>
        <rFont val="Arial"/>
        <family val="2"/>
      </rPr>
      <t xml:space="preserve"> El responsable del área de Jurídica de la DIREG (junto con los responsables de demandas y tutelas) y ERON, mensualmente verifican el cumplimiento de los términos de las acciones en todas sus etapas procesales a través de una matriz Excel y en base al SIJUR . De lo requerido por la Oficina Asesora juridica se atenderá en los tiempos establecidos.
</t>
    </r>
    <r>
      <rPr>
        <b/>
        <sz val="11"/>
        <color theme="1"/>
        <rFont val="Arial"/>
        <family val="2"/>
      </rPr>
      <t>Periodicidad del control:</t>
    </r>
    <r>
      <rPr>
        <sz val="11"/>
        <color theme="1"/>
        <rFont val="Arial"/>
        <family val="2"/>
      </rPr>
      <t xml:space="preserve">  Mensual
</t>
    </r>
    <r>
      <rPr>
        <b/>
        <sz val="11"/>
        <color theme="1"/>
        <rFont val="Arial"/>
        <family val="2"/>
      </rPr>
      <t>Evidencias:</t>
    </r>
    <r>
      <rPr>
        <sz val="11"/>
        <color theme="1"/>
        <rFont val="Arial"/>
        <family val="2"/>
      </rPr>
      <t xml:space="preserve"> Matriz en excel, correos electrónicos y oficios. </t>
    </r>
  </si>
  <si>
    <r>
      <rPr>
        <b/>
        <sz val="11"/>
        <color indexed="8"/>
        <rFont val="Arial"/>
        <family val="2"/>
      </rPr>
      <t>Control 1:</t>
    </r>
    <r>
      <rPr>
        <sz val="11"/>
        <color indexed="8"/>
        <rFont val="Arial"/>
        <family val="2"/>
      </rPr>
      <t xml:space="preserve"> La oficina Asesora Jurídica - Grupo de Liquidación de fallos judiciales, conciliaciones, y procesos coactivos, </t>
    </r>
    <r>
      <rPr>
        <sz val="11"/>
        <rFont val="Arial"/>
        <family val="2"/>
      </rPr>
      <t>realiza diariamente alimentación al cuadro Excel de radicación de  solicitudes de pago según</t>
    </r>
    <r>
      <rPr>
        <sz val="11"/>
        <color indexed="8"/>
        <rFont val="Arial"/>
        <family val="2"/>
      </rPr>
      <t xml:space="preserve"> GESDOC, con asignación de turno de llegada, con el fin de que no se presenten actos fuera del marco normativo.
</t>
    </r>
    <r>
      <rPr>
        <b/>
        <sz val="11"/>
        <color rgb="FF000000"/>
        <rFont val="Arial"/>
        <family val="2"/>
      </rPr>
      <t>Periodicidad del control:</t>
    </r>
    <r>
      <rPr>
        <sz val="11"/>
        <color indexed="8"/>
        <rFont val="Arial"/>
        <family val="2"/>
      </rPr>
      <t xml:space="preserve"> Diario
</t>
    </r>
    <r>
      <rPr>
        <b/>
        <sz val="11"/>
        <color indexed="8"/>
        <rFont val="Arial"/>
        <family val="2"/>
      </rPr>
      <t xml:space="preserve">Evidencias: </t>
    </r>
    <r>
      <rPr>
        <sz val="11"/>
        <color indexed="8"/>
        <rFont val="Arial"/>
        <family val="2"/>
      </rPr>
      <t>Cuadro de Excel diligenciado</t>
    </r>
  </si>
  <si>
    <t>Subdirección de Educación  Grupo de Educación Penitenciaria y Carcelaria
DIREG Y ERON</t>
  </si>
  <si>
    <t>Subdirección de educación - Grupo de Educación Penitenciaria y Carcelaria
DIREG y ERON</t>
  </si>
  <si>
    <r>
      <t>La Dirección de Atención y Tratamiento -Subdirección de educación solicita</t>
    </r>
    <r>
      <rPr>
        <b/>
        <sz val="11"/>
        <rFont val="Arial Narrow"/>
        <family val="2"/>
      </rPr>
      <t xml:space="preserve"> la eliminación del R66 </t>
    </r>
    <r>
      <rPr>
        <sz val="11"/>
        <rFont val="Arial Narrow"/>
        <family val="2"/>
      </rPr>
      <t>Posibilidad de afectación reputacional por la disminución en la cantidad de beneficiarios del apoyo económico  ofertado por el INPEC para PPL estudiantes, debido a la multiplicidad de tareas a cargo de los Funcionarios del ERON. Toda vez que es unificado con el R65</t>
    </r>
  </si>
  <si>
    <t>Posibilidad de afectación reputacional por el incumplimiento en la ejecución de las actividades planeadas para el programa de Alfabetización, debido a la incorrecta asignación de las actividades, falta de certificación y en la identificación de los PPL  iletrados a nivel del ERON.</t>
  </si>
  <si>
    <t>Incorrecta asignación de la PPL en la Actividad de redención de Pena 
Falta de certificación  al no contar con aprobación del modelo educativo</t>
  </si>
  <si>
    <t xml:space="preserve">Posibilidad de afectación reputacional por el incumplimiento en la ejecución de las actividades planeadas para el programa de educación para el trabajo y el desarrollo humano por falta de articulación con el SENA  y/o que la PPL inscrita, no cumpla con los requisitos exigidos por el SENA para la vinculación a la actividad formativa. </t>
  </si>
  <si>
    <t xml:space="preserve"> Falta de articulación con el SENA </t>
  </si>
  <si>
    <t xml:space="preserve">Subdirección de educación - Grupo de Educación Penitenciaria y Carcelaria
DIREG y ERON </t>
  </si>
  <si>
    <r>
      <rPr>
        <b/>
        <sz val="11"/>
        <rFont val="Arial"/>
        <family val="2"/>
      </rPr>
      <t>Control 1</t>
    </r>
    <r>
      <rPr>
        <sz val="11"/>
        <rFont val="Arial"/>
        <family val="2"/>
      </rPr>
      <t xml:space="preserve">: Las DIREG y ERON  revisa en Sisipec Web el reporte de "Internos sin seguimiento mayor a 90 dias" e  "Internos sin seguimiento mayor a 180 dias", de conformidad al procedimiento  PM-TP-P07 Versión 02 "Operatividad del Consejo de Evaluación y Tratamiento- CET",  en el numeral 18 Controlar ejecución y adoptar acciones de mejora. Las DIREG realizan informe mensual con reporte al nivel central. El Grupo de Tratamiento Penitenciario consolida la información a través de informe de seguimiento trimestral.
</t>
    </r>
    <r>
      <rPr>
        <b/>
        <sz val="11"/>
        <rFont val="Arial"/>
        <family val="2"/>
      </rPr>
      <t>Periodicidad del control</t>
    </r>
    <r>
      <rPr>
        <sz val="11"/>
        <rFont val="Arial"/>
        <family val="2"/>
      </rPr>
      <t xml:space="preserve">:  Mensual yTrimestral
</t>
    </r>
    <r>
      <rPr>
        <b/>
        <sz val="11"/>
        <rFont val="Arial"/>
        <family val="2"/>
      </rPr>
      <t xml:space="preserve">Evidencias: </t>
    </r>
    <r>
      <rPr>
        <sz val="11"/>
        <rFont val="Arial"/>
        <family val="2"/>
      </rPr>
      <t xml:space="preserve">Reportes de Sisipec Web, correos electrónicos y oficios. </t>
    </r>
  </si>
  <si>
    <r>
      <rPr>
        <b/>
        <sz val="11"/>
        <color theme="1"/>
        <rFont val="Arial"/>
        <family val="2"/>
      </rPr>
      <t xml:space="preserve">Control 1: </t>
    </r>
    <r>
      <rPr>
        <sz val="11"/>
        <color theme="1"/>
        <rFont val="Arial"/>
        <family val="2"/>
      </rPr>
      <t xml:space="preserve">Las Direcciones Regionales y ERON realiza seguimiento y aplicación del punto N°9 del procedimiento PM-TP-P03 V4 denominado "Entrevistar y evaluar a la Persona Privada de la Libertad", aplicando el formato  PM-TP-P03-F03 V03 "Evaluación y entrevista de las Personas Privadas de la Libertad". las DIREG realizan informe mensual con reporte al nivel central. El Grupo de Tratamiento Penitenciario consolida la información a través de informe de seguimiento trimestral.
</t>
    </r>
    <r>
      <rPr>
        <b/>
        <sz val="11"/>
        <color theme="1"/>
        <rFont val="Arial"/>
        <family val="2"/>
      </rPr>
      <t>Periodicidad del control:</t>
    </r>
    <r>
      <rPr>
        <sz val="11"/>
        <color theme="1"/>
        <rFont val="Arial"/>
        <family val="2"/>
      </rPr>
      <t xml:space="preserve"> Mensual y Trimestral
</t>
    </r>
    <r>
      <rPr>
        <b/>
        <sz val="11"/>
        <color theme="1"/>
        <rFont val="Arial"/>
        <family val="2"/>
      </rPr>
      <t xml:space="preserve">Evidencias ERON: </t>
    </r>
    <r>
      <rPr>
        <sz val="11"/>
        <color theme="1"/>
        <rFont val="Arial"/>
        <family val="2"/>
      </rPr>
      <t>Aplicación formato  PM-TP-P03-F03 V03</t>
    </r>
    <r>
      <rPr>
        <b/>
        <sz val="11"/>
        <color theme="1"/>
        <rFont val="Arial"/>
        <family val="2"/>
      </rPr>
      <t xml:space="preserve">
Evidencias DIREG: </t>
    </r>
    <r>
      <rPr>
        <sz val="11"/>
        <color theme="1"/>
        <rFont val="Arial"/>
        <family val="2"/>
      </rPr>
      <t>Informe seguimiento mensual</t>
    </r>
    <r>
      <rPr>
        <b/>
        <sz val="11"/>
        <color theme="1"/>
        <rFont val="Arial"/>
        <family val="2"/>
      </rPr>
      <t xml:space="preserve">
Evidencias Tratamiento Penitenciario: </t>
    </r>
    <r>
      <rPr>
        <sz val="11"/>
        <color theme="1"/>
        <rFont val="Arial"/>
        <family val="2"/>
      </rPr>
      <t>Informe seguimiento Trimestral</t>
    </r>
  </si>
  <si>
    <t>Si se presenta la materialización del riesgo, se deben ejecutar las siguiente acciones cuyo objetivo principal es reducir los daños que se puedan producir (impacto): 
1. Solicitar las Direcciones Regionales gestionar procesos de formación
2. Reunión con la regional y ERON informando de las novedades.</t>
  </si>
  <si>
    <r>
      <rPr>
        <b/>
        <sz val="11"/>
        <color theme="1"/>
        <rFont val="Arial"/>
        <family val="2"/>
      </rPr>
      <t>Control 1:</t>
    </r>
    <r>
      <rPr>
        <sz val="11"/>
        <color theme="1"/>
        <rFont val="Arial"/>
        <family val="2"/>
      </rPr>
      <t xml:space="preserve">  Las Direcciones Regionales realizan seguimiento mensual a los establecimientos de su jurisdiccion, a través del reporte en DRIVE PM-TP-G04-F02 Informe cuantitativo de los programas psicosociales con fines de tratamiento penitenciario, con las coberturas de cada uno de los programas, realizan retroalimentacion a los ERON y solicitan plan de trabajo a los que reporten en cero (0) o baja cobertura. 
Cada Regional envía informe trimestral del seguimiento realizado a la Direccion de Atencion y Tratamiento a través del formato PM-TP-G04-F01 Formato Informe cualitativo programas psicosociales con fines de tratamiento versión oficial. Siendo consolidado por el Grupo de Tratamiento Penitenciario, efectuando retroalimentación a través de informe.
</t>
    </r>
    <r>
      <rPr>
        <b/>
        <sz val="11"/>
        <color theme="1"/>
        <rFont val="Arial"/>
        <family val="2"/>
      </rPr>
      <t>Periodicidad del control:</t>
    </r>
    <r>
      <rPr>
        <sz val="11"/>
        <color theme="1"/>
        <rFont val="Arial"/>
        <family val="2"/>
      </rPr>
      <t xml:space="preserve"> Mensual y trimestral</t>
    </r>
    <r>
      <rPr>
        <b/>
        <sz val="11"/>
        <color theme="1"/>
        <rFont val="Arial"/>
        <family val="2"/>
      </rPr>
      <t xml:space="preserve">
Evidencias ERON: </t>
    </r>
    <r>
      <rPr>
        <sz val="11"/>
        <color theme="1"/>
        <rFont val="Arial"/>
        <family val="2"/>
      </rPr>
      <t>Registro de información en el DRIVE mensual</t>
    </r>
    <r>
      <rPr>
        <b/>
        <sz val="11"/>
        <color theme="1"/>
        <rFont val="Arial"/>
        <family val="2"/>
      </rPr>
      <t xml:space="preserve">
Evidencias DIREG: </t>
    </r>
    <r>
      <rPr>
        <sz val="11"/>
        <color theme="1"/>
        <rFont val="Arial"/>
        <family val="2"/>
      </rPr>
      <t>Informe seguimiento Trimestral</t>
    </r>
    <r>
      <rPr>
        <b/>
        <sz val="11"/>
        <color theme="1"/>
        <rFont val="Arial"/>
        <family val="2"/>
      </rPr>
      <t xml:space="preserve">
Evidencias Tratamiento Penitenciario: </t>
    </r>
    <r>
      <rPr>
        <sz val="11"/>
        <color theme="1"/>
        <rFont val="Arial"/>
        <family val="2"/>
      </rPr>
      <t>Informe retroalimentación Trimestral</t>
    </r>
  </si>
  <si>
    <r>
      <rPr>
        <b/>
        <sz val="11"/>
        <color theme="1"/>
        <rFont val="Arial"/>
        <family val="2"/>
      </rPr>
      <t>Control 1:</t>
    </r>
    <r>
      <rPr>
        <sz val="11"/>
        <color theme="1"/>
        <rFont val="Arial"/>
        <family val="2"/>
      </rPr>
      <t xml:space="preserve"> La Subdirección de Desarrollo de Habilidades Productivas - Grupo de Actividades  Productivas en el primer bimestre emite los lineamientos a las Direcciones Regionales que a su vez son socializados a los ERON de sus jurisdicción con relación al manejo adecuado de las actividades productivas, así como la normatividad contemplada en el Acuerdo 010 de 2004, en el que se indican entre otros, perfiles profesionales para su administración. Igualmente, se cuenta con el procedimiento Creación, Fortalecimiento, Actualización y Gestión de Actividades Productivas-Administración Directa  - PM-TP-P01 y con la Guía para la Administración de Actividades Productivas - PM-TP-G01, en la que se describen cada una de las responsabilidades, actividades y documentación necesaria en la  gestión de las actividades productivas 
</t>
    </r>
    <r>
      <rPr>
        <b/>
        <sz val="11"/>
        <color theme="1"/>
        <rFont val="Arial"/>
        <family val="2"/>
      </rPr>
      <t>Periodicidad del control:</t>
    </r>
    <r>
      <rPr>
        <sz val="11"/>
        <color theme="1"/>
        <rFont val="Arial"/>
        <family val="2"/>
      </rPr>
      <t xml:space="preserve"> Primer bimestre
</t>
    </r>
    <r>
      <rPr>
        <b/>
        <sz val="11"/>
        <color theme="1"/>
        <rFont val="Arial"/>
        <family val="2"/>
      </rPr>
      <t>Evidencias</t>
    </r>
    <r>
      <rPr>
        <sz val="11"/>
        <color theme="1"/>
        <rFont val="Arial"/>
        <family val="2"/>
      </rPr>
      <t>: Socialización de documentos vía correo electrónico: Lineamientos SUBDA 2023, Acuerdo 010 de 2004  Procedimiento y Guía para la administración de las actividades productivas.</t>
    </r>
  </si>
  <si>
    <t>Subdirección de Desarrollo de Habilidades Productivas -SUBDA 
Direcciones Regionales -DIREG</t>
  </si>
  <si>
    <t>Subdirección de Desarrollo de Habilidades productivas
Grupo de correspondencia  y grupo de gestión comercial  
DIREG y ERON</t>
  </si>
  <si>
    <r>
      <rPr>
        <b/>
        <sz val="11"/>
        <rFont val="Arial"/>
        <family val="2"/>
      </rPr>
      <t xml:space="preserve">Control 2: </t>
    </r>
    <r>
      <rPr>
        <sz val="11"/>
        <rFont val="Arial"/>
        <family val="2"/>
      </rPr>
      <t>El Director y el responsable de gestión comercial del ERON disponen de un espacio  apropiado  de almacenamiento, empaque y correcto embalaje para el traslado de los  productos  elaborados por  la PPL . Para ello, es necesario programar un flujo de productos y en la organización del establecimiento para obtener  resultados adecuados. Accesibilidad a todos los productos  haciendo el menor número de traslados.</t>
    </r>
    <r>
      <rPr>
        <b/>
        <sz val="11"/>
        <rFont val="Arial"/>
        <family val="2"/>
      </rPr>
      <t xml:space="preserve">
Periodicidad del control: </t>
    </r>
    <r>
      <rPr>
        <sz val="11"/>
        <rFont val="Arial"/>
        <family val="2"/>
      </rPr>
      <t>Permanente con reporte cuatrimestral</t>
    </r>
    <r>
      <rPr>
        <b/>
        <sz val="11"/>
        <rFont val="Arial"/>
        <family val="2"/>
      </rPr>
      <t xml:space="preserve">
Evidencias:</t>
    </r>
    <r>
      <rPr>
        <sz val="11"/>
        <rFont val="Arial"/>
        <family val="2"/>
      </rPr>
      <t xml:space="preserve"> Rotación controlada del stock, Reporte de eventos de daños para control, capacitación a ERON, inventario de productos, Formato de Recibido de los productos, Informe de productos recibidos en la sede central .</t>
    </r>
    <r>
      <rPr>
        <b/>
        <sz val="11"/>
        <rFont val="Arial"/>
        <family val="2"/>
      </rPr>
      <t xml:space="preserve">    </t>
    </r>
    <r>
      <rPr>
        <sz val="11"/>
        <rFont val="Arial"/>
        <family val="2"/>
      </rPr>
      <t xml:space="preserve">                          </t>
    </r>
  </si>
  <si>
    <r>
      <rPr>
        <b/>
        <sz val="11"/>
        <rFont val="Arial"/>
        <family val="2"/>
      </rPr>
      <t>Control 1:</t>
    </r>
    <r>
      <rPr>
        <sz val="11"/>
        <rFont val="Arial"/>
        <family val="2"/>
      </rPr>
      <t xml:space="preserve"> La Subdirección de Desarrollo de Habilidades Productivas emite lineamientos para el control de inventarios, manipulación de los productos, entrega, embalajes y demás acciones tendientes a garantizar las condiciones mínimas de los productos entregados por la PPL para ser comercializados por los medios de disponga el INPEC, como ferias, puntos de ventas externos, eventos entre otros; adicional la DIREG y ERON  garantizan el cumplimiento de lineamientos,  deberán desarrollar la  planificación, organización, registros fotográficos  y control de aquellas actividades relacionadas con el envió de  mercancía  o productos  a los puntos de comercializacion incluido el de la Sede Central. Así mismo, los  ERON y REGIONALES deben disponer de una persona  para llevar  controles de entrega y manipulación de producto. 
</t>
    </r>
    <r>
      <rPr>
        <b/>
        <sz val="11"/>
        <rFont val="Arial"/>
        <family val="2"/>
      </rPr>
      <t xml:space="preserve">Periodicidad del control: </t>
    </r>
    <r>
      <rPr>
        <sz val="11"/>
        <rFont val="Arial"/>
        <family val="2"/>
      </rPr>
      <t xml:space="preserve">Permanente con reporte cuatrimestral
</t>
    </r>
    <r>
      <rPr>
        <b/>
        <sz val="11"/>
        <rFont val="Arial"/>
        <family val="2"/>
      </rPr>
      <t>Evidencias:</t>
    </r>
    <r>
      <rPr>
        <sz val="11"/>
        <rFont val="Arial"/>
        <family val="2"/>
      </rPr>
      <t xml:space="preserve">  Planillas  de  reporte, registro fotográfico, oficio de remisión de mercancía</t>
    </r>
  </si>
  <si>
    <r>
      <rPr>
        <b/>
        <sz val="11"/>
        <color indexed="8"/>
        <rFont val="Arial"/>
        <family val="2"/>
      </rPr>
      <t>Control 1:</t>
    </r>
    <r>
      <rPr>
        <sz val="11"/>
        <color indexed="8"/>
        <rFont val="Arial"/>
        <family val="2"/>
      </rPr>
      <t xml:space="preserve">  La Subdirección de Desarrollo de Habilidades Productivas - Grupo de Actividades Ocupacionales ejecuta la permanente modificación de los planes ocupacionales, previa solicitud de los ERON y aval de las DIREG por demanda, que es registrado en matriz en excel "Modificación planes ocupacionales ERON", con las observaciones pertinentes.
</t>
    </r>
    <r>
      <rPr>
        <b/>
        <sz val="11"/>
        <color rgb="FF000000"/>
        <rFont val="Arial"/>
        <family val="2"/>
      </rPr>
      <t xml:space="preserve">
Periodicidad del control:</t>
    </r>
    <r>
      <rPr>
        <sz val="11"/>
        <color indexed="8"/>
        <rFont val="Arial"/>
        <family val="2"/>
      </rPr>
      <t xml:space="preserve"> Permanente con reporte cuatrimestral
</t>
    </r>
    <r>
      <rPr>
        <b/>
        <sz val="11"/>
        <color indexed="8"/>
        <rFont val="Arial"/>
        <family val="2"/>
      </rPr>
      <t>Evidencias</t>
    </r>
    <r>
      <rPr>
        <sz val="11"/>
        <color indexed="8"/>
        <rFont val="Arial"/>
        <family val="2"/>
      </rPr>
      <t>: Matriz en excel, oficios y correo electrónico</t>
    </r>
  </si>
  <si>
    <t xml:space="preserve">Subdirección de Desarrollo de Habilidades productivas
Grupo de correspondencia  y grupo de gestión comercial   
Jefe de gobierno del ERON y responsable de gestión comercial del establecimiento  de  reclusión  </t>
  </si>
  <si>
    <r>
      <rPr>
        <b/>
        <sz val="11"/>
        <rFont val="Arial"/>
        <family val="2"/>
      </rPr>
      <t xml:space="preserve">Control 3: </t>
    </r>
    <r>
      <rPr>
        <sz val="11"/>
        <rFont val="Arial"/>
        <family val="2"/>
      </rPr>
      <t xml:space="preserve"> La Subdirección de Desarrollo de Habilidades Productivas - Grupo de Actividades Ocupacionales realiza verificación de los soportes físicos y/o magnéticos del pago de bonificación a la PPL, ya sea en las visitas de manera presencial a los ERON por parte de funcionarios de la SUBDA-GACOC, o en visitas virtuales que sean programadas para tal fin. 
</t>
    </r>
    <r>
      <rPr>
        <b/>
        <sz val="11"/>
        <rFont val="Arial"/>
        <family val="2"/>
      </rPr>
      <t xml:space="preserve">Periodicidad del control: </t>
    </r>
    <r>
      <rPr>
        <sz val="11"/>
        <rFont val="Arial"/>
        <family val="2"/>
      </rPr>
      <t xml:space="preserve">Mensual
</t>
    </r>
    <r>
      <rPr>
        <b/>
        <sz val="11"/>
        <rFont val="Arial"/>
        <family val="2"/>
      </rPr>
      <t xml:space="preserve">Evidencias: </t>
    </r>
    <r>
      <rPr>
        <sz val="11"/>
        <rFont val="Arial"/>
        <family val="2"/>
      </rPr>
      <t>Correos o comisión de servicios o actas</t>
    </r>
  </si>
  <si>
    <r>
      <rPr>
        <b/>
        <sz val="11"/>
        <rFont val="Arial"/>
        <family val="2"/>
      </rPr>
      <t xml:space="preserve">Control 2: </t>
    </r>
    <r>
      <rPr>
        <sz val="11"/>
        <rFont val="Arial"/>
        <family val="2"/>
      </rPr>
      <t xml:space="preserve"> La Subdirección de Desarrollo de Habilidades Productivas - Grupo de Actividades Ocupacionales realiza seguimiento y control continuo ante situaciones administrativas y financieras que denoten mal manejo de recursos a nivel nacional a través de oficios, matriz excel e informes.
</t>
    </r>
    <r>
      <rPr>
        <b/>
        <sz val="11"/>
        <rFont val="Arial"/>
        <family val="2"/>
      </rPr>
      <t xml:space="preserve">Periodicidad del control: </t>
    </r>
    <r>
      <rPr>
        <sz val="11"/>
        <rFont val="Arial"/>
        <family val="2"/>
      </rPr>
      <t xml:space="preserve">Mensual
</t>
    </r>
    <r>
      <rPr>
        <b/>
        <sz val="11"/>
        <rFont val="Arial"/>
        <family val="2"/>
      </rPr>
      <t xml:space="preserve">Evidencias: </t>
    </r>
    <r>
      <rPr>
        <sz val="11"/>
        <rFont val="Arial"/>
        <family val="2"/>
      </rPr>
      <t>Oficios, correos electrónicos, informes.</t>
    </r>
  </si>
  <si>
    <r>
      <rPr>
        <b/>
        <sz val="11"/>
        <rFont val="Arial"/>
        <family val="2"/>
      </rPr>
      <t xml:space="preserve">Control 1: </t>
    </r>
    <r>
      <rPr>
        <sz val="11"/>
        <rFont val="Arial"/>
        <family val="2"/>
      </rPr>
      <t xml:space="preserve"> El grupo de Actividades Ocupacionales de la Subdirección de Desarrollo de Habilidades Productivas cuenta con el procedimiento de trámite de asignación y pago de incentivo económico para las personas privadas de la libertad que trabajan -  PM-TP-P05, así como Resolución de asignación de recursos acompañada de las pautas para el pago de la bonificaciones. Los ERON realizan el pago de bonificaciones de conformidad con las pautas o lineamientos de la resolución de asignación de recursos.
</t>
    </r>
    <r>
      <rPr>
        <b/>
        <sz val="11"/>
        <rFont val="Arial"/>
        <family val="2"/>
      </rPr>
      <t xml:space="preserve">Periodicidad del control: </t>
    </r>
    <r>
      <rPr>
        <sz val="11"/>
        <rFont val="Arial"/>
        <family val="2"/>
      </rPr>
      <t xml:space="preserve">Permanente con reporte cuatrimestral.
</t>
    </r>
    <r>
      <rPr>
        <b/>
        <sz val="11"/>
        <rFont val="Arial"/>
        <family val="2"/>
      </rPr>
      <t xml:space="preserve">Evidencias: </t>
    </r>
    <r>
      <rPr>
        <sz val="11"/>
        <rFont val="Arial"/>
        <family val="2"/>
      </rPr>
      <t>Oficios, planillas, resolución, lineamientos</t>
    </r>
  </si>
  <si>
    <t xml:space="preserve"> Subdirección de Desarrollo de Habilidades Productivas.
ERON</t>
  </si>
  <si>
    <t xml:space="preserve">Videoconferencias periódicas para socializar y reiterar el cumplimiento de la normatividad vigente relacionada con la asignación y ejecución del presupuesto para el pago de bonificación a la PPL. </t>
  </si>
  <si>
    <t>Posibilidad de afectación reputacional por inadecuada atención de los PPL de los grupos poblaciones con enfoque diferencial, y de los sectores LGBTI por falta de acceso a las actividades de atención psicosocial con enfoque diferencial.</t>
  </si>
  <si>
    <t>Deficiencia y o falta de oportunidad en el diligenciamiento de la ficha de ingreso al ERON para identificar la población poblaciones con enfoque diferencial.</t>
  </si>
  <si>
    <t xml:space="preserve"> Falta de acceso a las actividades de atención psicosocial con enfoque diferencial,  que se desarrollan en los ERON para los grupos poblaciones con enfoque diferencial,y de los sectores LGBTI .</t>
  </si>
  <si>
    <t>Subdirección de Desarrollo de Habilidades Productivas - Grupo de Actividades Productivas</t>
  </si>
  <si>
    <t>Posibilidad de afectación reputacional por el incumplimiento a las actividades propuestas en el tema de monitoreo de los Derechos Humanos y el enfoque diferencial en las Direcciones Regionales y ERON debido a la falta de seguimiento y control de las actividades.</t>
  </si>
  <si>
    <t>Incumplimiento a las actividades propuestas en el tema de monitoreo de los Derechos Humanos y el enfoque diferencial en las Direcciones Regionales y ERON</t>
  </si>
  <si>
    <r>
      <rPr>
        <b/>
        <sz val="11"/>
        <color theme="1"/>
        <rFont val="Arial"/>
        <family val="2"/>
      </rPr>
      <t xml:space="preserve">Control 1: </t>
    </r>
    <r>
      <rPr>
        <sz val="11"/>
        <color theme="1"/>
        <rFont val="Arial"/>
        <family val="2"/>
      </rPr>
      <t xml:space="preserve">El grupo de Derechos Humanos de la Dirección General a inicio de vigencia emite una directiva, dando pautas a los cónsules de DIREG y ERON, con el fin de establecer las actividades de monitoreo de Derechos Humanos y enfoque diferencial, que se desarrollarán durante la vigencia. Así mismo, se realizará videoconferencia con los Consules Regionales explicando la estrategia del año.
</t>
    </r>
    <r>
      <rPr>
        <b/>
        <sz val="11"/>
        <color theme="1"/>
        <rFont val="Arial"/>
        <family val="2"/>
      </rPr>
      <t xml:space="preserve">
Periodicidad del control: </t>
    </r>
    <r>
      <rPr>
        <sz val="11"/>
        <color theme="1"/>
        <rFont val="Arial"/>
        <family val="2"/>
      </rPr>
      <t xml:space="preserve">Una vez al año (inicio de vigencia)
</t>
    </r>
    <r>
      <rPr>
        <b/>
        <sz val="11"/>
        <color theme="1"/>
        <rFont val="Arial"/>
        <family val="2"/>
      </rPr>
      <t xml:space="preserve">Evidencias: </t>
    </r>
    <r>
      <rPr>
        <sz val="11"/>
        <color theme="1"/>
        <rFont val="Arial"/>
        <family val="2"/>
      </rPr>
      <t>Directiva, grabación videoconferencia.</t>
    </r>
  </si>
  <si>
    <t xml:space="preserve">Grupo de Derechos Humanos </t>
  </si>
  <si>
    <r>
      <rPr>
        <b/>
        <sz val="11"/>
        <color theme="1"/>
        <rFont val="Arial"/>
        <family val="2"/>
      </rPr>
      <t>Control 2:</t>
    </r>
    <r>
      <rPr>
        <sz val="11"/>
        <color theme="1"/>
        <rFont val="Arial"/>
        <family val="2"/>
      </rPr>
      <t xml:space="preserve">  Los Cónsules regionales realizarán videoconferencias mensuales con los Cónsules de ERON, para impartirles instrucciones sobre las actividades de la directiva, así como hacer observaciones y recomendaciones que permitan ajustar el desarrollo de las actividades a las pautas establecidas. 
El Grupo de Derechos Humanos, realizará videoconferencia semestral con los Cónsules Regionales, con el fin de hacer observaciones y recomendaciones que permitan ajustar el desarrollo de las actividades a las pautas establecidas.                                                                      
</t>
    </r>
    <r>
      <rPr>
        <b/>
        <sz val="11"/>
        <color theme="1"/>
        <rFont val="Arial"/>
        <family val="2"/>
      </rPr>
      <t xml:space="preserve">Periodicidad del control: </t>
    </r>
    <r>
      <rPr>
        <sz val="11"/>
        <color theme="1"/>
        <rFont val="Arial"/>
        <family val="2"/>
      </rPr>
      <t xml:space="preserve">mensual/semestral
</t>
    </r>
    <r>
      <rPr>
        <b/>
        <sz val="11"/>
        <color theme="1"/>
        <rFont val="Arial"/>
        <family val="2"/>
      </rPr>
      <t xml:space="preserve">Evidencias: </t>
    </r>
    <r>
      <rPr>
        <sz val="11"/>
        <color theme="1"/>
        <rFont val="Arial"/>
        <family val="2"/>
      </rPr>
      <t xml:space="preserve">Registros y/o actas de las videoconferencias.                                                    </t>
    </r>
  </si>
  <si>
    <r>
      <rPr>
        <b/>
        <sz val="11"/>
        <color theme="1"/>
        <rFont val="Arial"/>
        <family val="2"/>
      </rPr>
      <t xml:space="preserve">Control 3: </t>
    </r>
    <r>
      <rPr>
        <sz val="11"/>
        <color theme="1"/>
        <rFont val="Arial"/>
        <family val="2"/>
      </rPr>
      <t xml:space="preserve"> Los cónsules de ERON, cargan de manera mensual, a través DRIVE y encuesta de Google, las evidencias de cumplimiento de las actividades de monitoreo de los Derechos HUmanos y Enfoque Diferencial, asignadas desde el nivel central.   Los Cónsules Regionales revisan de forma mensual que estas cumplan con las pautas orientadas desde el nivel central, de no ser así harán observaciones a los ERON para que realicen los ajustes que correspondan. El consul regional  elaborará a GODHU dos informes con la evaluación de los ERON de su Regional.  De manera posterior el GODHU semestralmente verifica la evaluación realizada por la Regional y remite oficios de retroalimentación al cónsul Regional, haciéndole observaciones y recomendaciones sobre el desempeño de los ERON y la labor de seguimiento realizada por este.
</t>
    </r>
    <r>
      <rPr>
        <b/>
        <sz val="11"/>
        <color theme="1"/>
        <rFont val="Arial"/>
        <family val="2"/>
      </rPr>
      <t>Periodicidad del control:</t>
    </r>
    <r>
      <rPr>
        <sz val="11"/>
        <color theme="1"/>
        <rFont val="Arial"/>
        <family val="2"/>
      </rPr>
      <t xml:space="preserve"> Mensual/semestral
</t>
    </r>
    <r>
      <rPr>
        <b/>
        <sz val="11"/>
        <color theme="1"/>
        <rFont val="Arial"/>
        <family val="2"/>
      </rPr>
      <t>Evidencias:</t>
    </r>
    <r>
      <rPr>
        <sz val="11"/>
        <color theme="1"/>
        <rFont val="Arial"/>
        <family val="2"/>
      </rPr>
      <t xml:space="preserve"> Carpeta de estrategia con evidencias de cumplimiento, grabaciones de videoconferencias, oficios.</t>
    </r>
  </si>
  <si>
    <r>
      <rPr>
        <b/>
        <sz val="11"/>
        <color theme="1"/>
        <rFont val="Arial"/>
        <family val="2"/>
      </rPr>
      <t>Control 1:</t>
    </r>
    <r>
      <rPr>
        <sz val="11"/>
        <color theme="1"/>
        <rFont val="Arial"/>
        <family val="2"/>
      </rPr>
      <t xml:space="preserve"> Los ERON alimentan de manera  mensual la matriz del directorio al Cónsul Regional, sobre la persona a cargo de las funciones de Cónsul de Derechos Humanos y sus datos de contacto. Así mismo, las Direcciones Regionales reportan de manera mensual  al Grupo de Derechos Humanos, sobre los cambios de personal presentados durante el mes en ERON y Regional con sus datos de contacto.
</t>
    </r>
    <r>
      <rPr>
        <b/>
        <sz val="11"/>
        <color theme="1"/>
        <rFont val="Arial"/>
        <family val="2"/>
      </rPr>
      <t>Periodicidad del control:</t>
    </r>
    <r>
      <rPr>
        <sz val="11"/>
        <color theme="1"/>
        <rFont val="Arial"/>
        <family val="2"/>
      </rPr>
      <t xml:space="preserve"> Mensual
</t>
    </r>
    <r>
      <rPr>
        <b/>
        <sz val="11"/>
        <color theme="1"/>
        <rFont val="Arial"/>
        <family val="2"/>
      </rPr>
      <t>Evidencias:</t>
    </r>
    <r>
      <rPr>
        <sz val="11"/>
        <color theme="1"/>
        <rFont val="Arial"/>
        <family val="2"/>
      </rPr>
      <t xml:space="preserve"> Matriz Directorio de Cónsules Regional.</t>
    </r>
  </si>
  <si>
    <r>
      <rPr>
        <b/>
        <sz val="11"/>
        <rFont val="Arial"/>
        <family val="2"/>
      </rPr>
      <t>Control 2:</t>
    </r>
    <r>
      <rPr>
        <sz val="11"/>
        <rFont val="Arial"/>
        <family val="2"/>
      </rPr>
      <t xml:space="preserve"> Las Direcciones Regionales a través de los cónsules y de acuerdo con los cambios de personal que se identifiquen, programan una jornada de inducción virtual o presencial al personal nuevo frente al cargo. Así mismo, el Grupo de Derechos Humanos programara una jornada de inducción en caso de cambio de funcionario Cónsul en la Regional. Lo anterior, de conformidad a la política institucional de derechos humanos:   "Direcciones de Establecimiento de Reclusión y Direcciones Regionales: Garantizarán la asignación de funciones de Cónsul de Derechos Humanos a un servidor penitenciario, quien deberá permanecer como mínimo un (1) año con dichas funciones, a menos que sus resultados de gestión demuestren una falta de compromiso".                                                                     
</t>
    </r>
    <r>
      <rPr>
        <b/>
        <sz val="11"/>
        <rFont val="Arial"/>
        <family val="2"/>
      </rPr>
      <t>Periodicidad del control</t>
    </r>
    <r>
      <rPr>
        <sz val="11"/>
        <rFont val="Arial"/>
        <family val="2"/>
      </rPr>
      <t xml:space="preserve">: Cada vez que hay un cambio de Cónsul, con reporte cuatrimesntral
</t>
    </r>
    <r>
      <rPr>
        <b/>
        <sz val="11"/>
        <rFont val="Arial"/>
        <family val="2"/>
      </rPr>
      <t>Evidencias</t>
    </r>
    <r>
      <rPr>
        <sz val="11"/>
        <rFont val="Arial"/>
        <family val="2"/>
      </rPr>
      <t>: Remisión de actos administrativos de asignación de funciones a Cónsules cada que se presente un cambio bajo los parámetros establecidos en la Política. Remitir  al Grupo de Derechos Humanos actas de entrega en caso de cambio de funcionario, acta  o grabación de videoconferencia de inducción.</t>
    </r>
  </si>
  <si>
    <r>
      <rPr>
        <b/>
        <sz val="11"/>
        <rFont val="Arial"/>
        <family val="2"/>
      </rPr>
      <t>Control 1:</t>
    </r>
    <r>
      <rPr>
        <sz val="11"/>
        <rFont val="Arial"/>
        <family val="2"/>
      </rPr>
      <t xml:space="preserve"> La Subdirección de Atención en Salud, Grupo de Alimentación realiza capacitación permanente orientada a la mejora  de la calidad de la información reportada en el acta COSAL, por medio de retroalimentación del proceso, asesoría telefónica, videoconferencias, visitas técnicas con las Direcciones Regionales y establecimientos .
</t>
    </r>
    <r>
      <rPr>
        <b/>
        <sz val="11"/>
        <rFont val="Arial"/>
        <family val="2"/>
      </rPr>
      <t xml:space="preserve">
Periodicidad del control:</t>
    </r>
    <r>
      <rPr>
        <sz val="11"/>
        <rFont val="Arial"/>
        <family val="2"/>
      </rPr>
      <t xml:space="preserve"> Mensual (febrero a noviembre)
</t>
    </r>
    <r>
      <rPr>
        <b/>
        <sz val="11"/>
        <rFont val="Arial"/>
        <family val="2"/>
      </rPr>
      <t xml:space="preserve">Evidencias: </t>
    </r>
    <r>
      <rPr>
        <sz val="11"/>
        <rFont val="Arial"/>
        <family val="2"/>
      </rPr>
      <t>Actas, informes y/o correos mensuales.</t>
    </r>
  </si>
  <si>
    <r>
      <rPr>
        <b/>
        <sz val="11"/>
        <rFont val="Arial"/>
        <family val="2"/>
      </rPr>
      <t xml:space="preserve">Control 1: </t>
    </r>
    <r>
      <rPr>
        <sz val="11"/>
        <rFont val="Arial"/>
        <family val="2"/>
      </rPr>
      <t xml:space="preserve">La Subdirección de Atención en Salud , Direcciones Regionales  y ERON, realizan semestralmente la divulgación de los derechos al acceso gratuito a los servicios de salud de la PPL intramural.
</t>
    </r>
    <r>
      <rPr>
        <b/>
        <sz val="11"/>
        <rFont val="Arial"/>
        <family val="2"/>
      </rPr>
      <t>Periodicidad del control:</t>
    </r>
    <r>
      <rPr>
        <sz val="11"/>
        <rFont val="Arial"/>
        <family val="2"/>
      </rPr>
      <t xml:space="preserve"> Semestral (en el periodo de febrero a noviembre)
</t>
    </r>
    <r>
      <rPr>
        <b/>
        <sz val="11"/>
        <rFont val="Arial"/>
        <family val="2"/>
      </rPr>
      <t>Evidencias:</t>
    </r>
    <r>
      <rPr>
        <sz val="11"/>
        <rFont val="Arial"/>
        <family val="2"/>
      </rPr>
      <t xml:space="preserve"> correos electrónicos, pantallazos de  divulgación  pagina web institucional.</t>
    </r>
  </si>
  <si>
    <t>Seuimiento al desarrollo del modulo de información en salud y coayudar al operador  en la implementación.</t>
  </si>
  <si>
    <t>Posibilidad de afectación reputacional  por la imposición y ejecución de sanciones disciplinarias a la población privada de la libertad que vayan en contravía de la ley, debido a la desactualización del reglamento disciplinario de internos por  cambios normativos, legales y jurisprudenciales.</t>
  </si>
  <si>
    <r>
      <rPr>
        <b/>
        <sz val="11"/>
        <color indexed="8"/>
        <rFont val="Arial"/>
        <family val="2"/>
      </rPr>
      <t xml:space="preserve">Control 1: </t>
    </r>
    <r>
      <rPr>
        <sz val="11"/>
        <rFont val="Arial"/>
        <family val="2"/>
      </rPr>
      <t>La oficina Asesora Jurídica a través del Grupo de Recursos y conceptos ad</t>
    </r>
    <r>
      <rPr>
        <sz val="11"/>
        <color indexed="8"/>
        <rFont val="Arial"/>
        <family val="2"/>
      </rPr>
      <t xml:space="preserve">elantó proyecto de resolución que reglamenta el Régimen disciplinario de la población privada de la libertad, de acuerdo al marco normativo, así como su radicación ante el Ministerio de Justicia para su revisión y aprobación. De la respuesta del concepto del ministerio de justicia, se adelantará lo propio en la Oficina Asesora Juridica en cumplimiento a lo ordenado en la norma..
</t>
    </r>
    <r>
      <rPr>
        <b/>
        <sz val="11"/>
        <color indexed="8"/>
        <rFont val="Arial"/>
        <family val="2"/>
      </rPr>
      <t xml:space="preserve">
Periodicidad del control: </t>
    </r>
    <r>
      <rPr>
        <sz val="11"/>
        <color rgb="FF000000"/>
        <rFont val="Arial"/>
        <family val="2"/>
      </rPr>
      <t>Permanente con resporte cuatrimestral</t>
    </r>
    <r>
      <rPr>
        <b/>
        <sz val="11"/>
        <color indexed="8"/>
        <rFont val="Arial"/>
        <family val="2"/>
      </rPr>
      <t xml:space="preserve">
Evidencias: </t>
    </r>
    <r>
      <rPr>
        <sz val="11"/>
        <color indexed="8"/>
        <rFont val="Arial"/>
        <family val="2"/>
      </rPr>
      <t xml:space="preserve">Oficios  o acta o correo o resolución </t>
    </r>
  </si>
  <si>
    <t>Oficina Asesora Juridica - 
Grupo Recursos y Conceptos</t>
  </si>
  <si>
    <t>Posibilidad de afectación reputacional por la emisión de conceptos juridicos  y/o proyectos de respuesta y/o resoluciones  de manera extemporanea debido a la falta de control y seguimiento .</t>
  </si>
  <si>
    <t xml:space="preserve"> Falta de control y seguimiento .</t>
  </si>
  <si>
    <t>Inaplicación de los procedimientos</t>
  </si>
  <si>
    <r>
      <rPr>
        <b/>
        <sz val="10"/>
        <color theme="1"/>
        <rFont val="Arial"/>
        <family val="2"/>
      </rPr>
      <t xml:space="preserve">Control 1: </t>
    </r>
    <r>
      <rPr>
        <sz val="10"/>
        <color theme="1"/>
        <rFont val="Arial"/>
        <family val="2"/>
      </rPr>
      <t xml:space="preserve"> La Oficina Asesora Jurídica a través del Grupo de Recursos y Conceptos, responde dentro de los términos las solicitudes y conceptos juridicos de las diferentes dependencias (Nivel central, DIREG y ERON) , el cual es registrado en base de datos en archivo excel disriminando fechas, asignación, respuesta, entre otros.
</t>
    </r>
    <r>
      <rPr>
        <b/>
        <sz val="10"/>
        <color theme="1"/>
        <rFont val="Arial"/>
        <family val="2"/>
      </rPr>
      <t xml:space="preserve">Periodicidad del control: </t>
    </r>
    <r>
      <rPr>
        <sz val="10"/>
        <color theme="1"/>
        <rFont val="Arial"/>
        <family val="2"/>
      </rPr>
      <t xml:space="preserve">Permanente con reporte cuatrimestral.
</t>
    </r>
    <r>
      <rPr>
        <b/>
        <sz val="10"/>
        <color theme="1"/>
        <rFont val="Arial"/>
        <family val="2"/>
      </rPr>
      <t>Evidencias:</t>
    </r>
    <r>
      <rPr>
        <sz val="10"/>
        <color theme="1"/>
        <rFont val="Arial"/>
        <family val="2"/>
      </rPr>
      <t xml:space="preserve"> Oficios, matriz en excel con relación de trámites realizados sobre el tema.</t>
    </r>
  </si>
  <si>
    <t xml:space="preserve">Oficina Asesora Jurídica 
Grupo de Recursos y Conceptos </t>
  </si>
  <si>
    <r>
      <rPr>
        <b/>
        <sz val="10"/>
        <color theme="1"/>
        <rFont val="Arial"/>
        <family val="2"/>
      </rPr>
      <t xml:space="preserve">Control 2: </t>
    </r>
    <r>
      <rPr>
        <sz val="10"/>
        <color theme="1"/>
        <rFont val="Arial"/>
        <family val="2"/>
      </rPr>
      <t xml:space="preserve"> La Oficina Asesora Jurídica a través del Grupo de Recursos y Conceptos realiza la verificación de información reportada del grupo de  asusntos penitenciarios en la enumeración de resoluciones que correspondan al registrado en la base de datos del control de resoluciones del año que lleva el grupo de recursos y conceptos - Oficina Asesora Juridica.
</t>
    </r>
    <r>
      <rPr>
        <b/>
        <sz val="10"/>
        <color theme="1"/>
        <rFont val="Arial"/>
        <family val="2"/>
      </rPr>
      <t xml:space="preserve">Periodicidad del control: </t>
    </r>
    <r>
      <rPr>
        <sz val="10"/>
        <color theme="1"/>
        <rFont val="Arial"/>
        <family val="2"/>
      </rPr>
      <t xml:space="preserve">Permanente con reporte cuatrimestral.
</t>
    </r>
    <r>
      <rPr>
        <b/>
        <sz val="10"/>
        <color theme="1"/>
        <rFont val="Arial"/>
        <family val="2"/>
      </rPr>
      <t>Evidencias:</t>
    </r>
    <r>
      <rPr>
        <sz val="10"/>
        <color theme="1"/>
        <rFont val="Arial"/>
        <family val="2"/>
      </rPr>
      <t xml:space="preserve"> Matriz en excel resoluciones del año.</t>
    </r>
  </si>
  <si>
    <r>
      <rPr>
        <b/>
        <sz val="11"/>
        <color theme="1"/>
        <rFont val="Arial"/>
        <family val="2"/>
      </rPr>
      <t xml:space="preserve">Control 2: </t>
    </r>
    <r>
      <rPr>
        <sz val="11"/>
        <color theme="1"/>
        <rFont val="Arial"/>
        <family val="2"/>
      </rPr>
      <t xml:space="preserve">La Subdirección de Desarrollo de Habilidades Productivas - Grupo de Actividades  Productivas realiza capacitación vía videoconferencia para el manejo de los aplicativos software de actividades productivas.
Se cuenta con los formatos  PM-TP-P01-FO2, Informe de Gestión de Actividades Productivas, donde se registran los estados de resultados financieros mensuales y ocupación laboral de PPL.
</t>
    </r>
    <r>
      <rPr>
        <b/>
        <sz val="11"/>
        <color theme="1"/>
        <rFont val="Arial"/>
        <family val="2"/>
      </rPr>
      <t>Periodicidad del control:</t>
    </r>
    <r>
      <rPr>
        <sz val="11"/>
        <color theme="1"/>
        <rFont val="Arial"/>
        <family val="2"/>
      </rPr>
      <t xml:space="preserve"> Mensual - trimestral
</t>
    </r>
    <r>
      <rPr>
        <b/>
        <sz val="11"/>
        <color theme="1"/>
        <rFont val="Arial"/>
        <family val="2"/>
      </rPr>
      <t>Evidencias:</t>
    </r>
    <r>
      <rPr>
        <sz val="11"/>
        <color theme="1"/>
        <rFont val="Arial"/>
        <family val="2"/>
      </rPr>
      <t xml:space="preserve">-Material grabado de capacitaciones en manejo de aplicativos software
-Informes trimestrales de Gestión de Actividades Productivas, consolidado Regional y retroalimentación SUBDA
</t>
    </r>
  </si>
  <si>
    <r>
      <rPr>
        <b/>
        <sz val="11"/>
        <color theme="1"/>
        <rFont val="Arial"/>
        <family val="2"/>
      </rPr>
      <t>Control 3.</t>
    </r>
    <r>
      <rPr>
        <sz val="11"/>
        <color theme="1"/>
        <rFont val="Arial"/>
        <family val="2"/>
      </rPr>
      <t xml:space="preserve"> La Subdirección de Desarrollo de Habilidades Productivas - Grupo de Actividades Productivas, solicita anualmente el diligenciamiento del formato  estudio de factibilidad de actividades productivas PM-TP-P01-F01, en procesos de actualización, creación y fortalecimiento de actividades productivas.
</t>
    </r>
    <r>
      <rPr>
        <b/>
        <sz val="11"/>
        <color theme="1"/>
        <rFont val="Arial"/>
        <family val="2"/>
      </rPr>
      <t>Periodicidad del control:</t>
    </r>
    <r>
      <rPr>
        <sz val="11"/>
        <color theme="1"/>
        <rFont val="Arial"/>
        <family val="2"/>
      </rPr>
      <t xml:space="preserve">Permanente con reporte cuatrimestral
</t>
    </r>
    <r>
      <rPr>
        <b/>
        <sz val="11"/>
        <color theme="1"/>
        <rFont val="Arial"/>
        <family val="2"/>
      </rPr>
      <t>Evidencias:</t>
    </r>
    <r>
      <rPr>
        <sz val="11"/>
        <color theme="1"/>
        <rFont val="Arial"/>
        <family val="2"/>
      </rPr>
      <t xml:space="preserve"> Estudio de factibilidad presentado por ERON, aval de la Regional y viabilidad SUBDA.</t>
    </r>
  </si>
  <si>
    <t>Tres (3) oficio de socialización de documentos vía correo electrónico y recomendaciones para asignación de personal y videoconferencia enfatizando la importancia del cumplimiento de los lineamientos SUBDA para la administración de actividades productivas. (Una por cuatrimestre)</t>
  </si>
  <si>
    <t>Programación y realización de cuatro (4) capacitaciones  (virtual o presencia) una en cada trimestre, de acuerdo a necesidades de Regionales y ERON para manejo de aplicativos software y diligenciamiento de procedimientos en gestión de actividades productivas.</t>
  </si>
  <si>
    <t>Programación de asesorías en diligenciamiento de estudios de factibilidad, de acuerdo a necesidades de ERON, presencial o virtual con reporte cuatrimestral</t>
  </si>
  <si>
    <t>Cuatrimestral.</t>
  </si>
  <si>
    <t>Posibilidad de recibir o solicitar cualquier dádiva o beneficio a nombre propio o de terceros a cambio de entrega de recursos (dinero, materia prima, insumos, maquinaria, equipo, herramientas, semovientes, cultivos  y productos elaborados o en proceso) que se utilizan u obtienen en el desarrollo de las actividades productivas para el beneficio personal o de terceros.</t>
  </si>
  <si>
    <r>
      <t xml:space="preserve">Control 2: </t>
    </r>
    <r>
      <rPr>
        <sz val="11"/>
        <rFont val="Arial"/>
        <family val="2"/>
      </rPr>
      <t>La Subdirección de Desarrollo de Habilidades Productivas - Grupo de Actividades Productivas realiza seguimiento mensual a la ejecución presupuestal  (ingresos y gastos) de recursos propios para funcionamiento y asignación de recursos nación para creación y fortalecimiento de actividades productivas, de conformidad al procedimiento vigente</t>
    </r>
    <r>
      <rPr>
        <b/>
        <sz val="11"/>
        <rFont val="Arial"/>
        <family val="2"/>
      </rPr>
      <t xml:space="preserve">.
Periodicidad del control: </t>
    </r>
    <r>
      <rPr>
        <sz val="11"/>
        <rFont val="Arial"/>
        <family val="2"/>
      </rPr>
      <t>Mensual</t>
    </r>
    <r>
      <rPr>
        <b/>
        <sz val="11"/>
        <rFont val="Arial"/>
        <family val="2"/>
      </rPr>
      <t xml:space="preserve">
Evidencia: </t>
    </r>
    <r>
      <rPr>
        <sz val="11"/>
        <rFont val="Arial"/>
        <family val="2"/>
      </rPr>
      <t>Informes mensuales del seguimiento a la ejecución presupuestal de recursos propios y nación.</t>
    </r>
  </si>
  <si>
    <r>
      <rPr>
        <b/>
        <sz val="11"/>
        <rFont val="Arial"/>
        <family val="2"/>
      </rPr>
      <t>Control 3:</t>
    </r>
    <r>
      <rPr>
        <sz val="11"/>
        <rFont val="Arial"/>
        <family val="2"/>
      </rPr>
      <t xml:space="preserve"> La Subdirección de Desarrollo de Habilidades Productivas - Grupo de Actividades Productivas realiza seguimiento, evaluación y retroalimentación de información y soportes consolidados en informes trimestrales de gestión de actividades productivas, con respectivas observaciones, solicitud de registros de calidad y planes de mejora en casos necesarios. de los reportes entregados por la DIREG.
</t>
    </r>
    <r>
      <rPr>
        <b/>
        <sz val="11"/>
        <rFont val="Arial"/>
        <family val="2"/>
      </rPr>
      <t xml:space="preserve">Periodicidad del control: </t>
    </r>
    <r>
      <rPr>
        <sz val="11"/>
        <rFont val="Arial"/>
        <family val="2"/>
      </rPr>
      <t xml:space="preserve">Trimestral
</t>
    </r>
    <r>
      <rPr>
        <b/>
        <sz val="11"/>
        <rFont val="Arial"/>
        <family val="2"/>
      </rPr>
      <t>Evidencia: I</t>
    </r>
    <r>
      <rPr>
        <sz val="11"/>
        <rFont val="Arial"/>
        <family val="2"/>
      </rPr>
      <t>nformes ERON, consolidado Regional y evaluación y retroalimentación SUBDA de informes trimestrales de gestión de actividades productivas.</t>
    </r>
  </si>
  <si>
    <r>
      <rPr>
        <b/>
        <sz val="11"/>
        <rFont val="Arial"/>
        <family val="2"/>
      </rPr>
      <t xml:space="preserve">Control 4: </t>
    </r>
    <r>
      <rPr>
        <sz val="11"/>
        <rFont val="Arial"/>
        <family val="2"/>
      </rPr>
      <t xml:space="preserve">La Subdirección de Desarrollo de Habilidades Productivas - Grupo de Actividades Productivas  realiza visita directa a actividades productivas en ERON (virtual o presencial), con el fin de validar el cumplimiento de los proyectos productivos y la normatividad aplicable.
</t>
    </r>
    <r>
      <rPr>
        <b/>
        <sz val="11"/>
        <rFont val="Arial"/>
        <family val="2"/>
      </rPr>
      <t>Periodicidad del control:</t>
    </r>
    <r>
      <rPr>
        <sz val="11"/>
        <rFont val="Arial"/>
        <family val="2"/>
      </rPr>
      <t xml:space="preserve"> Permanente con  reporte cuatrimestral
</t>
    </r>
    <r>
      <rPr>
        <b/>
        <sz val="11"/>
        <rFont val="Arial"/>
        <family val="2"/>
      </rPr>
      <t xml:space="preserve">Evidencias: </t>
    </r>
    <r>
      <rPr>
        <sz val="11"/>
        <rFont val="Arial"/>
        <family val="2"/>
      </rPr>
      <t>Lista de chequeo o informe de visita o acta.</t>
    </r>
  </si>
  <si>
    <r>
      <rPr>
        <b/>
        <sz val="11"/>
        <rFont val="Arial"/>
        <family val="2"/>
      </rPr>
      <t xml:space="preserve">Control 5: </t>
    </r>
    <r>
      <rPr>
        <sz val="11"/>
        <rFont val="Arial"/>
        <family val="2"/>
      </rPr>
      <t xml:space="preserve">La Subdirección de Desarrollo de Habilidades Productivas, DIREG , ERON realizan registro y control mensual de inventarios a cargo de funcionario del almacén y responsable de actividad productiva, confrontando existencias físicas con las registradas en aplicativo software.
</t>
    </r>
    <r>
      <rPr>
        <b/>
        <sz val="11"/>
        <rFont val="Arial"/>
        <family val="2"/>
      </rPr>
      <t>Periodicidad del control:</t>
    </r>
    <r>
      <rPr>
        <sz val="11"/>
        <rFont val="Arial"/>
        <family val="2"/>
      </rPr>
      <t xml:space="preserve"> Permanente con  reporte cuatrimestral
</t>
    </r>
    <r>
      <rPr>
        <b/>
        <sz val="11"/>
        <rFont val="Arial"/>
        <family val="2"/>
      </rPr>
      <t>Evidencias:</t>
    </r>
    <r>
      <rPr>
        <sz val="11"/>
        <rFont val="Arial"/>
        <family val="2"/>
      </rPr>
      <t xml:space="preserve"> Reporte de existencias generado en el aplicativo correspondiente (Activa o Manejo de dinero o expendio), reporte de bienes devolutivos generados en PCT, acta.
Registro y control mensual de inventarios, archivo excel</t>
    </r>
  </si>
  <si>
    <t>1. Socialización en el primer cuatrimestre de la normatividad vigente, lineamientos, procedimientos y guía para la administración de actividades productivas, a través de correo y oficio.</t>
  </si>
  <si>
    <t>Primer cuatrimestre</t>
  </si>
  <si>
    <t>Subdirección de Desarrollo de Habilidades Productivas - Grupo de Actividades Productivas.</t>
  </si>
  <si>
    <t xml:space="preserve">
2.Implementación de sistemas de información confiables para el manejo de las actividades productivas (instalación en minimo 5 ERON).
</t>
  </si>
  <si>
    <t>3. Programación y realización de cuatro (4) capacitaciones  (virtual o presencia) una en cada trimestre a DIREG en relación con la correcta administración de las actividades productivas, de acuerdo a las necesidades y normatividad vigente.</t>
  </si>
  <si>
    <t xml:space="preserve">
4. Reconocimiento laboral a funcionarios responsables de las actividades productivas en DIREG y ERON que desarrollen con mérito la administración de las mismas.</t>
  </si>
  <si>
    <t>Si se presenta la materialización del riesgo, se deben ejecutar las siguiente acciones cuyo objetivo principal es reducir los daños que se puedan producir (impacto): 
1. Solicitud de informe de seguimiento y control a Regional.
2. Brindar acompañamiento y apoyo a ERON en el caso de solicitud de personal idóneo para la administración de actividades productivas.
3. Visita técnica  virtual o presencial a ERON y regionales por parte de la SUBDA.
4. Envío de información al área competente internamente o externamente a la entidad correspondiente para inicio de las acciones disciplinarias, fiscales o penales según corresponda.
5. Reorientación del proceso conforme a información real por parte de la SUBDA.</t>
  </si>
  <si>
    <t>Si se presenta la materialización del riesgo, se deben ejecutar las siguiente acciones cuyo objetivo principal es reducir los daños que se puedan producir (impacto): 
1. Revisión física de instalaciones, inventarios, aplicativos software, proceso contractuales y documentación de estados financieros, entre otros.
2. Realizar informe detallado de acciones ilícitas cometidas en la administración y operación de actividad productiva.
 3. Envío de información al área competente internamente o externamente a la entidad correspondiente para inicio de las acciones disciplinarias, fiscales o penales según corresponda.</t>
  </si>
  <si>
    <r>
      <rPr>
        <b/>
        <sz val="11"/>
        <color rgb="FF000000"/>
        <rFont val="Arial"/>
        <family val="2"/>
      </rPr>
      <t xml:space="preserve">Control 2: </t>
    </r>
    <r>
      <rPr>
        <sz val="11"/>
        <color indexed="8"/>
        <rFont val="Arial"/>
        <family val="2"/>
      </rPr>
      <t xml:space="preserve">La Subdirección de Talento Humano - Grupo Nóminas semestralmente socializa  con los responsables del área de talento humano de las DIREG los avances en el cumplimiento en el reporte de novedades, reiterando los tiempos, calidad, veracidad de la información reportada, el cumplimiento a los procedimientos aprobados.
</t>
    </r>
    <r>
      <rPr>
        <b/>
        <sz val="11"/>
        <color rgb="FF000000"/>
        <rFont val="Arial"/>
        <family val="2"/>
      </rPr>
      <t xml:space="preserve">Periodicidad del control: </t>
    </r>
    <r>
      <rPr>
        <sz val="11"/>
        <color indexed="8"/>
        <rFont val="Arial"/>
        <family val="2"/>
      </rPr>
      <t xml:space="preserve">Semestral
</t>
    </r>
    <r>
      <rPr>
        <b/>
        <sz val="11"/>
        <color indexed="8"/>
        <rFont val="Arial"/>
        <family val="2"/>
      </rPr>
      <t xml:space="preserve">Evidencias: </t>
    </r>
    <r>
      <rPr>
        <sz val="11"/>
        <color indexed="8"/>
        <rFont val="Arial"/>
        <family val="2"/>
      </rPr>
      <t xml:space="preserve">Registros de la socialización, link de la conexión.. </t>
    </r>
  </si>
  <si>
    <t>La Subdirección de Talento Humano - Grupo de Nomina genera reporte mensual del sistema Humano web denominado nomina resumen, en el que se evidencia el consolidado de las novedades ingresadas en cada mes en formato pdf.</t>
  </si>
  <si>
    <r>
      <rPr>
        <b/>
        <sz val="11"/>
        <rFont val="Arial"/>
        <family val="2"/>
      </rPr>
      <t xml:space="preserve">Control 1: </t>
    </r>
    <r>
      <rPr>
        <sz val="11"/>
        <rFont val="Arial"/>
        <family val="2"/>
      </rPr>
      <t xml:space="preserve">La Subdirección de Talento Humano a través del Grupo de Nomina, desarrolla las actividades del procedimiento liquidación de Nómina PA-TH-P38, en base al cronograma de administración de nómina, la recepción de novedades mensuales y revisión de la prenómina generada automáticamente por el aplicativo Humano Web.
</t>
    </r>
    <r>
      <rPr>
        <b/>
        <sz val="11"/>
        <rFont val="Arial"/>
        <family val="2"/>
      </rPr>
      <t xml:space="preserve">Periodicidad del control: </t>
    </r>
    <r>
      <rPr>
        <sz val="11"/>
        <rFont val="Arial"/>
        <family val="2"/>
      </rPr>
      <t xml:space="preserve">Mensual
</t>
    </r>
    <r>
      <rPr>
        <b/>
        <sz val="11"/>
        <rFont val="Arial"/>
        <family val="2"/>
      </rPr>
      <t xml:space="preserve">Evidencias: </t>
    </r>
    <r>
      <rPr>
        <sz val="11"/>
        <rFont val="Arial"/>
        <family val="2"/>
      </rPr>
      <t xml:space="preserve">Cronograma, correos electrónicos de las novedades a registrar. </t>
    </r>
  </si>
  <si>
    <r>
      <rPr>
        <b/>
        <sz val="11"/>
        <color indexed="8"/>
        <rFont val="Arial"/>
        <family val="2"/>
      </rPr>
      <t>Control 1</t>
    </r>
    <r>
      <rPr>
        <sz val="11"/>
        <color indexed="8"/>
        <rFont val="Arial"/>
        <family val="2"/>
      </rPr>
      <t xml:space="preserve"> : El Jefe Oficina Asesora Jurídica - mediante el Grupo de Liquidación de fallos judiciales, conciliaciones, y procesos coactivos y el profesional de Grupo designado realiza reuniones con el Grupo Contable de Corporativa para verificar y cruzar la información de embargos. 
</t>
    </r>
    <r>
      <rPr>
        <b/>
        <sz val="11"/>
        <color rgb="FF000000"/>
        <rFont val="Arial"/>
        <family val="2"/>
      </rPr>
      <t xml:space="preserve">Periodicidad del control:  </t>
    </r>
    <r>
      <rPr>
        <sz val="11"/>
        <color indexed="8"/>
        <rFont val="Arial"/>
        <family val="2"/>
      </rPr>
      <t xml:space="preserve">Mensual
</t>
    </r>
    <r>
      <rPr>
        <b/>
        <sz val="11"/>
        <color indexed="8"/>
        <rFont val="Arial"/>
        <family val="2"/>
      </rPr>
      <t>Evidencias:</t>
    </r>
    <r>
      <rPr>
        <sz val="11"/>
        <color indexed="8"/>
        <rFont val="Arial"/>
        <family val="2"/>
      </rPr>
      <t xml:space="preserve"> Actas de reunión y correo electrónicos.</t>
    </r>
  </si>
  <si>
    <r>
      <t xml:space="preserve">Suministrar la información necesaria al apoderado para que ejerza la defensa, en casos de procesos ejecutivos y cuentas embargadas.  
</t>
    </r>
    <r>
      <rPr>
        <b/>
        <sz val="11"/>
        <rFont val="Arial"/>
        <family val="2"/>
      </rPr>
      <t>Evidencias:</t>
    </r>
    <r>
      <rPr>
        <sz val="11"/>
        <rFont val="Arial"/>
        <family val="2"/>
      </rPr>
      <t xml:space="preserve"> Solicitudes correo electrónico y/o DRIVE
</t>
    </r>
    <r>
      <rPr>
        <b/>
        <sz val="11"/>
        <rFont val="Arial"/>
        <family val="2"/>
      </rPr>
      <t xml:space="preserve">Periodicidad: </t>
    </r>
    <r>
      <rPr>
        <sz val="11"/>
        <rFont val="Arial"/>
        <family val="2"/>
      </rPr>
      <t xml:space="preserve">Permanente con reporte cuatrimestral                                                 </t>
    </r>
  </si>
  <si>
    <r>
      <rPr>
        <b/>
        <sz val="11"/>
        <color indexed="8"/>
        <rFont val="Arial"/>
        <family val="2"/>
      </rPr>
      <t>CONTROL 2</t>
    </r>
    <r>
      <rPr>
        <sz val="11"/>
        <color indexed="8"/>
        <rFont val="Arial"/>
        <family val="2"/>
      </rPr>
      <t xml:space="preserve"> : El Jefe Oficina Asesora Jurídica - mediante el Grupo de Liquidación de fallos judiciales, conciliaciones, y procesos coactivos  y el profesional de Grupo designado realiza registro en cuadro Excel de todos los pagos realizados por el rubro de sentencias, con el fin de realizar los respectivos reportes trimestral, para efectos de tener un control de los entes de control, con acceso limitado de funcionario del grupo.
</t>
    </r>
    <r>
      <rPr>
        <b/>
        <sz val="11"/>
        <color rgb="FF000000"/>
        <rFont val="Arial"/>
        <family val="2"/>
      </rPr>
      <t>Periodicidad del control:</t>
    </r>
    <r>
      <rPr>
        <sz val="11"/>
        <color indexed="8"/>
        <rFont val="Arial"/>
        <family val="2"/>
      </rPr>
      <t xml:space="preserve"> Mensual 
</t>
    </r>
    <r>
      <rPr>
        <b/>
        <sz val="11"/>
        <color indexed="8"/>
        <rFont val="Arial"/>
        <family val="2"/>
      </rPr>
      <t>Evidencias:</t>
    </r>
    <r>
      <rPr>
        <sz val="11"/>
        <color indexed="8"/>
        <rFont val="Arial"/>
        <family val="2"/>
      </rPr>
      <t xml:space="preserve"> Archivo Excel "Pagos Realizados"</t>
    </r>
  </si>
  <si>
    <r>
      <rPr>
        <b/>
        <sz val="11"/>
        <color indexed="8"/>
        <rFont val="Arial"/>
        <family val="2"/>
      </rPr>
      <t>Control 1:</t>
    </r>
    <r>
      <rPr>
        <sz val="11"/>
        <color indexed="8"/>
        <rFont val="Arial"/>
        <family val="2"/>
      </rPr>
      <t xml:space="preserve"> El Jefe Oficina Asesora Jurídica - mediante el Grupo de Liquidación de fallos judiciales, conciliaciones, y procesos coactivos ,  cuenta con un cuadro manual diligenciado diariamente en donde se lleva el registro de liquidación, solicitud de CDP, No de resolución de pago y responsable de avance, el cual es diligenciado conforme salga la liquidación y las resoluciones, como control del avance a la ejecución presupuestal. 
</t>
    </r>
    <r>
      <rPr>
        <b/>
        <sz val="11"/>
        <color indexed="8"/>
        <rFont val="Arial"/>
        <family val="2"/>
      </rPr>
      <t xml:space="preserve">
Periodicidad del control: </t>
    </r>
    <r>
      <rPr>
        <sz val="11"/>
        <color rgb="FF000000"/>
        <rFont val="Arial"/>
        <family val="2"/>
      </rPr>
      <t xml:space="preserve">Diario </t>
    </r>
    <r>
      <rPr>
        <b/>
        <sz val="11"/>
        <color indexed="8"/>
        <rFont val="Arial"/>
        <family val="2"/>
      </rPr>
      <t xml:space="preserve">
Evidencias:</t>
    </r>
    <r>
      <rPr>
        <sz val="11"/>
        <color indexed="8"/>
        <rFont val="Arial"/>
        <family val="2"/>
      </rPr>
      <t xml:space="preserve"> Cuadro manual en físico</t>
    </r>
  </si>
  <si>
    <t xml:space="preserve">Oficina Asesora Jurídica - Subdirección de Talento Humano - Grupo de Liquidación de fallos judiciales, conciliaciones, y procesos coactivos </t>
  </si>
  <si>
    <t xml:space="preserve">Oficina Asesora Jurídica - Grupo de Liquidación de fallos judiciales, conciliaciones, y procesos coactivos </t>
  </si>
  <si>
    <t xml:space="preserve">Oficina Asesora Jurídica -
Grupo de Liquidación de fallos judiciales, conciliaciones, y procesos coactivos </t>
  </si>
  <si>
    <r>
      <t xml:space="preserve">Realizar informe trimestral y generar reporte de avance al cumplimiento de la ejecución presupuestal.
</t>
    </r>
    <r>
      <rPr>
        <b/>
        <sz val="11"/>
        <rFont val="Arial"/>
        <family val="2"/>
      </rPr>
      <t xml:space="preserve">Evidencias: </t>
    </r>
    <r>
      <rPr>
        <sz val="11"/>
        <rFont val="Arial"/>
        <family val="2"/>
      </rPr>
      <t xml:space="preserve">Informe Trimestral
</t>
    </r>
    <r>
      <rPr>
        <b/>
        <sz val="11"/>
        <rFont val="Arial"/>
        <family val="2"/>
      </rPr>
      <t xml:space="preserve">Periodicidad: </t>
    </r>
    <r>
      <rPr>
        <sz val="11"/>
        <rFont val="Arial"/>
        <family val="2"/>
      </rPr>
      <t>Trimestral</t>
    </r>
  </si>
  <si>
    <t>Oficina Asesora Jurídica 
Grupo de Liquidación de fallos judiciales, conciliaciones, y procesos coactivos</t>
  </si>
  <si>
    <t>Realizar informe trimestral con reporte de los pagos que se encuentran pendientes para la vigencia, siendo remitidos al grupo de contabilidad, para lo de su competencia.</t>
  </si>
  <si>
    <r>
      <rPr>
        <b/>
        <sz val="11"/>
        <rFont val="Arial"/>
        <family val="2"/>
      </rPr>
      <t xml:space="preserve">Control 1: </t>
    </r>
    <r>
      <rPr>
        <sz val="11"/>
        <rFont val="Arial"/>
        <family val="2"/>
      </rPr>
      <t xml:space="preserve">La subdirección de Atención Psicosocial - Grupo Atención Social cuenta con guía documentada implementada en donde se definen las estrategias para la atención de la población con enfoque diferencial e intersecccional, y realiza seguimiento mensual a los registros consignados en el Drive del programa.
Las DIREG realizan verificación a los ERON en el drive de los registros consignados, realizando el respectivo seguimiento.
</t>
    </r>
    <r>
      <rPr>
        <b/>
        <sz val="11"/>
        <rFont val="Arial"/>
        <family val="2"/>
      </rPr>
      <t xml:space="preserve">
Periodicidad del Control:</t>
    </r>
    <r>
      <rPr>
        <sz val="11"/>
        <rFont val="Arial"/>
        <family val="2"/>
      </rPr>
      <t xml:space="preserve"> Mensual
</t>
    </r>
    <r>
      <rPr>
        <b/>
        <sz val="11"/>
        <rFont val="Arial"/>
        <family val="2"/>
      </rPr>
      <t xml:space="preserve">Evidencias: </t>
    </r>
    <r>
      <rPr>
        <sz val="11"/>
        <rFont val="Arial"/>
        <family val="2"/>
      </rPr>
      <t>DRIVE , informes trimestrales</t>
    </r>
  </si>
  <si>
    <r>
      <rPr>
        <b/>
        <sz val="11"/>
        <rFont val="Arial"/>
        <family val="2"/>
      </rPr>
      <t xml:space="preserve">Control 1: </t>
    </r>
    <r>
      <rPr>
        <sz val="11"/>
        <rFont val="Arial"/>
        <family val="2"/>
      </rPr>
      <t xml:space="preserve">La Subdirección de Atención Psicosocial - Grupo de Atención Psicosocial realiza la implementación de la cartilla  de prevención del consumo de SPA y realiza seguimiento de la PPL participante y el impacto del programa a través de los reporte que remiten las Direcciones Regionales.
</t>
    </r>
    <r>
      <rPr>
        <b/>
        <sz val="11"/>
        <rFont val="Arial"/>
        <family val="2"/>
      </rPr>
      <t>Periodicidad del Control:</t>
    </r>
    <r>
      <rPr>
        <sz val="11"/>
        <rFont val="Arial"/>
        <family val="2"/>
      </rPr>
      <t xml:space="preserve"> Trimestral
</t>
    </r>
    <r>
      <rPr>
        <b/>
        <sz val="11"/>
        <rFont val="Arial"/>
        <family val="2"/>
      </rPr>
      <t xml:space="preserve">Evidencias: </t>
    </r>
    <r>
      <rPr>
        <sz val="11"/>
        <rFont val="Arial"/>
        <family val="2"/>
      </rPr>
      <t>Reporte a nivel nacional</t>
    </r>
  </si>
  <si>
    <r>
      <rPr>
        <b/>
        <sz val="11"/>
        <rFont val="Arial"/>
        <family val="2"/>
      </rPr>
      <t>Control 1:</t>
    </r>
    <r>
      <rPr>
        <sz val="11"/>
        <rFont val="Arial"/>
        <family val="2"/>
      </rPr>
      <t xml:space="preserve"> El grupo de Aseguramiento en Salud de la Subdirección de Atención en Salud, realiza el cruce del listado censal de la ppl a cargo del INPEC con relación a las bases de datos del Ministerio de Salud y Protección Social de manera mensual para para identificar afiliaciones a SGSSS de la PPL a cargo del INPEC y posibles errores a la información. De los errores identificados son oficiados a la Dirección de Custodia y Vigilancia con copia a los establecimientos y a Policía Judicial por correo electrónico, para aclarar la respectiva identidad y el interno es afiliado al Fondos Nacional de Salud PPL .
</t>
    </r>
    <r>
      <rPr>
        <b/>
        <sz val="11"/>
        <rFont val="Arial"/>
        <family val="2"/>
      </rPr>
      <t>Periodicidad del control:</t>
    </r>
    <r>
      <rPr>
        <sz val="11"/>
        <rFont val="Arial"/>
        <family val="2"/>
      </rPr>
      <t xml:space="preserve"> Mensual (frebrero a noviembre).
</t>
    </r>
    <r>
      <rPr>
        <b/>
        <sz val="11"/>
        <rFont val="Arial"/>
        <family val="2"/>
      </rPr>
      <t>Evidencias:</t>
    </r>
    <r>
      <rPr>
        <sz val="11"/>
        <rFont val="Arial"/>
        <family val="2"/>
      </rPr>
      <t xml:space="preserve"> correos electrónicos y oficios</t>
    </r>
  </si>
  <si>
    <r>
      <rPr>
        <b/>
        <sz val="11"/>
        <rFont val="Arial"/>
        <family val="2"/>
      </rPr>
      <t xml:space="preserve">Control 2: </t>
    </r>
    <r>
      <rPr>
        <sz val="11"/>
        <rFont val="Arial"/>
        <family val="2"/>
      </rPr>
      <t xml:space="preserve">La Subdirección de Atención en Salud realiza actualización mensual de la ficha técnica del sistema de información SUBAS
</t>
    </r>
    <r>
      <rPr>
        <b/>
        <sz val="11"/>
        <rFont val="Arial"/>
        <family val="2"/>
      </rPr>
      <t>Periodicidad del control:</t>
    </r>
    <r>
      <rPr>
        <sz val="11"/>
        <rFont val="Arial"/>
        <family val="2"/>
      </rPr>
      <t xml:space="preserve"> Mensual (frebrero a noviembre).
</t>
    </r>
    <r>
      <rPr>
        <b/>
        <sz val="11"/>
        <rFont val="Arial"/>
        <family val="2"/>
      </rPr>
      <t xml:space="preserve">Evidencia: </t>
    </r>
    <r>
      <rPr>
        <sz val="11"/>
        <rFont val="Arial"/>
        <family val="2"/>
      </rPr>
      <t xml:space="preserve">Registro actualizado de la matriz sistema de información SUBAS </t>
    </r>
  </si>
  <si>
    <r>
      <rPr>
        <b/>
        <sz val="11"/>
        <rFont val="Arial"/>
        <family val="2"/>
      </rPr>
      <t>Control 1:</t>
    </r>
    <r>
      <rPr>
        <sz val="11"/>
        <rFont val="Arial"/>
        <family val="2"/>
      </rPr>
      <t xml:space="preserve">  El grupo servicios de salud de la Subdirección de Atención en Salud  realiza seguimiento mensual y análisis de la matriz  de acceso a servicios de salud intramural.
</t>
    </r>
    <r>
      <rPr>
        <b/>
        <sz val="11"/>
        <rFont val="Arial"/>
        <family val="2"/>
      </rPr>
      <t xml:space="preserve">Periodicidad del control: </t>
    </r>
    <r>
      <rPr>
        <sz val="11"/>
        <rFont val="Arial"/>
        <family val="2"/>
      </rPr>
      <t xml:space="preserve">Mensual (frebrero a noviembre).
</t>
    </r>
    <r>
      <rPr>
        <b/>
        <sz val="11"/>
        <rFont val="Arial"/>
        <family val="2"/>
      </rPr>
      <t>Evidencias:</t>
    </r>
    <r>
      <rPr>
        <sz val="11"/>
        <rFont val="Arial"/>
        <family val="2"/>
      </rPr>
      <t xml:space="preserve">  informe de seguimiento al acceso a servicios de medicina general y odontologia general intramural.</t>
    </r>
  </si>
  <si>
    <r>
      <rPr>
        <b/>
        <sz val="11"/>
        <rFont val="Arial"/>
        <family val="2"/>
      </rPr>
      <t>Control 1:</t>
    </r>
    <r>
      <rPr>
        <sz val="11"/>
        <rFont val="Arial"/>
        <family val="2"/>
      </rPr>
      <t xml:space="preserve"> La Subdirección de educación - Grupo de Cultura, recreación y deporte : Revisa la planeación proyectada por cada  ERON de los programas de cultura, deporte y recreación,  verifica que las actividades establecidas en la planeación se han acordes a los informes  trimestrales de cobertura  reportado por las regionales. 
-Elabora informe sobre la verificación realizada de las actividades  reportadas por cada ERON.
-Realiza  reunión virtual por semestre, con las seis regionales para retroalimentación. 
Periodicidad del control: Trimestral, semestral.
Evidencias: Informe trimestral de cobertura, correos, actas de reunión e informe de verificación. </t>
    </r>
  </si>
  <si>
    <r>
      <rPr>
        <b/>
        <sz val="11"/>
        <rFont val="Arial"/>
        <family val="2"/>
      </rPr>
      <t xml:space="preserve">Control 1: </t>
    </r>
    <r>
      <rPr>
        <sz val="11"/>
        <rFont val="Arial"/>
        <family val="2"/>
      </rPr>
      <t xml:space="preserve">La Subdirección de educación - Grupo de Educación Penitenciaria y Carcelaria entrega de manera semestral los lineamientos para para la suscripción y reporte de los convenios con universidades a las direcciones regionales. Las Direcciones Regionales y ERON verifican la asistencia de  los PPL estudiantes a las actividades programadas por las Universidades y presentan informes trimestrales de cobertura a la Subdirección de Educación, el cual consolida y realiza retroalimentación.
</t>
    </r>
    <r>
      <rPr>
        <b/>
        <sz val="11"/>
        <rFont val="Arial"/>
        <family val="2"/>
      </rPr>
      <t xml:space="preserve">Periodicidad del control: </t>
    </r>
    <r>
      <rPr>
        <sz val="11"/>
        <rFont val="Arial"/>
        <family val="2"/>
      </rPr>
      <t xml:space="preserve">Trimestral - Semestral
</t>
    </r>
    <r>
      <rPr>
        <b/>
        <sz val="11"/>
        <rFont val="Arial"/>
        <family val="2"/>
      </rPr>
      <t xml:space="preserve">Evidencias: </t>
    </r>
    <r>
      <rPr>
        <sz val="11"/>
        <rFont val="Arial"/>
        <family val="2"/>
      </rPr>
      <t>Informes trimestrales, correos</t>
    </r>
  </si>
  <si>
    <r>
      <rPr>
        <b/>
        <sz val="11"/>
        <rFont val="Arial"/>
        <family val="2"/>
      </rPr>
      <t xml:space="preserve">Control 1: </t>
    </r>
    <r>
      <rPr>
        <sz val="11"/>
        <rFont val="Arial"/>
        <family val="2"/>
      </rPr>
      <t xml:space="preserve">El grupo de Gestión Documental realiza acompañamiento y capacitación a Nivel Nacional basado en los procedimientos de Organización Documental PA-DO-P07 y el Manual de Gestión Documental   PA-DO-M01.
</t>
    </r>
    <r>
      <rPr>
        <b/>
        <sz val="11"/>
        <rFont val="Arial"/>
        <family val="2"/>
      </rPr>
      <t xml:space="preserve">
Periodicidad del Control: </t>
    </r>
    <r>
      <rPr>
        <sz val="11"/>
        <rFont val="Arial"/>
        <family val="2"/>
      </rPr>
      <t>Cuatrimestral</t>
    </r>
    <r>
      <rPr>
        <b/>
        <sz val="11"/>
        <rFont val="Arial"/>
        <family val="2"/>
      </rPr>
      <t xml:space="preserve">
Evidencias:</t>
    </r>
    <r>
      <rPr>
        <sz val="11"/>
        <rFont val="Arial"/>
        <family val="2"/>
      </rPr>
      <t xml:space="preserve"> Correos electrónicos, oficios y actas</t>
    </r>
  </si>
  <si>
    <r>
      <rPr>
        <b/>
        <sz val="11"/>
        <rFont val="Arial"/>
        <family val="2"/>
      </rPr>
      <t xml:space="preserve">Control 1: </t>
    </r>
    <r>
      <rPr>
        <sz val="11"/>
        <rFont val="Arial"/>
        <family val="2"/>
      </rPr>
      <t xml:space="preserve">La Oficina de Sistemas de información, a través del grupo de proyección, seguridad e implementación tecnológica cuenta con la  GUÍA DE NORMAS Y BUENAS PRÁCTICAS DE LA SEGURIDAD DE LA INFORMACIÓN PA-TI-G02 y la política de seguridad de la información, para su implementación se realizan sensibilizaciones y difusiones  a través del correo seguridaddigital@inpec.gov.co  de piezas gráficas, boletines, tips de seguridad, charlas, entre otros.
</t>
    </r>
    <r>
      <rPr>
        <b/>
        <sz val="11"/>
        <rFont val="Arial"/>
        <family val="2"/>
      </rPr>
      <t>Periodicidad del Control:</t>
    </r>
    <r>
      <rPr>
        <sz val="11"/>
        <rFont val="Arial"/>
        <family val="2"/>
      </rPr>
      <t xml:space="preserve"> Cuatrimestral
</t>
    </r>
    <r>
      <rPr>
        <b/>
        <sz val="11"/>
        <rFont val="Arial"/>
        <family val="2"/>
      </rPr>
      <t xml:space="preserve">Evidencias: </t>
    </r>
    <r>
      <rPr>
        <sz val="11"/>
        <rFont val="Arial"/>
        <family val="2"/>
      </rPr>
      <t>Correos electrónicos, piezas graficas, boletines, soportes de ejecución de charlas.</t>
    </r>
  </si>
  <si>
    <r>
      <rPr>
        <b/>
        <sz val="11"/>
        <rFont val="Arial"/>
        <family val="2"/>
      </rPr>
      <t xml:space="preserve">Control 2: </t>
    </r>
    <r>
      <rPr>
        <sz val="11"/>
        <rFont val="Arial"/>
        <family val="2"/>
      </rPr>
      <t xml:space="preserve">Las Direcciones Regionales y los Directores de Establecimientos de reclusión, realizan socializaciones de la implementación de la  GUÍA DE NORMAS Y BUENAS PRÁCTICAS DE LA SEGURIDAD DE LA INFORMACIÓN PA-TI-G02 y la política de seguridad de la información levantando actas con el personal, respecto a la aplicación de las sensibilizaciones y difusiones realizadas mediante el correo de  seguridaddigital@inpec.gov.co.
</t>
    </r>
    <r>
      <rPr>
        <b/>
        <sz val="11"/>
        <rFont val="Arial"/>
        <family val="2"/>
      </rPr>
      <t xml:space="preserve">
Periodicidad del Control:</t>
    </r>
    <r>
      <rPr>
        <sz val="11"/>
        <rFont val="Arial"/>
        <family val="2"/>
      </rPr>
      <t xml:space="preserve"> Cuatrimestral
</t>
    </r>
    <r>
      <rPr>
        <b/>
        <sz val="11"/>
        <rFont val="Arial"/>
        <family val="2"/>
      </rPr>
      <t>Evidencias:</t>
    </r>
    <r>
      <rPr>
        <sz val="11"/>
        <rFont val="Arial"/>
        <family val="2"/>
      </rPr>
      <t xml:space="preserve"> Actas.</t>
    </r>
  </si>
  <si>
    <r>
      <rPr>
        <b/>
        <sz val="11"/>
        <rFont val="Arial"/>
        <family val="2"/>
      </rPr>
      <t>Control 1:</t>
    </r>
    <r>
      <rPr>
        <sz val="11"/>
        <rFont val="Arial"/>
        <family val="2"/>
      </rPr>
      <t xml:space="preserve">  La Subdirección de educación - Grupo de Educación Penitenciaria y Carcelaria  cuenta con convenio firmado para la ejecución de pilotaje en  cinco (5) ERON de modelos educativos flexibles, articulado con la Corporación Educativa minuto de Dios - CEMID, para efectos de realizar el analisis de los resultados y aplicabilidad a través de los oficios e informes de supervisión.
</t>
    </r>
    <r>
      <rPr>
        <b/>
        <sz val="11"/>
        <rFont val="Arial"/>
        <family val="2"/>
      </rPr>
      <t xml:space="preserve">Periodicidad de control: </t>
    </r>
    <r>
      <rPr>
        <sz val="11"/>
        <rFont val="Arial"/>
        <family val="2"/>
      </rPr>
      <t xml:space="preserve">Cuatrimestral 
</t>
    </r>
    <r>
      <rPr>
        <b/>
        <sz val="11"/>
        <rFont val="Arial"/>
        <family val="2"/>
      </rPr>
      <t>Evidencias</t>
    </r>
    <r>
      <rPr>
        <sz val="11"/>
        <rFont val="Arial"/>
        <family val="2"/>
      </rPr>
      <t>: Oficios, informes de supervisión</t>
    </r>
  </si>
  <si>
    <r>
      <rPr>
        <b/>
        <sz val="11"/>
        <rFont val="Arial"/>
        <family val="2"/>
      </rPr>
      <t xml:space="preserve">Control 1: </t>
    </r>
    <r>
      <rPr>
        <sz val="11"/>
        <rFont val="Arial"/>
        <family val="2"/>
      </rPr>
      <t xml:space="preserve">La Subdirección de educación - Grupo de Educación Penitenciaria y Carcelaria  realiza asesoría técnica y  de seguimiento a los programas de educación,  por medio de una video conferencia trimestral a las Direcciones Regionales. A su vez, el  Director del establecimiento junto con el responsable del área de Atención y Tratamiento presentan mensualmente el cubrimiento en la  capacitación a PPL de acuerdo con la capacidad instalada y logística del ERON, de los los proyectos aprobados  por la Subdirección de Educación.
</t>
    </r>
    <r>
      <rPr>
        <b/>
        <sz val="11"/>
        <rFont val="Arial"/>
        <family val="2"/>
      </rPr>
      <t xml:space="preserve">Periodicidad del control: </t>
    </r>
    <r>
      <rPr>
        <sz val="11"/>
        <rFont val="Arial"/>
        <family val="2"/>
      </rPr>
      <t xml:space="preserve">Trimestral, anual.
</t>
    </r>
    <r>
      <rPr>
        <b/>
        <sz val="11"/>
        <color theme="1"/>
        <rFont val="Arial"/>
        <family val="2"/>
      </rPr>
      <t>Evidencias:</t>
    </r>
    <r>
      <rPr>
        <sz val="11"/>
        <color theme="1"/>
        <rFont val="Arial"/>
        <family val="2"/>
      </rPr>
      <t xml:space="preserve"> Plan Anual de capacitación aprobado en cada ERON, actas videoconferencias.</t>
    </r>
  </si>
  <si>
    <t xml:space="preserve">Falta de control y seguimiento en el registro de actualización de información  de la PPL en SISIPEC WEB  </t>
  </si>
  <si>
    <t>Posibilidad de afectación reputacional por la desactualización de la situación juridica,  tiempo de privación de la libertad, entre otros datos de la población privada de la libertad en los ERON en SISIPEC WEB  , debido a la falta de control y seguimiento en el registro de actualización de información.</t>
  </si>
  <si>
    <t>Falta de verificación de la situación real a lo registrado en el SISIPEC WEB</t>
  </si>
  <si>
    <r>
      <rPr>
        <b/>
        <sz val="11"/>
        <color rgb="FF000000"/>
        <rFont val="Arial"/>
        <family val="2"/>
      </rPr>
      <t xml:space="preserve">Control 1: </t>
    </r>
    <r>
      <rPr>
        <sz val="11"/>
        <color indexed="8"/>
        <rFont val="Arial"/>
        <family val="2"/>
      </rPr>
      <t xml:space="preserve">La Oficina Asesora Juridica, a través del grupo de Recursos y conceptos requiere a las DIREG y ERON la actualización periodica de la cartilla biografica y alimentación permanente del sisipec web, de la información integral e inherente a la situación juridica, ente otros; de conformidad al articulo 43 ley 1709 de 2014 que modificó el articulo 56  de la ley 65 de 1993.
</t>
    </r>
    <r>
      <rPr>
        <b/>
        <sz val="11"/>
        <color rgb="FF000000"/>
        <rFont val="Arial"/>
        <family val="2"/>
      </rPr>
      <t>Peridiocidad del control:</t>
    </r>
    <r>
      <rPr>
        <sz val="11"/>
        <color indexed="8"/>
        <rFont val="Arial"/>
        <family val="2"/>
      </rPr>
      <t xml:space="preserve"> Primer trimestre del año.
</t>
    </r>
    <r>
      <rPr>
        <b/>
        <sz val="11"/>
        <color rgb="FF000000"/>
        <rFont val="Arial"/>
        <family val="2"/>
      </rPr>
      <t xml:space="preserve">Evidencias: </t>
    </r>
    <r>
      <rPr>
        <sz val="11"/>
        <color indexed="8"/>
        <rFont val="Arial"/>
        <family val="2"/>
      </rPr>
      <t>Oficio, correo electrónico</t>
    </r>
  </si>
  <si>
    <t>Si se presenta la materialización del riesgo, se deben ejecutar las siguiente acciones cuyo objetivo principal es reducir los daños que se puedan producir (impacto): 
1. Requerir directamente al ERON por el incumplimiento y solicitar medidas al director regional.
 2. Informar a la Dirección General.</t>
  </si>
  <si>
    <r>
      <rPr>
        <b/>
        <sz val="11"/>
        <color indexed="8"/>
        <rFont val="Arial"/>
        <family val="2"/>
      </rPr>
      <t xml:space="preserve">Control 2: </t>
    </r>
    <r>
      <rPr>
        <sz val="11"/>
        <color indexed="8"/>
        <rFont val="Arial"/>
        <family val="2"/>
      </rPr>
      <t xml:space="preserve">El  Director y los responsables de las área de jurídica de los ERON generan un informe trimestral de avance en el registro de actualización de información  en SISIPEC WEB reportando los registros efectuados, las novedades presentadas e inconsistencias durante el periodo, enviado a través de correo electrónico a la Dirección Regional. La DIREG revisa los informes presentados por los ERON y generará una retroalimentación durante el siguiente mes a la culminación del trimestre sobre lo actuado, solicitando acciones de mejora en plazos definidos, a través de correo electrónico y reportados en documentos estadistico consolidado al vivel central.. 
</t>
    </r>
    <r>
      <rPr>
        <b/>
        <sz val="11"/>
        <color indexed="8"/>
        <rFont val="Arial"/>
        <family val="2"/>
      </rPr>
      <t xml:space="preserve">
Peridiocidad del control: </t>
    </r>
    <r>
      <rPr>
        <sz val="11"/>
        <color rgb="FF000000"/>
        <rFont val="Arial"/>
        <family val="2"/>
      </rPr>
      <t>Trimestral</t>
    </r>
    <r>
      <rPr>
        <b/>
        <sz val="11"/>
        <color indexed="8"/>
        <rFont val="Arial"/>
        <family val="2"/>
      </rPr>
      <t xml:space="preserve">
Evidencias:</t>
    </r>
    <r>
      <rPr>
        <sz val="11"/>
        <color indexed="8"/>
        <rFont val="Arial"/>
        <family val="2"/>
      </rPr>
      <t xml:space="preserve"> Informes reportados, correos electrónicos y oficios </t>
    </r>
  </si>
  <si>
    <t>Oficina Asesora Jurídica 
Grupo de Recursos y Conceptos 
Direcciones Regionales y ERON</t>
  </si>
  <si>
    <r>
      <rPr>
        <b/>
        <sz val="11"/>
        <color rgb="FF000000"/>
        <rFont val="Arial"/>
        <family val="2"/>
      </rPr>
      <t xml:space="preserve">Control 1: </t>
    </r>
    <r>
      <rPr>
        <sz val="11"/>
        <color indexed="8"/>
        <rFont val="Arial"/>
        <family val="2"/>
      </rPr>
      <t xml:space="preserve">La Oficina Asesora Juridica, a través del grupo de Recursos y conceptos solicita reporte trimestral a las DIREG, del consolidado de la totalidad de beneficios administrativos del periodo.
Los Directores y los responsables de las áreas de jurídica de los Establecimientos de reclusión llevan registro mensual de las solicitudes efectuadas por la PPL, así como la respuesta orientada, el cual es reportado a las DIREG. 
</t>
    </r>
    <r>
      <rPr>
        <b/>
        <sz val="11"/>
        <color rgb="FF000000"/>
        <rFont val="Arial"/>
        <family val="2"/>
      </rPr>
      <t xml:space="preserve">Peridicidad del control: </t>
    </r>
    <r>
      <rPr>
        <sz val="11"/>
        <color rgb="FF000000"/>
        <rFont val="Arial"/>
        <family val="2"/>
      </rPr>
      <t>Mensual -Trimestral</t>
    </r>
    <r>
      <rPr>
        <sz val="11"/>
        <color indexed="8"/>
        <rFont val="Arial"/>
        <family val="2"/>
      </rPr>
      <t xml:space="preserve">
</t>
    </r>
    <r>
      <rPr>
        <b/>
        <sz val="11"/>
        <color rgb="FF000000"/>
        <rFont val="Arial"/>
        <family val="2"/>
      </rPr>
      <t xml:space="preserve">Evidencias: </t>
    </r>
    <r>
      <rPr>
        <sz val="11"/>
        <color indexed="8"/>
        <rFont val="Arial"/>
        <family val="2"/>
      </rPr>
      <t>Archivo en excel o correo u oficio</t>
    </r>
  </si>
  <si>
    <t>Si se presenta la materialización del riesgo, se deben ejecutar las siguiente acciones cuyo objetivo principal es reducir los daños que se puedan producir (impacto): 
1. Las Direcciones Regionales efectuarán un plan de trabajo para mitigar la contingencia en los ERON
2. Requerir  Requerir directamente al ERON por el incumplimiento y solicitar medidas al director regional.</t>
  </si>
  <si>
    <t>Posibilidad de recibir o solicitar cualquier dádiva o beneficio a nombre propio o de terceros a cambio de modificar o eliminar un hallazgo encontrado con posible alcance disciplinario, fiscal o penal en un informe de auditoría.</t>
  </si>
  <si>
    <r>
      <t xml:space="preserve">Control 1: </t>
    </r>
    <r>
      <rPr>
        <sz val="11"/>
        <rFont val="Arial"/>
        <family val="2"/>
      </rPr>
      <t>El Jefe de la OFICI y su equipo de trabajo, verificaran el resultado de las auditorias, cada una de las pruebas y el nivel de hallazgo de la misma.</t>
    </r>
    <r>
      <rPr>
        <b/>
        <sz val="11"/>
        <rFont val="Arial"/>
        <family val="2"/>
      </rPr>
      <t xml:space="preserve">
Periodicidad del control: </t>
    </r>
    <r>
      <rPr>
        <sz val="11"/>
        <rFont val="Arial"/>
        <family val="2"/>
      </rPr>
      <t xml:space="preserve">Permanentemente o cada que se desarrollen auditorias. </t>
    </r>
    <r>
      <rPr>
        <b/>
        <sz val="11"/>
        <rFont val="Arial"/>
        <family val="2"/>
      </rPr>
      <t xml:space="preserve">
Evidencias: </t>
    </r>
    <r>
      <rPr>
        <sz val="11"/>
        <rFont val="Arial"/>
        <family val="2"/>
      </rPr>
      <t xml:space="preserve">Informes de auditoria. </t>
    </r>
  </si>
  <si>
    <r>
      <rPr>
        <b/>
        <sz val="11"/>
        <rFont val="Arial"/>
        <family val="2"/>
      </rPr>
      <t xml:space="preserve">Control 2:  </t>
    </r>
    <r>
      <rPr>
        <sz val="11"/>
        <rFont val="Arial"/>
        <family val="2"/>
      </rPr>
      <t>El Jefe Oficina de Control Interno solicita mensualmente mediante oficio al comité CRAET, informar si han recibido denuncias de posibles hechos de corrupción en contra de la OFICI o de su personal.</t>
    </r>
    <r>
      <rPr>
        <b/>
        <sz val="11"/>
        <rFont val="Arial"/>
        <family val="2"/>
      </rPr>
      <t xml:space="preserve">
Periodicidad del control: </t>
    </r>
    <r>
      <rPr>
        <sz val="11"/>
        <rFont val="Arial"/>
        <family val="2"/>
      </rPr>
      <t xml:space="preserve">Mensualmente
</t>
    </r>
    <r>
      <rPr>
        <b/>
        <sz val="11"/>
        <rFont val="Arial"/>
        <family val="2"/>
      </rPr>
      <t xml:space="preserve">Evidencias: </t>
    </r>
    <r>
      <rPr>
        <sz val="11"/>
        <rFont val="Arial"/>
        <family val="2"/>
      </rPr>
      <t>Oficio de solicitud y/o acciones de la OFICI.</t>
    </r>
  </si>
  <si>
    <t>Oficina de Control Interno</t>
  </si>
  <si>
    <t>Establecer y desarrollar un plan de capacitaciones a todo el equipo de la oficina de Control interno, en temas relacionados con el codigo de integridad y calidad de los trabajos para el aseguramiento de la tranparencia.</t>
  </si>
  <si>
    <t>Jefe de Control interno</t>
  </si>
  <si>
    <t>31/012/2023</t>
  </si>
  <si>
    <t xml:space="preserve">Desconocimiento de la normatividad y sus consecuencias. </t>
  </si>
  <si>
    <t>Falta de interés de la Administración.</t>
  </si>
  <si>
    <t>Insuficiente evaluación de la calidad y monitoreo sobre los tiempos y requisitos establecidos  para la deliberación  de los trabajos de auditoria, consultoría y seguimiento.</t>
  </si>
  <si>
    <t>Posibilidad de afectación reputacional por la afectación del valor generado por la OFICI a la alta Dirección, a causa de una baja calidad y oportunidad de los trabajos de auditoria, consultoría y seguimiento a planes de mejoramiento.</t>
  </si>
  <si>
    <r>
      <rPr>
        <b/>
        <sz val="11"/>
        <color theme="1"/>
        <rFont val="Arial"/>
        <family val="2"/>
      </rPr>
      <t>Control 1:</t>
    </r>
    <r>
      <rPr>
        <sz val="11"/>
        <color theme="1"/>
        <rFont val="Arial"/>
        <family val="2"/>
      </rPr>
      <t xml:space="preserve"> El jefe de la La OFICI realiza seguimiento mensual al plan anual de actividades, en caso de posibles desviaciones, realiza las modificaciones y genera un control de cambios documentado.
</t>
    </r>
    <r>
      <rPr>
        <b/>
        <sz val="11"/>
        <color theme="1"/>
        <rFont val="Arial"/>
        <family val="2"/>
      </rPr>
      <t xml:space="preserve">Periodicidad del control: </t>
    </r>
    <r>
      <rPr>
        <sz val="11"/>
        <color theme="1"/>
        <rFont val="Arial"/>
        <family val="2"/>
      </rPr>
      <t xml:space="preserve">Mensual - anual
</t>
    </r>
    <r>
      <rPr>
        <b/>
        <sz val="11"/>
        <color theme="1"/>
        <rFont val="Arial"/>
        <family val="2"/>
      </rPr>
      <t>Evidencias:</t>
    </r>
    <r>
      <rPr>
        <sz val="11"/>
        <color theme="1"/>
        <rFont val="Arial"/>
        <family val="2"/>
      </rPr>
      <t xml:space="preserve"> Acta, Matriz Plan de actividades</t>
    </r>
  </si>
  <si>
    <t>Jefe de la Oficina de Control Interno y grupos de trabajo</t>
  </si>
  <si>
    <r>
      <rPr>
        <b/>
        <sz val="11"/>
        <color theme="1"/>
        <rFont val="Arial"/>
        <family val="2"/>
      </rPr>
      <t>Control 2:</t>
    </r>
    <r>
      <rPr>
        <sz val="11"/>
        <color theme="1"/>
        <rFont val="Arial"/>
        <family val="2"/>
      </rPr>
      <t xml:space="preserve"> Cada vez que se realiza un trabajo de auditoria, consultoría y seguimiento. por parte de la Oficina de Control Interno, el coordinador de cada grupo libera cada una de las etapas del trabajo, (planeación, ejecución e informe) a través de una revisión de calidad y documenta las modificaciones a lugar, el informe final es revisado por el jefe de Control Interno, quien realiza modificaciones y puede solicitar correcciones.
</t>
    </r>
    <r>
      <rPr>
        <b/>
        <sz val="11"/>
        <color theme="1"/>
        <rFont val="Arial"/>
        <family val="2"/>
      </rPr>
      <t xml:space="preserve">Periodicidad del control: </t>
    </r>
    <r>
      <rPr>
        <sz val="11"/>
        <color theme="1"/>
        <rFont val="Arial"/>
        <family val="2"/>
      </rPr>
      <t xml:space="preserve">Permanente - anual
</t>
    </r>
    <r>
      <rPr>
        <b/>
        <sz val="11"/>
        <color theme="1"/>
        <rFont val="Arial"/>
        <family val="2"/>
      </rPr>
      <t>Evidencias:</t>
    </r>
    <r>
      <rPr>
        <sz val="11"/>
        <color theme="1"/>
        <rFont val="Arial"/>
        <family val="2"/>
      </rPr>
      <t xml:space="preserve"> Acta, Matriz Plan de actividades</t>
    </r>
  </si>
  <si>
    <t xml:space="preserve">Jefe de la Oficina de Control Interno y grupos de trabajo.   </t>
  </si>
  <si>
    <t>Posibilidad de afectación reputacional por sanciones para el Instituto a causa de la falta del incumplimiento en la  realización del Comité Institucional de Coordinación de Control Interno.</t>
  </si>
  <si>
    <t>Jefe de la Oficina de Control Interno y coordinador grupo evaluación y seguimiento.</t>
  </si>
  <si>
    <r>
      <rPr>
        <b/>
        <sz val="11"/>
        <color theme="1"/>
        <rFont val="Arial"/>
        <family val="2"/>
      </rPr>
      <t xml:space="preserve">Control 1: </t>
    </r>
    <r>
      <rPr>
        <sz val="11"/>
        <color theme="1"/>
        <rFont val="Arial"/>
        <family val="2"/>
      </rPr>
      <t xml:space="preserve">El jefe de la Oficina de Control Interno solicita de manera semestral a la Dirección del Instituto agenda para la realización del comité de coordinación de control interno en el primer y segundo semestre del año, en caso de respuesta negativa, se reiterara la solicitud hasta obtener fecha.
</t>
    </r>
    <r>
      <rPr>
        <b/>
        <sz val="11"/>
        <color theme="1"/>
        <rFont val="Arial"/>
        <family val="2"/>
      </rPr>
      <t>Periodicidad del control</t>
    </r>
    <r>
      <rPr>
        <sz val="11"/>
        <color theme="1"/>
        <rFont val="Arial"/>
        <family val="2"/>
      </rPr>
      <t xml:space="preserve">: Semestral
</t>
    </r>
    <r>
      <rPr>
        <b/>
        <sz val="11"/>
        <rFont val="Arial"/>
        <family val="2"/>
      </rPr>
      <t>Evidencias:</t>
    </r>
    <r>
      <rPr>
        <sz val="11"/>
        <rFont val="Arial"/>
        <family val="2"/>
      </rPr>
      <t xml:space="preserve"> Solicitud de agenda y </t>
    </r>
    <r>
      <rPr>
        <sz val="11"/>
        <color theme="1"/>
        <rFont val="Arial"/>
        <family val="2"/>
      </rPr>
      <t>Actas de reunión.</t>
    </r>
  </si>
  <si>
    <t>Realizar una capacitación al comité de control Interno, con el fin de dar a conocer la relevancia del comité y el impacto de la Oficina en el mejoramiento de los procesos y el fortalecimiento de los controles.</t>
  </si>
  <si>
    <t xml:space="preserve">Si se presenta la materialización del riesgo, se deben ejecutar las siguiente acciones cuyo objetivo principal es reducir los daños que se puedan producir (impacto): 
1. Desde la Jefatura de la oficina de control interno se elaborará un informe ejecutivo con los temas a tratar en el comité y se socializará a los integrantes del comité. 
2. En el caso de ser requeridas por los órganos de control las actas de reunión del comité durante la vigencia, la OFICI informara la gestión adelantada y el motivo por el cual no se desarrolló. . </t>
  </si>
  <si>
    <t>La Oficina Asesora Juridica solicita cambiar la connotación del R17: Posibilidad de recibir o solicitar cualquier dádiva o beneficio a nombre propio o de terceros a cambio de sustraer, destruir, modificar u ocultar información en la cartilla biográfica de la PPL en los ERON., toda vez que se analiza  la descripción, el nivel de severidad y la no materialización del mismo. Para lo cual es requerida y de acuerdo a los aspectos metodologicos corresponde la descripción a riesgo de gestión.</t>
  </si>
  <si>
    <r>
      <rPr>
        <b/>
        <sz val="11"/>
        <color theme="1"/>
        <rFont val="Arial"/>
        <family val="2"/>
      </rPr>
      <t xml:space="preserve">Control 2. : </t>
    </r>
    <r>
      <rPr>
        <sz val="11"/>
        <color theme="1"/>
        <rFont val="Arial"/>
        <family val="2"/>
      </rPr>
      <t xml:space="preserve">La Oficina Asesora de Planeación – Grupo Programación Presupuestal, consolida las solicitudes de modificación presupuestal y elabora los actos administrativos correspondientes (reducción, traslado, asignación), acorde con el procedimiento "Modificación Presupuestal"  PA-GF-P05  y para la subunidades ejecutoras de acuerdo a los tiempo establecidos mediante la circular de apertura de la vigencia fiscal.
</t>
    </r>
    <r>
      <rPr>
        <b/>
        <sz val="11"/>
        <color theme="1"/>
        <rFont val="Arial"/>
        <family val="2"/>
      </rPr>
      <t>Periodicidad del control:</t>
    </r>
    <r>
      <rPr>
        <sz val="11"/>
        <color theme="1"/>
        <rFont val="Arial"/>
        <family val="2"/>
      </rPr>
      <t xml:space="preserve"> Mayo y septiembre
</t>
    </r>
    <r>
      <rPr>
        <b/>
        <sz val="11"/>
        <color theme="1"/>
        <rFont val="Arial"/>
        <family val="2"/>
      </rPr>
      <t>Evidencias:</t>
    </r>
    <r>
      <rPr>
        <sz val="11"/>
        <color theme="1"/>
        <rFont val="Arial"/>
        <family val="2"/>
      </rPr>
      <t xml:space="preserve"> Consolidado y correos electrónicos,</t>
    </r>
  </si>
  <si>
    <t>se cambia a concotación de gestión</t>
  </si>
  <si>
    <t>SE modifican</t>
  </si>
  <si>
    <t>24 de Enero de 2023</t>
  </si>
  <si>
    <t>Garantizar el respeto, promoción, protección y defensa de los derechos humanos en el sistema penitenciario y carcelario
Ejecutar la planeación institucional en el marco de los valores del servicio público.</t>
  </si>
  <si>
    <t>Rara vez</t>
  </si>
  <si>
    <t>Establecer y desarrollar un plan de capacitaciones a todo el equipo de la oficina de Control interno, en temas relacionados con el código de integridad y calidad de los trabajos para el aseguramiento de la transparencia.</t>
  </si>
  <si>
    <r>
      <rPr>
        <b/>
        <sz val="11"/>
        <rFont val="Arial"/>
        <family val="2"/>
      </rPr>
      <t>Control 1:</t>
    </r>
    <r>
      <rPr>
        <sz val="11"/>
        <rFont val="Arial"/>
        <family val="2"/>
      </rPr>
      <t xml:space="preserve"> Los Comandantes de Vigilancia de los Establecimientos en la relación general que menciona el artículo 14 de la resolución 6349 de 2016, efectúa una vez al mes y extraordinariamente cuando sea necesario,  retroalimenta al personal del Cuerpo de Custodia y Vigilancia sobre el Código de Integridad,  principios y valores del servidor público, lecciones aprendidas y código disciplinario. El comandante de Vigilancia de la Regional, recopila la información suministrada por  los ERON y emite un informe a la Dirección de Custodia y Vigilancia quien consolida el informe final a nivel nacional.
</t>
    </r>
    <r>
      <rPr>
        <b/>
        <sz val="11"/>
        <rFont val="Arial"/>
        <family val="2"/>
      </rPr>
      <t>Periodicidad del control:</t>
    </r>
    <r>
      <rPr>
        <sz val="11"/>
        <rFont val="Arial"/>
        <family val="2"/>
      </rPr>
      <t xml:space="preserve"> Mensual
</t>
    </r>
    <r>
      <rPr>
        <b/>
        <sz val="11"/>
        <rFont val="Arial"/>
        <family val="2"/>
      </rPr>
      <t xml:space="preserve">Evidencias: </t>
    </r>
    <r>
      <rPr>
        <sz val="11"/>
        <rFont val="Arial"/>
        <family val="2"/>
      </rPr>
      <t xml:space="preserve">
ERON emite actas de las socializaciones efectuadas.
DIREG consolida actas de ERON y emite informe a la DICUV
DICUV emite informe final consolidando información a nivel nacional.</t>
    </r>
  </si>
  <si>
    <t>Omitir, modificar o excluir información de la prestación del servicio de alimentación que desvié la atención de la supervisión o interventoría</t>
  </si>
  <si>
    <t xml:space="preserve"> Subdirección de atención en salud
Grupo servicios de salud.
DIREG y ERON</t>
  </si>
  <si>
    <t xml:space="preserve"> El grupo de Tratamiento Penitenciario cuenta con  procedimiento  PM-TP-P03 V4 en el que establece la evaluación, selección, asignación, seguimiento y certificación de actividades de trabajo Estudio y Enseñanza.  Documento que  es socializados con las Direcciones Regionales y Establecimientos de Reclusión al inicio de cada vigencia.
Evidencias: Oficios de envío del procedimiento y acta de socialización</t>
  </si>
  <si>
    <t>La Subdirección de Gestión contractual, DIREG y ERON realiza la notificación de la asignación de supervisión de conformidad a cada contrato</t>
  </si>
  <si>
    <t>Posibilidad de afectación del derecho a la salud de la PPL por  barreras de acceso a los servicios de salud intramural.</t>
  </si>
  <si>
    <t xml:space="preserve">Existencia de las barreras de acceso para garantizar la atencion en salud de la PPL a nivel intramural </t>
  </si>
  <si>
    <t xml:space="preserve">Personas que por su condicion de  privacion de la libertad se enfrentan a barreras de acceso que limitan la atencion en salud a nivel intramural </t>
  </si>
  <si>
    <t xml:space="preserve">Posibilidad de afectación en la eficacia  por la baja participación de la  PPL condenada en los programas psicosociales  con fines de tratamiento penitenciario, debido al déficit de profesionales y la falta de articulación con el CET   </t>
  </si>
  <si>
    <t>MENSUAL Y TRIMESTRAL</t>
  </si>
  <si>
    <t xml:space="preserve">Deficiencia en el seguimiento efectivo de la prestacion del servicio de salud intramural en los ERON </t>
  </si>
  <si>
    <t>25 de julio</t>
  </si>
  <si>
    <r>
      <t xml:space="preserve">De acuerdo con las observaciones realizadas por la Oficina de Control Interno mediante informe 2023IE0099950 la </t>
    </r>
    <r>
      <rPr>
        <b/>
        <sz val="11"/>
        <rFont val="Arial Narrow"/>
        <family val="2"/>
      </rPr>
      <t>Dirección de Atención y Tratamiento</t>
    </r>
    <r>
      <rPr>
        <sz val="11"/>
        <rFont val="Arial Narrow"/>
        <family val="2"/>
      </rPr>
      <t xml:space="preserve"> - Proceso de Atención Social solicitó modificar los siguientes riesgos de gestión: R33, R34, R36, R61, R62, R63 y R90 y riesgos de corrupción: R35 y R38. </t>
    </r>
  </si>
  <si>
    <r>
      <t xml:space="preserve">La </t>
    </r>
    <r>
      <rPr>
        <b/>
        <sz val="12"/>
        <color theme="1"/>
        <rFont val="Arial Narrow"/>
        <family val="2"/>
      </rPr>
      <t>Oficina de Control Interno</t>
    </r>
    <r>
      <rPr>
        <sz val="12"/>
        <color theme="1"/>
        <rFont val="Arial Narrow"/>
        <family val="2"/>
      </rPr>
      <t xml:space="preserve"> solicitó modificar el riesgo de corrupción: R7.</t>
    </r>
  </si>
  <si>
    <t>18 de agosto</t>
  </si>
  <si>
    <t>La Dirección de Atención y Tratamiento solicita incluír un Control al Riesgo 63 de acuerdo con las observaciones realizadas por la Oficina de Control Interno mediante informe 2023IE0099950</t>
  </si>
  <si>
    <t>22 de agosto</t>
  </si>
  <si>
    <t>Aprobación del mapa de riesgos institucional (Acta 062)</t>
  </si>
  <si>
    <r>
      <t xml:space="preserve">De acuerdo con las observaciones realizadas por la Oficina de Control Interno mediante informe 2023IE0099950 la </t>
    </r>
    <r>
      <rPr>
        <b/>
        <sz val="11"/>
        <rFont val="Arial Narrow"/>
        <family val="2"/>
      </rPr>
      <t>Subdirección de Talento Humano</t>
    </r>
    <r>
      <rPr>
        <sz val="11"/>
        <rFont val="Arial Narrow"/>
        <family val="2"/>
      </rPr>
      <t xml:space="preserve"> - Proceso de Gestión del Talento Humano, solicitó modificar los siguientes riesgos de gestión: R48, R51, R52, R53, R56, R57 y R58 y riesgos de corrupción: R59 y R102.</t>
    </r>
  </si>
  <si>
    <t>Si se presenta la materialización del riesgo, se deben ejecutar las siguiente acciones cuyo objetivo principal es reducir los daños que se puedan producir (impacto): 
1. Realizar seguimiento a las instrucciones impartidas por la Entidad Territorial en Salud y la SUBAS.</t>
  </si>
  <si>
    <t xml:space="preserve">Implementación de una campaña para el adecuado uso de la información en las redes sociales, medios de comunicación y alternativos. </t>
  </si>
  <si>
    <t xml:space="preserve">Si se presenta la materialización del riesgo, se deben ejecutar las siguiente acciones cuyo objetivo principal es reducir los daños que se puedan producir (impacto): 
1. Elaboración de boletín dirigido a medios de comunicación.
2. Aclaración a través de la declaración del vocero oficial.
3. Rueda de prensa.
4. Publicación oficial a través de las redes institucionales. 
</t>
  </si>
  <si>
    <r>
      <rPr>
        <b/>
        <sz val="11"/>
        <rFont val="Arial"/>
        <family val="2"/>
      </rPr>
      <t xml:space="preserve">Control 1: </t>
    </r>
    <r>
      <rPr>
        <sz val="11"/>
        <rFont val="Arial"/>
        <family val="2"/>
      </rPr>
      <t xml:space="preserve">El Grupo Logístico realiza verificacion  de las necesidades consolidadas y  reportadas por las Regionales y ERON, en las fechas establecidas acorde con el procedimiento del Plan de Necesidades de Infrestructura y Dotación Estrucutra de Bienes y servicios a cargo de la USPEC, asi mismo se realizaran mesas de trabajo con las Direcciones regionales para evaluar el avance de esta actividad.
</t>
    </r>
    <r>
      <rPr>
        <b/>
        <sz val="11"/>
        <rFont val="Arial"/>
        <family val="2"/>
      </rPr>
      <t xml:space="preserve">
Periodicidad del control</t>
    </r>
    <r>
      <rPr>
        <sz val="11"/>
        <rFont val="Arial"/>
        <family val="2"/>
      </rPr>
      <t xml:space="preserve">: Trimestral
</t>
    </r>
    <r>
      <rPr>
        <b/>
        <sz val="11"/>
        <rFont val="Arial"/>
        <family val="2"/>
      </rPr>
      <t>Evidencias</t>
    </r>
    <r>
      <rPr>
        <sz val="11"/>
        <rFont val="Arial"/>
        <family val="2"/>
      </rPr>
      <t xml:space="preserve">: Actas, informes,Oficios </t>
    </r>
  </si>
  <si>
    <r>
      <rPr>
        <b/>
        <sz val="11"/>
        <rFont val="Arial"/>
        <family val="2"/>
      </rPr>
      <t xml:space="preserve">Control 1: </t>
    </r>
    <r>
      <rPr>
        <sz val="11"/>
        <rFont val="Arial"/>
        <family val="2"/>
      </rPr>
      <t xml:space="preserve">La Subdirección de Talento Humano- Grupo de Bienestar Laboral establece el acta de compromiso inicial con los proveedores con el fin de exigir el cumplimiento de las condiciones técnicas del contrato y asi los servidores puedan redimir las órdenes de entrega con valor nominal en los puntos de comercio del proveedor a nivel nacional.  Se deberá informar mediante comunicado a los beneficiarios de la dotación, las formas de redención de ordenes de entrega y el tiempo establecido.  
</t>
    </r>
    <r>
      <rPr>
        <b/>
        <sz val="11"/>
        <rFont val="Arial"/>
        <family val="2"/>
      </rPr>
      <t>Periodicidad del control</t>
    </r>
    <r>
      <rPr>
        <sz val="11"/>
        <rFont val="Arial"/>
        <family val="2"/>
      </rPr>
      <t xml:space="preserve">: ultimo cuatrimestre de la vigencia 
</t>
    </r>
    <r>
      <rPr>
        <b/>
        <sz val="11"/>
        <rFont val="Arial"/>
        <family val="2"/>
      </rPr>
      <t>Evidencia:</t>
    </r>
    <r>
      <rPr>
        <sz val="11"/>
        <rFont val="Arial"/>
        <family val="2"/>
      </rPr>
      <t xml:space="preserve"> Acta de compromiso y comunicado.</t>
    </r>
  </si>
  <si>
    <t xml:space="preserve">Establecer compromisos con el almacen general de la Sede Central con el fin de realizar monitoreo de la entrega oportuna de las ordenes de entrega al personal administrativo. </t>
  </si>
  <si>
    <t xml:space="preserve"> No asistir a capacitaciones programadas frente al procedimiento.
• No atender los lineamientos que imparte la Subdirección de Talento Humano.                      •   Delegación del proceso a servidores públicos.
• Afectación a servidores públicos para participación en ascensos, incentivos y encargos. 
• Calificaciones erróneas a los evaluados. 
• Dificultad para pactar compromisos laborales.
• Quejas por parte de los servidores públicos. </t>
  </si>
  <si>
    <t xml:space="preserve">socializar los lineamientos relacionados con el pago de la primas de vigilante instructor, unidad familiar y capacitación. </t>
  </si>
  <si>
    <t>correctivo</t>
  </si>
  <si>
    <t xml:space="preserve">Subdirección de Talento Humano - Grupo de Seguridad Social.
Directores Regionales y Directores de Establecimiento de Reclusión. </t>
  </si>
  <si>
    <t>Si se presenta la materialización del riesgo, se deben ejecutar las siguiente acciones cuyo objetivo principal es reducir los daños que se puedan producir (impacto): 
1. Brindar apoyo con los proveedores y asesores de la ARL Positiva en la implementación del SG de SST
Informar a la Dirección General y SUTAH sobre el incumplimiento.
2. Dar respuesta de derechos de petición y solicitudes de manera que se brinde atención primaria a los requerimientos enviados desde los Establecimiento en la asignación de recursos para SST
3. Brindar apoyo con personal del INPEC y asesores de la ARL para dar continuidad  en la ejecución del sistema.</t>
  </si>
  <si>
    <t xml:space="preserve">Si se presenta la materialización del riesgo, se deben ejecutar las siguiente acciones cuyo objetivo principal es reducir los daños que se puedan producir (impacto): 
1. Solicitar a la Direcciones Regionales el diligenciamiento de las fichas de ingreso de las PPL que no cuenten con esta  informacion 
</t>
  </si>
  <si>
    <t xml:space="preserve">Dificultad de los familiares de las PPL para la conexión a la visita virtual. </t>
  </si>
  <si>
    <t xml:space="preserve">Subdirección de Atención Psicosocial - Grupo de Tratamiento Penitenciario </t>
  </si>
  <si>
    <t>Orientar de manera virtual en dos jornadas a las Direcciones Regionales, a las Direcciones de los Establecimientos y a los responsables de Tratamiento y Desarrollo sobre estrategias para implementar y fortalecer los 5 ejes y líneas de acción de la Cartilla "PROGRAMA ATENCIÓN Y PREVENCIÓN DEL CONSUMO DE SPA"</t>
  </si>
  <si>
    <t>Subdirección de Atención Psicosocial - Grupo de Tratamiento Penitenciario</t>
  </si>
  <si>
    <t xml:space="preserve">Subdirección de Atención Psicosocial - Grupo de Apoyo Espiritual </t>
  </si>
  <si>
    <r>
      <t xml:space="preserve">Mensualmente las Direcciones Regionales consultando el módulo del CET Reporte del Consejo de Evaluación en SISIPEC Web escogerán de manera aleatoria dos (2) ERON, de los cuales se tomará un (1) concepto integral de cada una de las fases de tratamiento penitenciario con su respectivo plan de tratamiento del mes inmediatamente anterior, para su revisión. Posterior a esto solicita al ERON el listado de asistencia para verificar que el PPL este asignado al programa psicosocial con fines de tratamiento penitenciario asignado en el plan de tratamiento, realizará retroalimentación al ERON mediante formato PA-DO-G01-F02 Oficio versión oficial. La DIRAT a través del Grupo de Tratamiento Penitenciario retroalimentará trimestralmente a las regionales frente a los seguimientos realizados.  
</t>
    </r>
    <r>
      <rPr>
        <b/>
        <sz val="11"/>
        <rFont val="Arial"/>
        <family val="2"/>
      </rPr>
      <t>Evidencia</t>
    </r>
    <r>
      <rPr>
        <sz val="11"/>
        <rFont val="Arial"/>
        <family val="2"/>
      </rPr>
      <t>:  Registro de información en el DRIVE mensual</t>
    </r>
  </si>
  <si>
    <t>Posibilidad de afectación por la no certificación de la educación formal ofertada a la Población Privada de la Libertad con bajo nivel educativo.</t>
  </si>
  <si>
    <t>Falta de vinculación del Ministerio de Educación Nacional en procesos educativos de la Población Privada de la Libertad</t>
  </si>
  <si>
    <t>La falta de directrices del MEN que permita que las  Secretarias de Educación y/o Colegios de las regiones incluyan en su cobertura a la Población Privada de la Libertad en educación formal.</t>
  </si>
  <si>
    <t xml:space="preserve">Si se presenta la materialización del riesgo se deben ejecutar las siguiente acciones cuyo objetivo principal es reducir los daños que se puedan producir (impacto): 
1. La Subdirección de Educación - Grupo Educación Penitenciaria y Carcelaria adelantará gestión ante el Ministerio de Educación Nacional con el fin articular acciones que permitan atender a la Población Privada de la Libertad en el municipio y/o región donde se presente la necesidad.
</t>
  </si>
  <si>
    <r>
      <rPr>
        <b/>
        <sz val="11"/>
        <rFont val="Arial"/>
        <family val="2"/>
      </rPr>
      <t xml:space="preserve">Control 1: </t>
    </r>
    <r>
      <rPr>
        <sz val="11"/>
        <rFont val="Arial"/>
        <family val="2"/>
      </rPr>
      <t xml:space="preserve">La Subdirección de Educación - Grupo de Educación Penitenciaria y Carcelaria realizará seguimiento a los convenios existentes. Desde las direcciones y  áreas educativas de los ERON gestionarán ante las Secretarias de Eduación de su jurisdicción la suscripción de los convenios educativos en pro de la PPL.   La Subdirección de Educación generará estrategias para brindar el acceso de las PPL a la educación formal.
</t>
    </r>
    <r>
      <rPr>
        <b/>
        <sz val="11"/>
        <rFont val="Arial"/>
        <family val="2"/>
      </rPr>
      <t>Periodicidad del control:</t>
    </r>
    <r>
      <rPr>
        <sz val="11"/>
        <rFont val="Arial"/>
        <family val="2"/>
      </rPr>
      <t xml:space="preserve"> Semestral
</t>
    </r>
    <r>
      <rPr>
        <b/>
        <sz val="11"/>
        <rFont val="Arial"/>
        <family val="2"/>
      </rPr>
      <t xml:space="preserve">Evidencias: </t>
    </r>
    <r>
      <rPr>
        <sz val="11"/>
        <rFont val="Arial"/>
        <family val="2"/>
      </rPr>
      <t>Informe semestral</t>
    </r>
  </si>
  <si>
    <t>Posibilidad de Afectación Reputacional y Económica por Inapropiada Gestión de Actividades Productivas con desviaciones significativas en la ejecución de los procesos delineados en los anteproyectos presupuestales, provocando incumplimiento de los plazos y metas financieras y de impacto social propuestos durante la vigencia</t>
  </si>
  <si>
    <t>Falta de seguimiento y control de la ejecución de los procesos de las actividades por parte de los funcionarios designados en las Regionales.
Deficiencias en la planificación y desarrollo de los procesos contractuales para la ejecución de los presupuestos asignados para gastos de las actividades productivas en ERON.
Falta de recursos humanos de pérfil profesional y/o técnico idóneo o capacitado y suficiente en los ERON para llevar a cabo la administración de las actividades productivas.
Falta de comunicación efectiva  entre los funcionarios pares designados como responsables de las actividades productivas en sede central, regionales y ERON.</t>
  </si>
  <si>
    <t>Cultura organizacional deficiente con presencia de características y prácticas que obstaculizan el rendimiento, la eficiencia y el logro de los objetivos, ya sea por falta de valores compartidos, normas éticas, comunicación efectiva, resistencia al cambio, baja motivación, entre otros; lo cual no permite valorar la transparencia y la necesidad de una gestión adecuada de los recursos</t>
  </si>
  <si>
    <t>Grupo de Actividades productivas de la Subdirección de Desarrollo de Habilidades Productivas</t>
  </si>
  <si>
    <t xml:space="preserve"> PLAN 1.  Implementar herramientas tecnológicas o mejoras en los aplicativos actuales para agilizar y automatizar la revisión de datos, reduciendo la posibilidad de errores humanos.</t>
  </si>
  <si>
    <t>Si se presenta la materialización del riesgo, se deben ejecutar las siguiente acciones cuyo objetivo principal es reducir los daños que se puedan producir (impacto): 
1. Solicitud de revisión de copias de seguridad de aplicativos y sistemas de información financiera.
2. Apoyo en la solicitud o modificaaciones presupuestales requeridas en caso de que los recursos financieros sean insuficientes o se requieran traslados de rubros; entre otros.
3. Visita técnica  virtual o presencial inmediata a ERON y regionales por parte de la SUBDA de ser requerido.
4. Solicitud de cambio de funcionarios encargados de la administración de las actividades productivas en casos en que se determine necesario.
4. Envío de información al área competente internamente o externamente a la entidad correspondiente para inicio de las acciones disciplinarias, fiscales o penales según corresponda.
5. Reorientación de los procesos conforme a información real por parte de la SUBDA.</t>
  </si>
  <si>
    <t>PLAN 2. Crear un protocolo detallado que establezca cómo actuar en caso de desviaciones significativas entre la ejecución real, el recaudo y el presupuesto planificado, incluyendo procedimientos para realizar ajustes presupuestales, reasignar recursos o tomar otras medidas correctivas.</t>
  </si>
  <si>
    <t>PLAN 3. Realizar un diagnóstico con el apoyo de las regionales y ERON, que le permita determinar el personal profesional  y técnico que se requiere para la administración y manejo operativo de las actividades productivas conforme a su naturaleza,  con el propósito de presentar a la Dirección General, las necesidades de recurso humano para su nombramiento, traslado o vinculación del personal de la planta global del Instituto o acudir a modalidades de contratación permitidas legal y normativamente, según disposición de recursos financieros.</t>
  </si>
  <si>
    <r>
      <rPr>
        <b/>
        <sz val="11"/>
        <rFont val="Arial"/>
        <family val="2"/>
      </rPr>
      <t>Control 1:</t>
    </r>
    <r>
      <rPr>
        <sz val="11"/>
        <rFont val="Arial"/>
        <family val="2"/>
      </rPr>
      <t xml:space="preserve"> La Subdirección de Desarrollo de Habilidades Productivas</t>
    </r>
    <r>
      <rPr>
        <b/>
        <sz val="11"/>
        <rFont val="Arial"/>
        <family val="2"/>
      </rPr>
      <t xml:space="preserve"> emite y socializa procedmimiento </t>
    </r>
    <r>
      <rPr>
        <sz val="11"/>
        <rFont val="Arial"/>
        <family val="2"/>
      </rPr>
      <t xml:space="preserve">para el control de inventarios, manipulación de los productos, entrega, embalajes y demás acciones tendientes a garantizar las condiciones mínimas de los productos entregados por la PPL para ser comercializados por los medios de disponga el INPEC, como ferias, puntos de ventas externos, eventos entre otros; adicional la DIREG y ERON  garantizan el cumplimiento del procedimiento,  deberán desarrollar la  planificación, organización, registros fotográficos  y control de aquellas actividades relacionadas con el envió de  mercancía  o productos  a los puntos de comercializacion incluido el de la Sede Central. Así mismo, los  ERON y REGIONALES deben disponer de una persona  para llevar  controles de entrega y manipulación de producto. 
</t>
    </r>
    <r>
      <rPr>
        <b/>
        <sz val="11"/>
        <rFont val="Arial"/>
        <family val="2"/>
      </rPr>
      <t xml:space="preserve">Periodicidad del control: </t>
    </r>
    <r>
      <rPr>
        <sz val="11"/>
        <rFont val="Arial"/>
        <family val="2"/>
      </rPr>
      <t xml:space="preserve">Permanente con reporte </t>
    </r>
    <r>
      <rPr>
        <b/>
        <sz val="11"/>
        <rFont val="Arial"/>
        <family val="2"/>
      </rPr>
      <t>mensual</t>
    </r>
    <r>
      <rPr>
        <sz val="11"/>
        <rFont val="Arial"/>
        <family val="2"/>
      </rPr>
      <t xml:space="preserve">
</t>
    </r>
    <r>
      <rPr>
        <b/>
        <sz val="11"/>
        <rFont val="Arial"/>
        <family val="2"/>
      </rPr>
      <t>Evidencias:</t>
    </r>
    <r>
      <rPr>
        <sz val="11"/>
        <rFont val="Arial"/>
        <family val="2"/>
      </rPr>
      <t xml:space="preserve">  Planillas  de  reporte, registro fotográfico, oficio de remisión de mercancía</t>
    </r>
  </si>
  <si>
    <r>
      <rPr>
        <b/>
        <sz val="11"/>
        <rFont val="Arial"/>
        <family val="2"/>
      </rPr>
      <t xml:space="preserve">Control 2: </t>
    </r>
    <r>
      <rPr>
        <sz val="11"/>
        <rFont val="Arial"/>
        <family val="2"/>
      </rPr>
      <t>El Director y el responsable de gestión comercial del ERON gestionan el espacio  apropiado  de almacenamiento, empaque y correcto embalaje para el posterior traslado de los  productos  elaborados por  la PPL para su comercialización . Para ello, es necesario programar un flujo de productos,  haciendo el menor número de movimientos.</t>
    </r>
    <r>
      <rPr>
        <b/>
        <sz val="11"/>
        <rFont val="Arial"/>
        <family val="2"/>
      </rPr>
      <t xml:space="preserve">
Periodicidad del control: </t>
    </r>
    <r>
      <rPr>
        <sz val="11"/>
        <rFont val="Arial"/>
        <family val="2"/>
      </rPr>
      <t>Permanente con reporte mensual</t>
    </r>
    <r>
      <rPr>
        <b/>
        <sz val="11"/>
        <rFont val="Arial"/>
        <family val="2"/>
      </rPr>
      <t xml:space="preserve">
Evidencias:</t>
    </r>
    <r>
      <rPr>
        <sz val="11"/>
        <rFont val="Arial"/>
        <family val="2"/>
      </rPr>
      <t xml:space="preserve"> ( Visitas al ERON, actas, oficios, videoconferencias , reuniones ).</t>
    </r>
    <r>
      <rPr>
        <b/>
        <sz val="11"/>
        <rFont val="Arial"/>
        <family val="2"/>
      </rPr>
      <t xml:space="preserve">    </t>
    </r>
    <r>
      <rPr>
        <sz val="11"/>
        <rFont val="Arial"/>
        <family val="2"/>
      </rPr>
      <t xml:space="preserve">                          </t>
    </r>
  </si>
  <si>
    <t xml:space="preserve">  Diseñar e implementar un procedimiento donde  se establezcan los controles que aseguren la adecuada recepción, transporte y manipulación de los productos.</t>
  </si>
  <si>
    <t xml:space="preserve">Subdirección de Desarrollo de Habilidades Productivas - Grupo de Gestion Comercial - GUGEC
Direcciones Regionales
</t>
  </si>
  <si>
    <t>Si se presenta la materialización del riesgo, se deben ejecutar acciones cuyo objetivo principal es reducir los daños que se puedan producir (impacto): 
Determinar la responsabilidad de la transportadora 4-72, ERON y/o del PPL si se trata de deficiencias en su elaboración, para el reconocimiento o NO, del costo del producto.</t>
  </si>
  <si>
    <t>Acompañamiento a las diferentes direcciones regionales y ERON, para la optimización de los planes ocupacionales en actividades de trabajo, conforme a la normatividad vigente.</t>
  </si>
  <si>
    <t xml:space="preserve">Subdirección de Atención en Salud
Grupo de Servicios de Salud 
Direcciones Regionales 
ERON </t>
  </si>
  <si>
    <r>
      <t xml:space="preserve">Permanente con reporte </t>
    </r>
    <r>
      <rPr>
        <b/>
        <u/>
        <sz val="11"/>
        <rFont val="Arial"/>
        <family val="2"/>
      </rPr>
      <t>trimestra</t>
    </r>
    <r>
      <rPr>
        <sz val="11"/>
        <rFont val="Arial"/>
        <family val="2"/>
      </rPr>
      <t>l</t>
    </r>
  </si>
  <si>
    <r>
      <t xml:space="preserve">Si se presenta la materialización del riesgo, se deben ejecutar las siguiente acciones cuyo objetivo principal es reducir los daños que se puedan producir (impacto): 
1. Socialización de  normatividad vigente, lineamientos, procedimientos.
2. Seguimiento y control continuo ante situaciones administrativas y financieras que denoten mal manejo de recursos.
3.Videoconferencias periódicas para socializar y reiterar el cumplimiento de la normatividad vigente relacionada con la asignación y ejecución del presupuesto para el pago de bonificación a la PPL. 
4. Verificación de los soportes físicos y/o magnéticos del </t>
    </r>
    <r>
      <rPr>
        <b/>
        <u/>
        <sz val="11"/>
        <rFont val="Arial"/>
        <family val="2"/>
      </rPr>
      <t>pago</t>
    </r>
    <r>
      <rPr>
        <sz val="11"/>
        <rFont val="Arial"/>
        <family val="2"/>
      </rPr>
      <t xml:space="preserve"> de bonificación a la PPL, ya sea en las visitas de manera presencial a los ERON por parte de funcionarios de la SUBDA-GACOC, o en visitas virtuales que sean programadas para tal fin. </t>
    </r>
  </si>
  <si>
    <t xml:space="preserve">Posibilidad de recibir o solicitar cualquier dádiva o beneficio a nombre propio o de terceros a cambio de entrega de recursos (dinero, materia prima, insumos, maquinaria, equipo, herramientas, semovientes, cultivos  y productos elaborados o en proceso) que se utilizan u obtienen en el desarrollo de las actividades productivas para el beneficio personal o de terceros.
</t>
  </si>
  <si>
    <t>1. Reconocimiento laboral a funcionarios responsables de las actividades productivas en DIREG y ERON que desarrollen con ética y mérito la administración de las mismas.</t>
  </si>
  <si>
    <t xml:space="preserve">Grupo de Actividades Productivas de la Subdirección de Desarrollo de Habilidades Productivas </t>
  </si>
  <si>
    <t>3. Implementar un sistema de retroalimentación continua en el que las regionales proporcionen las observaciones correspondientes sobre la efectividad de la supervisión y control del Comité de Seguimiento y Control de las Actividades Productivas en ERON, y viceversa</t>
  </si>
  <si>
    <t xml:space="preserve"> Direcciones Regionales</t>
  </si>
  <si>
    <t xml:space="preserve">
2. Implementar, actualizar y/o mejorar los sistemas de información para garantizar su confiabilidad y seguridad. (Instalación en mínimo 15 ERON)
</t>
  </si>
  <si>
    <t>Posible afectación al debido proceso y seguridad de la información por la pérdida de documentos de importancia probatoria y/o expedientes disciplinarios debido a la falta de control y cuidado en la custodia de esos a cargo del profesional.</t>
  </si>
  <si>
    <t>Posible afectación al debido proceso y principio de publicidad por el incumplimiento en trámites y términos procesales debido a la inaplicabilidad de la ley disciplinaria vigente</t>
  </si>
  <si>
    <t>Riesgo</t>
  </si>
  <si>
    <t>Subdirección de Atención Psicosocial - Grupo de Atención Psicosocial
DIREG y ERON</t>
  </si>
  <si>
    <t>Evaluar los conocimientos de los funcionarios antes y después mediante encuestas y pruebas de conocimiento  frente a la protección de la información.
Realizar un ataque de ingeniería social semestral con el fin de validar controles aleatorios que se ecuentran en la Guía de Buenas Prácticas de Seguridad de la Información.</t>
  </si>
  <si>
    <t>Consolidar, reportar fallas y necesidades de los ERON a la USPEC en cumplimiento al Decreto 204 del 2016.</t>
  </si>
  <si>
    <t>Socializar los medios y canales con los que cuenta el instituto para la recepción de las quejas y denuncias.</t>
  </si>
  <si>
    <t>Socializar los medios y canales con los que cuenta el instituto para la recepción de las quejas y denuncias</t>
  </si>
  <si>
    <t>Director Regional y Director de ERON
Grupo Prospectiva del talento Humano, Subdirección de Talento Humano</t>
  </si>
  <si>
    <t xml:space="preserve">  Incumplimiento de los Estándares Minimos del SG-SST de acuerdo a la Resolución 0312 de 2019   </t>
  </si>
  <si>
    <t xml:space="preserve"> Baja articulación en el reporte de evidencias de las actividades ejecutadas en el marco del SG-SST por parte de los ERON, Direcciones Regionales y la Escuela de Formación.</t>
  </si>
  <si>
    <t>Grupo de Seguridad y Salud en el Trabajo.
Direcciones Regionales.</t>
  </si>
  <si>
    <t xml:space="preserve">Direcciones Regionales. </t>
  </si>
  <si>
    <t xml:space="preserve">Asesorar y acompañar y la ejecución  de la implementación del Plan de Mejora conforme al resultado de la autoevaluación de los Estándares Mínimos. </t>
  </si>
  <si>
    <t>Subdirección de Talento Humano - Grupo de Seguridad y Salud en el Trabajo.
Dirección Escuela de Formación.
 Direcciones Regionales. 
Directores de Establecimientos de Reclusión Orden Nacional.</t>
  </si>
  <si>
    <t xml:space="preserve">Grupo de Seguridad y Salud en el Trabajo.
Direcciones Regionales. </t>
  </si>
  <si>
    <t>Grupo de Seguridad y Salud en el Trabajo.</t>
  </si>
  <si>
    <t xml:space="preserve"> Baja</t>
  </si>
  <si>
    <t>Aplicar la autoevaluación conforme a la Tabla de Valores y Calificación de los Estándares Mínimos del Sistema de Gestión de SST, mediante el diligenciamiento del formulario de evaluación establecido en el artículo 27 de la Resolución N°0312 de 2019</t>
  </si>
  <si>
    <t xml:space="preserve"> La Subdirección de Talento Humano - Grupo Nóminas semestralmente socializa  con los responsables del área de talento humano de las DIREG los avances en el cumplimiento en el reporte de novedades, reiterando los tiempos, calidad, veracidad de la información reportada, el cumplimiento a los procedimientos aprobados.</t>
  </si>
  <si>
    <t>Subdirección de  Talento Humano
Grupo Administracion del Talento Humano</t>
  </si>
  <si>
    <t>realizar actividades de sensibilización sobre la importancia de declarar conflictos de interés</t>
  </si>
  <si>
    <t>Desarrollar un programa de capacitación sobre el Código de Integridad, en modalidad virtual, dirigido a los servidores públicos de la Escuela que no cuentan con dicho certificado en los últimos dos años</t>
  </si>
  <si>
    <t>Desinformación  en las redes . En los medios de comunicación no verificación con la fuente .</t>
  </si>
  <si>
    <t>Realizar visitas a los establecimientos de reclusion con el fin de identificar  y/o verificar y documentar las novedades presentadas en el servicio de alimentacion, como resultado de la visita, los hallazgos evidenciados son  reportados a traves de informes al supervisor del contrato para la toma de medidas correctivas.</t>
  </si>
  <si>
    <t>Falta de informacion para realizar el seguimiento  a la PSS, por no contar con los reportes del acta COSAD y plataforma 360  a cargo del operador de salud.</t>
  </si>
  <si>
    <t xml:space="preserve">Incumplimiento en registro y la oportunidad de la información reportada en el Acta COSAD y en las bases de datos de la plataforma salud 360, frente a los servicios de salud que se deben garantizar a la PPL a nivel intramural por parte del operador en salud.   </t>
  </si>
  <si>
    <t xml:space="preserve">
Retroalimentar al Fondo Nacional de salud  y  a las Direcciones Regionales,  mediante correo electronico el plan de mejora elaborado  por el operador y aprobado por el citado  Fondo,  de los hallazgos evidenciados en el informe de seguimiento elaborado por el comite tecnico del COSAD.  
Periodicidad: Mensual (marzo a octubre - Mes vencido).
                                                     Evidencias:Correo electronico.</t>
  </si>
  <si>
    <t xml:space="preserve"> Posibilidad de afectación  reputacional y económica, debido a la propagación  de los eventos de Interés en Salud Pública EISP,   ocasionando impacto negativo en la salud individual y colectiva de la PPL al interior de los ERON. </t>
  </si>
  <si>
    <t xml:space="preserve">Inoportunidad de alertas y acciones de prevención ante la presencia de un EISP </t>
  </si>
  <si>
    <t>Acciones Insuficiente para la prevención  y el manejo de Eventos de Interés en Salud Pública EISP,  para disminuir el riesgo de contagio y propagación en PPL, CCV y administrativos en los ERON</t>
  </si>
  <si>
    <t xml:space="preserve">Realizar Sala de Análisis de Riesgo a conglomerados y Eventos de Interés en Salud Pública EISP, con la participación de INPEC, USPEC, Entidad Fiduciaria y demás entidades que sean necesarias, con la finalidad de impartir intrucciones al ERON para el manejo, control y mitigación del brote. 
Periodicidad del control: Mensual (febrero a noviembre).
Evidencia : acta </t>
  </si>
  <si>
    <t xml:space="preserve">
Posibilidad de afectación reputacional y económica por existir personal privado de la libertad  sin cobertura o afiliación en salud, debido a errores administrativos en diferentes procesos del Instituto        </t>
  </si>
  <si>
    <t>El funcionario asignado por el grupo de aseguramiento de la Subdireccion de Atencion en Salud realiza oficio cada cuatro meses, dirijido a la   la Dirección General del INPEC, informando las inconsistencias reiterativas encontradas en las bases de datos en relación a la información sobre la PPL, con el fin de que desde este nivel se lleven a cabo las acciones necesarias  para de que los ERON gestionen lo pertienete para corregir los errores detectados.</t>
  </si>
  <si>
    <t xml:space="preserve">Posibilidad de afectación reputacional por el incumplimiento en la clasificación en fase de tratamiento penitenciario de la PPL Condenada, debido al rezago  en el seguimiento en fase de tratamieto penitenciario de acuerdo con los tiempos establecidos por la normatividad.  </t>
  </si>
  <si>
    <t xml:space="preserve">Realizar mensualmente por parte de la Direcciones Regionales-area de tratamieto y desarrollo seguimiento al concepto integral a través del módulo del CET Reporte del Consejo de Evaluación en SISIPEC Web,  aleatoria dos (2) ERON, de los cuales se tomará un (1) concepto integral de cada una de las fases de tratamiento penitenciario con su respectivo plan de tratamiento del mes inmediatamente anterior, para su revisión y verificación de cumplimiento de su estructura generando retroalimentación al ERON y reportando los resultados a la DIRAT, quien revisa el cumplimiento del seguimiento y realiza retroalimentación.
                                                                                                                                                                                                                                                                                                                                                                                                                                    Evidencia:Reporte del Consejo de evaluaciòn en el sistema Sisipec  Web, oficio.                    </t>
  </si>
  <si>
    <t xml:space="preserve">Posibilidad de afectación reputacional por la PPL cuya  asignación de actividad ocupacional de TEE, no corresponde con la fase de tratamiento y los objetivos de tratamiento penitenciario, debido a la baja oferta de actividades del plan ocupacional de los ERON. </t>
  </si>
  <si>
    <t xml:space="preserve">Debido a la afectacion en la oportunidad y accesibilidad a las acciones de promocion y prevencion  de estos factores de riesgo. </t>
  </si>
  <si>
    <t>Posibilidad de afectación reputacional y económica por la vulneración de la calidad de vida de la PPL con la entrega incompleta e inoportuna de los elementos de dotación al ingreso al ERON, Kit de aseo personal y de cama, debido a la escasez de recursos para la compra de dichos elementos</t>
  </si>
  <si>
    <t>Realizar trimestralmente visitas virtuales o presenciales a las regionales con el fin hacer seguimiento y retroalimentar las entregas de dotacion elementos de cama y kits de aseo por ingreso a la PPL ingreso estableciendo planes de mejora a seguir en caso de no cumplimiento.</t>
  </si>
  <si>
    <t>Seguimiento presencial o virtual trimestral  con las regionales para retroalimentación de los avances o dificultades en los registros en la ficha de ingreso de la PPL.</t>
  </si>
  <si>
    <t>Verificar de acuerdo con el diligenciamiento de fichas de ingreso la vinculación de la PPL  que se autroreconocen a los programa las actividades adelantadas con las poblaciones de enfoque diferencial e interseccional.</t>
  </si>
  <si>
    <t>Subdirección de Atención Psicosocial - Grupo de Atención Psicosocial - Funcionario responsable del Eje Promocional</t>
  </si>
  <si>
    <t>Posibilidad de afectación de la calidad de vida de la PPL durante su permanencia en el ERON debido al desconocimiento de sus  derechos  y a  la falta de accesibilidad a los servicios por una inadecuada induccion de ingreso.</t>
  </si>
  <si>
    <t>Verificar la disponibilidad y uso de  los equipos de cómputo asignados a Visitas Virtuales Familiares en los Establecimientos de Reclusión del Orden Nacional esta acción la realizará la Subdirección de Atención Psicosocial - Grupo de Atención Psicosocial.</t>
  </si>
  <si>
    <t>Subdirección de Atención Psicosocial - Grupo de Atención Psicosocial - Funcionario responsable del Programa de Familia</t>
  </si>
  <si>
    <t>Si se evidencia insuficiencia de equipos tecnológicos para la implementación y desarrollo de las visitas virtuales familiares, desde la Subdirección de Atención Psicosocial presentar las necesidades para ser incluido en la asignación presupuestal a fin de  dotar de equipos los ERON que lo requieran.</t>
  </si>
  <si>
    <t xml:space="preserve">Posibilidad de afectacion reputacional y economica por la deficiencia en el seguimiento efectivo de la prestacion del servicio de alimentacion  en los ERON       </t>
  </si>
  <si>
    <t>Si se presenta la materialización del riesgo, se deben ejecutar las siguiente acciones cuyo objetivo principal es reducir los daños que se puedan producir (impacto): 
 1.  El profesional informa de forma inmediata al coordinador, las razones de la situación del incumplimiento.
2.  El coordinador efectúa una retroalimentación con el funcionario.
3. Establecer mesa de trabajo inmediata con los demás apoderados para determinar estrategias y líneas de defensa.
4. El profesional con el rol de apoderado debe dar respuesta a la autoridad judicial a la mayor brevedad, indicandolas razones de la falta de información y de las gestiones realizadas para obtenerla, anexando las pruebas en al memorial.</t>
  </si>
  <si>
    <t>Si se presenta la materialización del riesgo, se deben ejecutar las siguiente acciones cuyo objetivo principal es reducir los daños que se puedan producir (impacto): 
1.  Se oficiará a la DIREG respetiva con el fin de informar las causas del no cumplimiento y se impartirá la sensibilización sobre el aplicativo SIJUR por parte de las DIREG o de  la OFAJU.</t>
  </si>
  <si>
    <t>Si se presenta la materialización del riesgo, se deben ejecutar las siguiente acciones cuyo objetivo principal es reducir los daños que se puedan producir (impacto): 
1.  Se analiza quien recibió y no dio oportuna respuesta o tra´mite a la Tutela y se realiza el registro y trámite inmediato.
2. En caso de proferirse fallo por incumplimiento se impugna el fallo deTutela con la colaboración y entrega de evidencias del funcionario que generó el imcumplimiento del trámite. 
3.  En caso de sanción pecuniara y arresto proferidos por autoridad judicial contra funcionarios de la Institución se informa a la Oficina de Control Interno para la respectiva investigación.</t>
  </si>
  <si>
    <t>Si se presenta la materialización del riesgo, se deben ejecutar las siguiente acciones cuyo objetivo principal es reducir los daños que se puedan producir (impacto): 
1. Se impugna el fallo de Tutela con la jurisprudencia vigente para que el Juez de segunda instancia estudie nuevamente el caso.
2. Se gestionarán capacitaciones en líneas jurisprudenciales  vigentes para actualizar los conocimientos de los funcionarios del GRUTU a nivel Nacional.</t>
  </si>
  <si>
    <t>Si se presenta la materialización del riesgo, se deben ejecutar las siguiente acciones cuyo objetivo principal es reducir los daños que se puedan producir (impacto): 
1. Se impugna el fallo de tutela, y las acciones legales en contra de la Institución.
2. Incidentes de nulidad por imposibilidad de cumplimiento.
3. Se oficiará a la DIREG respetiva con el fin de informar las causas del no cumplimiento y se impartirá la sensibilización sobre el aplicativo SIJUR por parte de las DIREG o de  la OFAJU.</t>
  </si>
  <si>
    <t>Si se presenta la materialización del riesgo, se deben ejecutar las siguiente acciones cuyo objetivo principal es reducir los daños que se puedan producir (impacto): 
1.  Informar a la Jefatura y al GRUDE para que inicien el levantamiento del embargo.
2. Se verifica el estado del proceso y si ya fue pagado  se actualiza matriz  compartida con el Grupo de Contabilidad y de Tesorería, para prevenir und oble pago.
3.  Se da trámite inmediato a la cuenta, previa verificación de la existencia de recursos para el pago informando al Juzgado y a la parte Demandante del estado y tramite que se adelantará en caso que no haya la disponibilidad de recursos y  se solicita a la autoridad judicial el levantamiento del embargo en virtud del principio de inembargabilidad. 
4.  Por inexistencia de recursos contactar a la contraparte solicitandole coadyuvar en el levantamiento de la medida,  comprometiendose el Inpec a pagar una vez se asignen  los recursos previo cumplimiento de los requisitoslegales establecidos para el pago.</t>
  </si>
  <si>
    <t>Si se presenta la materialización del riesgo, se deben ejecutar las siguiente acciones cuyo objetivo principal es reducir los daños que se puedan producir (impacto): 
1. Si se presenta a mitad de semestre bajo incumplimiento en la ejecución presupuestal, se efectuará una brigada de contingencia con personal de apoyo de los otras áreas competentes en el tema.
2. Se informará a la OFPLA el porque de la baja ejecución para estudio y decisiones.
3.  En caso de baja ejecución generada por la no proyeción de liquidaciones y resolución por falta de personal, se informará a la Jefatura y se proyectará informe con destino a la DIREG y a SUTAH.</t>
  </si>
  <si>
    <t>Si se presenta la materialización del riesgo, se deben ejecutar las siguiente acciones cuyo objetivo principal es reducir los daños que se puedan producir (impacto): 
1. Presentar informe ante la Oficina de Control único Disciplinario.
2. Interponer la denuncia penal respectiva.
3. Oficiar al Consejo Superior de la Judicatura de la situación  si hace parte un abogado que presentó la solicitud de pago.
4. Adelantar las acciones conforme al resultado de la denuncia y la orden proferida por la autoridad judicial  para la recuperación de los dineros en caso de haberse desembolsado.</t>
  </si>
  <si>
    <t>La Subdirección de Gestión Contractual notifica a las DIREG respecto a la actualización del manaul de contraración a través de correo
Se realizará difusión por parte de las Direcciones Regionales a sus ERON  del Manual de contratación y procedimientos asociados</t>
  </si>
  <si>
    <t>Brindar Asistencia y soporte permanente por correo electrónico</t>
  </si>
  <si>
    <t>Realizar Capacitación a supervisores sobre sus obligaciones y responsabilidades</t>
  </si>
  <si>
    <t>Efectuar seguimento, control y verificación  de manejo de bienes Muebles mediante Conciliaciones mensuales PCT - SIIF</t>
  </si>
  <si>
    <t>Realizar acompañamiento a los ERON, Centros de Instrucción y Grupos Especiales para que se efectué las charlas e instrucciones en base al cronograma y reiterando la participación total del cuerpo de custodia y Vigilancia.Realizar acompañamiento a los ERON, Centros de Instrucción y Grupos Especiales para que se efectué las charlas e instrucciones en base al cronograma y reiterando la participación total del cuerpo de custodia y Vigilancia.</t>
  </si>
  <si>
    <t xml:space="preserve">Realizar  visitas aleatorias, con el propósito de verificar el estado de material de defensa a los diferentes Esa </t>
  </si>
  <si>
    <t xml:space="preserve">Socializar de manera semestral a  nivel nacional el Manual de Material de Defensa y Municiones PA-LA-M01 a través de los medios de comunicación institucional. </t>
  </si>
  <si>
    <t>Socializar mediante videoconferencia los lineamientos establecidos para la reclamación de un siniestro y la documentación requerida para el trámite, resolviendo inquietudes y definiendo acciones específicas a cumplir con las dependencias y oficinas del nivel central, DIREG y sus ERON adscritos.</t>
  </si>
  <si>
    <t>Realizar seguimiento mediante Matriz excel al radicado del siniestro informado a la compañía aseguradora, en caso de que se realice alguna observación por parte de la compañía  y/o corredores de seguros frente a la reclamación, se subsana lo requerido a nivel de información y/o detalles de la reclamación.</t>
  </si>
  <si>
    <t>Consolidar  y realizar seguimiento al  Plan de Necesidades de Infrestructura y Dotación Estrucutra de Bienes y servicios  presentado a la USPEC</t>
  </si>
  <si>
    <t xml:space="preserve">Realizar seguimiento  a los compromisos suscritos en las visitas de acompañamiento técnico </t>
  </si>
  <si>
    <r>
      <rPr>
        <b/>
        <sz val="11"/>
        <rFont val="Arial"/>
        <family val="2"/>
      </rPr>
      <t xml:space="preserve">Control 2. : </t>
    </r>
    <r>
      <rPr>
        <sz val="11"/>
        <rFont val="Arial"/>
        <family val="2"/>
      </rPr>
      <t xml:space="preserve">La Oficina Asesora de Planeación – Grupo Programación Presupuestal, consolida las solicitudes de modificación presupuestal y elabora los actos administrativos correspondientes (reducción, traslado, asignación), acorde con el procedimiento "Modificación Presupuestal"  PA-GF-P05  y para la subunidades ejecutoras de acuerdo a los tiempo establecidos mediante la circular de apertura de la vigencia fiscal.
</t>
    </r>
    <r>
      <rPr>
        <b/>
        <sz val="11"/>
        <rFont val="Arial"/>
        <family val="2"/>
      </rPr>
      <t>Periodicidad del control:</t>
    </r>
    <r>
      <rPr>
        <sz val="11"/>
        <rFont val="Arial"/>
        <family val="2"/>
      </rPr>
      <t xml:space="preserve"> Mayo y septiembre
</t>
    </r>
    <r>
      <rPr>
        <b/>
        <sz val="11"/>
        <rFont val="Arial"/>
        <family val="2"/>
      </rPr>
      <t>Evidencias:</t>
    </r>
    <r>
      <rPr>
        <sz val="11"/>
        <rFont val="Arial"/>
        <family val="2"/>
      </rPr>
      <t xml:space="preserve"> Consolidado y correos electrónicos,</t>
    </r>
  </si>
  <si>
    <t>0201/2025</t>
  </si>
  <si>
    <t>Realizar capacitaciones por videonferencia a nivel nacional, y  aplicar los procedimientos  financiero generados por la Contaduría  General de la Nación y Sistema Integrado de Información Financiera SIIF Nación.</t>
  </si>
  <si>
    <t>Si se presenta la materialización del riesgo, se deben ejecutar las siguiente acciones cuyo objetivo principal es reducir los daños que se puedan producir (impacto): 
1. Separar de funciones al servidos publico que maneje los perfiles financieros. 
2.  Notificar al Director General de la situación presentada para tomar las medidas  pertinentes.
3, Notificar la situación a los órganos de control correspondientes</t>
  </si>
  <si>
    <t xml:space="preserve">Si se presenta la materialización del riesgo, se deben ejecutar las siguiente acciones cuyo objetivo principal es reducir los daños que se puedan producir (impacto): 
1. Solicitud de vinculación inmediata a las regionales de la PPL al programa y envio de los respectivos soportes en SISIPEC. 
</t>
  </si>
  <si>
    <t xml:space="preserve">Equipo o responsables de seguridad de la informacion- grupo de proyección, seguridad e implementación tecnológica GUPSI Sede Central  </t>
  </si>
  <si>
    <t>Oficina de Sistemas de información, a través del Grupo de Apoyo Seguridad Electrónica</t>
  </si>
  <si>
    <t>Efectuar una auditoria interna a la base de datos del SISIPEC con el proposito de identificar los nombres de usuarios pertenecientes a servidores y contratistas idesvinculados del Instituto, esto con el fin de realizar la correspondiente desactivacion de los mismos.</t>
  </si>
  <si>
    <t>Realizar la verificación y evaluación del Sistema de Control Interno y del Sistema de Gestión de Calidad en el Instituto Nacional Penitenciario y Carcelario INPEC, a través de las herramientas y modelos de control, con el fin de contribuir al mejoramiento del desempeño institucional.</t>
  </si>
  <si>
    <t>Fortalecer las capacidades de los servidores del INPEC y de otras entidades, mediante los procesos de formación, capacitación y entrenamiento en el ámbito penitenciario colombiano y desarrollar investigaciones, promoviendo la gestión del nuevo conocimiento.</t>
  </si>
  <si>
    <t>Subdirección de Talento Humano - Grupo de Seguridad y Salud en el Trabajo.
Dirección Escuela de Formación.
 Direcciones Regionales. 
Directores de Establecimientos de Reclusión Orden Nacional..</t>
  </si>
  <si>
    <t>Presión,injerencia,tráfico de influencias,amenazas de terceros interesados en generar incumplimiento a lo establecido en el estatuto de auditoria y código de ética del auditor.</t>
  </si>
  <si>
    <t>Falta de sentido de pertenencia e integridad por la institución.</t>
  </si>
  <si>
    <t>Posibilidad de afectación reputacional por la afectación del valor generado por la OFICI a la institución,a causa de una baja calidad y oportunidad de los trabajos de auditoria,y seguimiento a planes de mejoramiento.</t>
  </si>
  <si>
    <t xml:space="preserve">Obtención de información inadecuada. </t>
  </si>
  <si>
    <t>Falta de capacitación y actualización del personal de la OFICI</t>
  </si>
  <si>
    <t>Posibilidad de afectación reputacional por sanciones para el instituto a causa de incumplimiento en la realización del comité institucional de Coordinación de Control Interno</t>
  </si>
  <si>
    <t>Reiterar a la alta dirección con el sustento normativo la obligación de agendar el comité institucional de coordinación de Control Interno</t>
  </si>
  <si>
    <t>31/012/2025</t>
  </si>
  <si>
    <r>
      <t>Control 1:</t>
    </r>
    <r>
      <rPr>
        <sz val="11"/>
        <rFont val="Arial"/>
        <family val="2"/>
      </rPr>
      <t xml:space="preserve">  La Oficina Asesora de Comunicaciones diariamente realiza el monitoreo de medios de comunicación verificando las noticias publicadas en medios sobre temas de relevancia para el Instituto. Las noticias coyunturales son evaluadas y se toman las acciones que hayan lugar para dar claridad ante los medios, dando cumplimiento a la Política y  al Plan de Comunicaciones versión oficial.
</t>
    </r>
    <r>
      <rPr>
        <b/>
        <sz val="11"/>
        <rFont val="Arial"/>
        <family val="2"/>
      </rPr>
      <t>Periodicidad del control:</t>
    </r>
    <r>
      <rPr>
        <sz val="11"/>
        <rFont val="Arial"/>
        <family val="2"/>
      </rPr>
      <t xml:space="preserve"> Diario
</t>
    </r>
    <r>
      <rPr>
        <b/>
        <sz val="11"/>
        <rFont val="Arial"/>
        <family val="2"/>
      </rPr>
      <t xml:space="preserve">Evidencias: </t>
    </r>
    <r>
      <rPr>
        <sz val="11"/>
        <rFont val="Arial"/>
        <family val="2"/>
      </rPr>
      <t xml:space="preserve">Monitoreo diario e incidencia noticiosa mensual. </t>
    </r>
    <r>
      <rPr>
        <b/>
        <sz val="11"/>
        <rFont val="Arial"/>
        <family val="2"/>
      </rPr>
      <t xml:space="preserve"> </t>
    </r>
  </si>
  <si>
    <r>
      <t xml:space="preserve">Control 2: </t>
    </r>
    <r>
      <rPr>
        <sz val="11"/>
        <rFont val="Arial"/>
        <family val="2"/>
      </rPr>
      <t xml:space="preserve">La Oficina Asesora de Comunicaciones le hace seguimiento diario a las publicaciones e interacciones de mayor relevancia en las redes sociales (Twitter, Facebook, Instagram y YouTube), de los medios de comunicación, entidades y personalidades frente a hechos o temas de relevancia para el INPEC, dando cumplimiento a la Política y plan de Comunicaciones versión oficial.
</t>
    </r>
    <r>
      <rPr>
        <b/>
        <sz val="11"/>
        <rFont val="Arial"/>
        <family val="2"/>
      </rPr>
      <t>Periodicidad del control:</t>
    </r>
    <r>
      <rPr>
        <sz val="11"/>
        <rFont val="Arial"/>
        <family val="2"/>
      </rPr>
      <t xml:space="preserve"> Diario
</t>
    </r>
    <r>
      <rPr>
        <b/>
        <sz val="11"/>
        <rFont val="Arial"/>
        <family val="2"/>
      </rPr>
      <t>Evidencias:</t>
    </r>
    <r>
      <rPr>
        <sz val="11"/>
        <rFont val="Arial"/>
        <family val="2"/>
      </rPr>
      <t xml:space="preserve"> Monitoreo diario en redes y evaluación a la incidencia en redes de manera quincenal y mensual. </t>
    </r>
  </si>
  <si>
    <r>
      <t xml:space="preserve">Control 3: </t>
    </r>
    <r>
      <rPr>
        <sz val="11"/>
        <rFont val="Arial"/>
        <family val="2"/>
      </rPr>
      <t xml:space="preserve">La Oficina Asesora de Comunicaciones identifica las  "fake news",  las corrobora según la información oficial y la publica en los medios y canales Institucionales o através de la designación de vocero oficial.  
</t>
    </r>
    <r>
      <rPr>
        <b/>
        <sz val="11"/>
        <rFont val="Arial"/>
        <family val="2"/>
      </rPr>
      <t xml:space="preserve">
Periodicidad del control:</t>
    </r>
    <r>
      <rPr>
        <sz val="11"/>
        <rFont val="Arial"/>
        <family val="2"/>
      </rPr>
      <t xml:space="preserve"> Diario
</t>
    </r>
    <r>
      <rPr>
        <b/>
        <sz val="11"/>
        <rFont val="Arial"/>
        <family val="2"/>
      </rPr>
      <t>Evidencias:</t>
    </r>
    <r>
      <rPr>
        <sz val="11"/>
        <rFont val="Arial"/>
        <family val="2"/>
      </rPr>
      <t xml:space="preserve"> Las publicaciones generadas de manera oficial. </t>
    </r>
  </si>
  <si>
    <r>
      <t xml:space="preserve">Control 1: </t>
    </r>
    <r>
      <rPr>
        <sz val="11"/>
        <rFont val="Arial"/>
        <family val="2"/>
      </rPr>
      <t>Cada vez que se realiza un trabajo de auditoria, consultoría y seguimiento por parte de la Oficina de Control Interno, el coordinador de cada grupo libera cada una de las etapas del trabajo, (planeación, ejecución e informe) a través de una revisión de calidad y documenta las modificaciones a lugar, el informe final es revisado por el jefe de Control Interno, quien realiza modificaciones y puede solicitar correcciones.</t>
    </r>
    <r>
      <rPr>
        <b/>
        <sz val="11"/>
        <rFont val="Arial"/>
        <family val="2"/>
      </rPr>
      <t xml:space="preserve">
Periodicidad del control: </t>
    </r>
    <r>
      <rPr>
        <sz val="11"/>
        <rFont val="Arial"/>
        <family val="2"/>
      </rPr>
      <t>Permanente - anual</t>
    </r>
    <r>
      <rPr>
        <b/>
        <sz val="11"/>
        <rFont val="Arial"/>
        <family val="2"/>
      </rPr>
      <t xml:space="preserve">
Evidencias: </t>
    </r>
    <r>
      <rPr>
        <sz val="11"/>
        <rFont val="Arial"/>
        <family val="2"/>
      </rPr>
      <t>Acta, Matriz Plan de actividades</t>
    </r>
  </si>
  <si>
    <r>
      <rPr>
        <b/>
        <sz val="11"/>
        <rFont val="Arial"/>
        <family val="2"/>
      </rPr>
      <t xml:space="preserve">Control 1: </t>
    </r>
    <r>
      <rPr>
        <sz val="11"/>
        <rFont val="Arial"/>
        <family val="2"/>
      </rPr>
      <t xml:space="preserve">El jefe de la Oficina de Control Interno solicita de manera semestral a la Dirección del Instituto agenda para la realización del comité de coordinación de control interno en el primer y segundo semestre del año, en caso de respuesta negativa, se reiterara la solicitud hasta obtener fecha.
</t>
    </r>
    <r>
      <rPr>
        <b/>
        <sz val="11"/>
        <rFont val="Arial"/>
        <family val="2"/>
      </rPr>
      <t>Periodicidad del control</t>
    </r>
    <r>
      <rPr>
        <sz val="11"/>
        <rFont val="Arial"/>
        <family val="2"/>
      </rPr>
      <t xml:space="preserve">: Semestral
</t>
    </r>
    <r>
      <rPr>
        <b/>
        <sz val="11"/>
        <rFont val="Arial"/>
        <family val="2"/>
      </rPr>
      <t>Evidencias:</t>
    </r>
    <r>
      <rPr>
        <sz val="11"/>
        <rFont val="Arial"/>
        <family val="2"/>
      </rPr>
      <t xml:space="preserve"> Solicitud de agenda y Actas de reunión.</t>
    </r>
  </si>
  <si>
    <t xml:space="preserve">Si se presenta la materialización del riesgo, se deben ejecutar las siguiente acciones cuyo objetivo principal es reducir los daños que se puedan producir (impacto): 
1.Informar a los entes de control el no acatamiento de la norma </t>
  </si>
  <si>
    <r>
      <rPr>
        <b/>
        <sz val="11"/>
        <rFont val="Arial"/>
        <family val="2"/>
      </rPr>
      <t xml:space="preserve">Control 1:  </t>
    </r>
    <r>
      <rPr>
        <sz val="11"/>
        <rFont val="Arial"/>
        <family val="2"/>
      </rPr>
      <t xml:space="preserve"> El funcionario del Grupo de Atención al ciudadano realiza seguimiento trimestral y verificar a través del modulo PQRSD- GESDOC y su reporte tablero de control de las PQRSD el estado de todos los radicados. De existir observaciones frente al no registro de evidencia de respuesta a través de radicado EE, se  procede a requerir mediante oficio a las dependencias, Dirección Regional, Escuela Penitenciaria, ERON, el cargue de la respuesta dada al ciudadano para subsanar la observación.                                                                                                                                                                                                                                                                                                                             
</t>
    </r>
    <r>
      <rPr>
        <b/>
        <sz val="11"/>
        <rFont val="Arial"/>
        <family val="2"/>
      </rPr>
      <t xml:space="preserve">Periodicidad del control: </t>
    </r>
    <r>
      <rPr>
        <sz val="11"/>
        <rFont val="Arial"/>
        <family val="2"/>
      </rPr>
      <t xml:space="preserve">Trimestral
</t>
    </r>
    <r>
      <rPr>
        <b/>
        <sz val="11"/>
        <rFont val="Arial"/>
        <family val="2"/>
      </rPr>
      <t>Evidencias</t>
    </r>
    <r>
      <rPr>
        <sz val="11"/>
        <rFont val="Arial"/>
        <family val="2"/>
      </rPr>
      <t>: Informe, Oficios, Correos electrónicos, tablero de control.</t>
    </r>
  </si>
  <si>
    <r>
      <rPr>
        <b/>
        <sz val="11"/>
        <rFont val="Arial"/>
        <family val="2"/>
      </rPr>
      <t>Control 2:</t>
    </r>
    <r>
      <rPr>
        <sz val="11"/>
        <rFont val="Arial"/>
        <family val="2"/>
      </rPr>
      <t xml:space="preserve"> Trimestralmente los responsables de Atención al ciudadano en las Direcciones Regionales consolidan, los reportes de seguimiento y control de las PQRSD de sus ERON, de conformidad al tablero de control, generando un informe estadístico de acuerdo con la información registrada en el modulo PQRSD, siendo enviado éste al grupo de atención al ciudadano  de la Dirección General. El funcionario asignado por GATEC verifica la información reportada y emite informe frente a lo evidenciado el que es revisado y validado por el coordinador del grupo, antes de ser enviado a la Dirección General 
</t>
    </r>
    <r>
      <rPr>
        <b/>
        <sz val="11"/>
        <rFont val="Arial"/>
        <family val="2"/>
      </rPr>
      <t>Periodicidad del control:</t>
    </r>
    <r>
      <rPr>
        <sz val="11"/>
        <rFont val="Arial"/>
        <family val="2"/>
      </rPr>
      <t xml:space="preserve"> Trimestral
</t>
    </r>
    <r>
      <rPr>
        <b/>
        <sz val="11"/>
        <rFont val="Arial"/>
        <family val="2"/>
      </rPr>
      <t>Evidencias:</t>
    </r>
    <r>
      <rPr>
        <sz val="11"/>
        <rFont val="Arial"/>
        <family val="2"/>
      </rPr>
      <t xml:space="preserve"> Informe estadístico, correos, oficios de seguimiento a las respuestas PQRSD</t>
    </r>
  </si>
  <si>
    <r>
      <rPr>
        <b/>
        <sz val="11"/>
        <rFont val="Arial"/>
        <family val="2"/>
      </rPr>
      <t xml:space="preserve">Control 1: </t>
    </r>
    <r>
      <rPr>
        <sz val="11"/>
        <rFont val="Arial"/>
        <family val="2"/>
      </rPr>
      <t xml:space="preserve">El grupo de Derechos Humanos de la Dirección General a inicio de vigencia emite una directiva, dando pautas a los cónsules de DIREG y ERON, con el fin de establecer las actividades de monitoreo de Derechos Humanos y enfoque diferencial, que se desarrollarán durante la vigencia. Así mismo, se realizará videoconferencia con los Consules Regionales explicando la estrategia del año.
</t>
    </r>
    <r>
      <rPr>
        <b/>
        <sz val="11"/>
        <rFont val="Arial"/>
        <family val="2"/>
      </rPr>
      <t xml:space="preserve">
Periodicidad del control: </t>
    </r>
    <r>
      <rPr>
        <sz val="11"/>
        <rFont val="Arial"/>
        <family val="2"/>
      </rPr>
      <t xml:space="preserve">Una vez al año (inicio de vigencia)
</t>
    </r>
    <r>
      <rPr>
        <b/>
        <sz val="11"/>
        <rFont val="Arial"/>
        <family val="2"/>
      </rPr>
      <t xml:space="preserve">Evidencias: </t>
    </r>
    <r>
      <rPr>
        <sz val="11"/>
        <rFont val="Arial"/>
        <family val="2"/>
      </rPr>
      <t>Directiva, grabación videoconferencia.</t>
    </r>
  </si>
  <si>
    <r>
      <rPr>
        <b/>
        <sz val="11"/>
        <rFont val="Arial"/>
        <family val="2"/>
      </rPr>
      <t>Control 2:</t>
    </r>
    <r>
      <rPr>
        <sz val="11"/>
        <rFont val="Arial"/>
        <family val="2"/>
      </rPr>
      <t xml:space="preserve">  Los Cónsules regionales realizarán videoconferencias mensuales con los Cónsules de ERON, para impartirles instrucciones sobre las actividades de la directiva, así como hacer observaciones y recomendaciones que permitan ajustar el desarrollo de las actividades a las pautas establecidas. 
El Grupo de Derechos Humanos, realizará videoconferencia semestral con los Cónsules Regionales, con el fin de hacer observaciones y recomendaciones que permitan ajustar el desarrollo de las actividades a las pautas establecidas.                                                                      
</t>
    </r>
    <r>
      <rPr>
        <b/>
        <sz val="11"/>
        <rFont val="Arial"/>
        <family val="2"/>
      </rPr>
      <t xml:space="preserve">Periodicidad del control: </t>
    </r>
    <r>
      <rPr>
        <sz val="11"/>
        <rFont val="Arial"/>
        <family val="2"/>
      </rPr>
      <t xml:space="preserve">mensual/semestral
</t>
    </r>
    <r>
      <rPr>
        <b/>
        <sz val="11"/>
        <rFont val="Arial"/>
        <family val="2"/>
      </rPr>
      <t xml:space="preserve">Evidencias: </t>
    </r>
    <r>
      <rPr>
        <sz val="11"/>
        <rFont val="Arial"/>
        <family val="2"/>
      </rPr>
      <t xml:space="preserve">Registros y/o actas de las videoconferencias.                                                    </t>
    </r>
  </si>
  <si>
    <r>
      <rPr>
        <b/>
        <sz val="11"/>
        <rFont val="Arial"/>
        <family val="2"/>
      </rPr>
      <t xml:space="preserve">Control 3: </t>
    </r>
    <r>
      <rPr>
        <sz val="11"/>
        <rFont val="Arial"/>
        <family val="2"/>
      </rPr>
      <t xml:space="preserve"> Los cónsules de ERON, cargan de manera mensual, a través DRIVE y encuesta de Google, las evidencias de cumplimiento de las actividades de monitoreo de los Derechos HUmanos y Enfoque Diferencial, asignadas desde el nivel central.   Los Cónsules Regionales revisan de forma mensual que estas cumplan con las pautas orientadas desde el nivel central, de no ser así harán observaciones a los ERON para que realicen los ajustes que correspondan. El consul regional  elaborará a GODHU dos informes con la evaluación de los ERON de su Regional.  De manera posterior el GODHU semestralmente verifica la evaluación realizada por la Regional y remite oficios de retroalimentación al cónsul Regional, haciéndole observaciones y recomendaciones sobre el desempeño de los ERON y la labor de seguimiento realizada por este.
</t>
    </r>
    <r>
      <rPr>
        <b/>
        <sz val="11"/>
        <rFont val="Arial"/>
        <family val="2"/>
      </rPr>
      <t>Periodicidad del control:</t>
    </r>
    <r>
      <rPr>
        <sz val="11"/>
        <rFont val="Arial"/>
        <family val="2"/>
      </rPr>
      <t xml:space="preserve"> Mensual/semestral
</t>
    </r>
    <r>
      <rPr>
        <b/>
        <sz val="11"/>
        <rFont val="Arial"/>
        <family val="2"/>
      </rPr>
      <t>Evidencias:</t>
    </r>
    <r>
      <rPr>
        <sz val="11"/>
        <rFont val="Arial"/>
        <family val="2"/>
      </rPr>
      <t xml:space="preserve"> Carpeta de estrategia con evidencias de cumplimiento, grabaciones de videoconferencias, oficios.</t>
    </r>
  </si>
  <si>
    <r>
      <rPr>
        <b/>
        <sz val="11"/>
        <rFont val="Arial"/>
        <family val="2"/>
      </rPr>
      <t>Control 1:</t>
    </r>
    <r>
      <rPr>
        <sz val="11"/>
        <rFont val="Arial"/>
        <family val="2"/>
      </rPr>
      <t xml:space="preserve"> Los ERON alimentan de manera  mensual la matriz del directorio al Cónsul Regional, sobre la persona a cargo de las funciones de Cónsul de Derechos Humanos y sus datos de contacto. Así mismo, las Direcciones Regionales reportan de manera mensual  al Grupo de Derechos Humanos, sobre los cambios de personal presentados durante el mes en ERON y Regional con sus datos de contacto.
</t>
    </r>
    <r>
      <rPr>
        <b/>
        <sz val="11"/>
        <rFont val="Arial"/>
        <family val="2"/>
      </rPr>
      <t>Periodicidad del control:</t>
    </r>
    <r>
      <rPr>
        <sz val="11"/>
        <rFont val="Arial"/>
        <family val="2"/>
      </rPr>
      <t xml:space="preserve"> Mensual
</t>
    </r>
    <r>
      <rPr>
        <b/>
        <sz val="11"/>
        <rFont val="Arial"/>
        <family val="2"/>
      </rPr>
      <t>Evidencias:</t>
    </r>
    <r>
      <rPr>
        <sz val="11"/>
        <rFont val="Arial"/>
        <family val="2"/>
      </rPr>
      <t xml:space="preserve"> Matriz Directorio de Cónsules Regional.</t>
    </r>
  </si>
  <si>
    <r>
      <rPr>
        <b/>
        <sz val="11"/>
        <rFont val="Arial"/>
        <family val="2"/>
      </rPr>
      <t>CONTROL 2</t>
    </r>
    <r>
      <rPr>
        <sz val="11"/>
        <rFont val="Arial"/>
        <family val="2"/>
      </rPr>
      <t xml:space="preserve">: Los funcionarios de la OFIDI apoyaran la verificación de personal ajeno a la oficina, con el fin de no permitir el acceso a los lugares dónde reposan los expedientes.   En el evento que se sospeche de una conducta irregular por parte del funcionario sustanciador dónde se involucre un particular, se comunicará  de inmediato al jefe de la oficina para lo respectivo.
</t>
    </r>
    <r>
      <rPr>
        <b/>
        <sz val="11"/>
        <rFont val="Arial"/>
        <family val="2"/>
      </rPr>
      <t>Periodicidad del control</t>
    </r>
    <r>
      <rPr>
        <sz val="11"/>
        <rFont val="Arial"/>
        <family val="2"/>
      </rPr>
      <t xml:space="preserve">: Permanente con reporte cuatrimestral
</t>
    </r>
    <r>
      <rPr>
        <b/>
        <sz val="11"/>
        <rFont val="Arial"/>
        <family val="2"/>
      </rPr>
      <t xml:space="preserve">Evidencias: </t>
    </r>
    <r>
      <rPr>
        <sz val="11"/>
        <rFont val="Arial"/>
        <family val="2"/>
      </rPr>
      <t xml:space="preserve"> Actas de Compromiso,  Oficio de novedad.</t>
    </r>
  </si>
  <si>
    <r>
      <rPr>
        <b/>
        <sz val="11"/>
        <rFont val="Arial"/>
        <family val="2"/>
      </rPr>
      <t xml:space="preserve">Control 1: </t>
    </r>
    <r>
      <rPr>
        <sz val="11"/>
        <rFont val="Arial"/>
        <family val="2"/>
      </rPr>
      <t xml:space="preserve">Todos los funcionarios de la OFIDI, de acuerdo con su cargo y funciones, conocen el procedimiento y las consecuencias jurídicas, frente al desconocimientos de los términos </t>
    </r>
    <r>
      <rPr>
        <b/>
        <sz val="11"/>
        <rFont val="Arial"/>
        <family val="2"/>
      </rPr>
      <t>de ley</t>
    </r>
    <r>
      <rPr>
        <sz val="11"/>
        <rFont val="Arial"/>
        <family val="2"/>
      </rPr>
      <t>.
El jefe de la Oficina de Control Interno Disciplinario y sus coordinadores de apoyo, realizarán una verificación aleatoria para corroborar que se están cumpliendo los términos de ley bajo los principios administrativos de eficiencia, eficacia y efectividad. 
Periodicidad del control: Permanente con reporte cuatrimestral
Evidencias: Acta de revisión, correos electrónicos, libros radicadores.</t>
    </r>
  </si>
  <si>
    <r>
      <rPr>
        <b/>
        <sz val="11"/>
        <rFont val="Arial"/>
        <family val="2"/>
      </rPr>
      <t>Control 2:</t>
    </r>
    <r>
      <rPr>
        <sz val="11"/>
        <rFont val="Arial"/>
        <family val="2"/>
      </rPr>
      <t xml:space="preserve"> La Oficina de Control Interno Disciplinario - Coordinación del grupo de Secretaría Común en el nivel central o los responsables de Control Interno Disciplinario en las DIREG antes del vencimiento de los términos de ley definidos para notificación o comunicación en cada una de las etapas propias del proceso, aleatoriamente realizará seguiento a la notificación o comunicación para que se cumplan en los tiempos establedidos, para ello dejará registro mediante acta o informe. En caso de encontrarse incumplimientos se hará la respectiva retroalimentación, a fin de subsanar la irregularidad.
Periodicidad del control: Permanente con reporte cuatrimestral
Evidencias: correos electrónicos, informe o acta de verificación</t>
    </r>
  </si>
  <si>
    <r>
      <rPr>
        <b/>
        <sz val="11"/>
        <rFont val="Arial"/>
        <family val="2"/>
      </rPr>
      <t xml:space="preserve">Control 1: </t>
    </r>
    <r>
      <rPr>
        <sz val="11"/>
        <rFont val="Arial"/>
        <family val="2"/>
      </rPr>
      <t xml:space="preserve">La oficina Asesora Jurídica a través del Grupo de Recursos y conceptos adelantó proyecto de resolución que reglamenta el Régimen disciplinario de la población privada de la libertad, de acuerdo al marco normativo, así como su radicación ante el Ministerio de Justicia para su revisión y aprobación. De la respuesta del concepto del ministerio de justicia, se adelantará lo propio en la Oficina Asesora Juridica en cumplimiento a lo ordenado en la norma..
</t>
    </r>
    <r>
      <rPr>
        <b/>
        <sz val="11"/>
        <rFont val="Arial"/>
        <family val="2"/>
      </rPr>
      <t xml:space="preserve">
Periodicidad del control: </t>
    </r>
    <r>
      <rPr>
        <sz val="11"/>
        <rFont val="Arial"/>
        <family val="2"/>
      </rPr>
      <t>Permanente con resporte cuatrimestral</t>
    </r>
    <r>
      <rPr>
        <b/>
        <sz val="11"/>
        <rFont val="Arial"/>
        <family val="2"/>
      </rPr>
      <t xml:space="preserve">
Evidencias: </t>
    </r>
    <r>
      <rPr>
        <sz val="11"/>
        <rFont val="Arial"/>
        <family val="2"/>
      </rPr>
      <t xml:space="preserve">Oficios  o acta o correo o resolución </t>
    </r>
  </si>
  <si>
    <r>
      <rPr>
        <b/>
        <sz val="11"/>
        <rFont val="Arial"/>
        <family val="2"/>
      </rPr>
      <t xml:space="preserve">Control 1: </t>
    </r>
    <r>
      <rPr>
        <sz val="11"/>
        <rFont val="Arial"/>
        <family val="2"/>
      </rPr>
      <t xml:space="preserve">La Oficina Asesora Juridica, a través del grupo de Recursos y conceptos requiere a las DIREG y ERON la actualización periodica de la cartilla biografica y alimentación permanente del sisipec web, de la información integral e inherente a la situación juridica, ente otros; de conformidad al articulo 43 ley 1709 de 2014 que modificó el articulo 56  de la ley 65 de 1993.
</t>
    </r>
    <r>
      <rPr>
        <b/>
        <sz val="11"/>
        <rFont val="Arial"/>
        <family val="2"/>
      </rPr>
      <t>Peridiocidad del control:</t>
    </r>
    <r>
      <rPr>
        <sz val="11"/>
        <rFont val="Arial"/>
        <family val="2"/>
      </rPr>
      <t xml:space="preserve"> Primer trimestre del año.
</t>
    </r>
    <r>
      <rPr>
        <b/>
        <sz val="11"/>
        <rFont val="Arial"/>
        <family val="2"/>
      </rPr>
      <t xml:space="preserve">Evidencias: </t>
    </r>
    <r>
      <rPr>
        <sz val="11"/>
        <rFont val="Arial"/>
        <family val="2"/>
      </rPr>
      <t>Oficio, correo electrónico</t>
    </r>
  </si>
  <si>
    <r>
      <rPr>
        <b/>
        <sz val="11"/>
        <rFont val="Arial"/>
        <family val="2"/>
      </rPr>
      <t xml:space="preserve">Control 2: </t>
    </r>
    <r>
      <rPr>
        <sz val="11"/>
        <rFont val="Arial"/>
        <family val="2"/>
      </rPr>
      <t xml:space="preserve">El  Director y los responsables de las área de jurídica de los ERON generan un informe trimestral de avance en el registro de actualización de información  en SISIPEC WEB reportando los registros efectuados, las novedades presentadas e inconsistencias durante el periodo, enviado a través de correo electrónico a la Dirección Regional. La DIREG revisa los informes presentados por los ERON y generará una retroalimentación durante el siguiente mes a la culminación del trimestre sobre lo actuado, solicitando acciones de mejora en plazos definidos, a través de correo electrónico y reportados en documentos estadistico consolidado al vivel central.. 
</t>
    </r>
    <r>
      <rPr>
        <b/>
        <sz val="11"/>
        <rFont val="Arial"/>
        <family val="2"/>
      </rPr>
      <t xml:space="preserve">
Peridiocidad del control: </t>
    </r>
    <r>
      <rPr>
        <sz val="11"/>
        <rFont val="Arial"/>
        <family val="2"/>
      </rPr>
      <t>Trimestral</t>
    </r>
    <r>
      <rPr>
        <b/>
        <sz val="11"/>
        <rFont val="Arial"/>
        <family val="2"/>
      </rPr>
      <t xml:space="preserve">
Evidencias:</t>
    </r>
    <r>
      <rPr>
        <sz val="11"/>
        <rFont val="Arial"/>
        <family val="2"/>
      </rPr>
      <t xml:space="preserve"> Informes reportados, correos electrónicos y oficios </t>
    </r>
  </si>
  <si>
    <r>
      <rPr>
        <b/>
        <sz val="11"/>
        <rFont val="Arial"/>
        <family val="2"/>
      </rPr>
      <t xml:space="preserve">Control 1: </t>
    </r>
    <r>
      <rPr>
        <sz val="11"/>
        <rFont val="Arial"/>
        <family val="2"/>
      </rPr>
      <t xml:space="preserve">La Oficina Asesora Juridica, a través del grupo de Recursos y conceptos solicita reporte trimestral a las DIREG, del consolidado de la totalidad de beneficios administrativos del periodo.
Los Directores y los responsables de las áreas de jurídica de los Establecimientos de reclusión llevan registro mensual de las solicitudes efectuadas por la PPL, así como la respuesta orientada, el cual es reportado a las DIREG. 
</t>
    </r>
    <r>
      <rPr>
        <b/>
        <sz val="11"/>
        <rFont val="Arial"/>
        <family val="2"/>
      </rPr>
      <t xml:space="preserve">Peridicidad del control: </t>
    </r>
    <r>
      <rPr>
        <sz val="11"/>
        <rFont val="Arial"/>
        <family val="2"/>
      </rPr>
      <t xml:space="preserve">Mensual -Trimestral
</t>
    </r>
    <r>
      <rPr>
        <b/>
        <sz val="11"/>
        <rFont val="Arial"/>
        <family val="2"/>
      </rPr>
      <t xml:space="preserve">Evidencias: </t>
    </r>
    <r>
      <rPr>
        <sz val="11"/>
        <rFont val="Arial"/>
        <family val="2"/>
      </rPr>
      <t>Archivo en excel o correo u oficio</t>
    </r>
  </si>
  <si>
    <r>
      <rPr>
        <b/>
        <sz val="11"/>
        <rFont val="Arial"/>
        <family val="2"/>
      </rPr>
      <t>Control 1:</t>
    </r>
    <r>
      <rPr>
        <sz val="11"/>
        <rFont val="Arial"/>
        <family val="2"/>
      </rPr>
      <t xml:space="preserve"> Cada vez la SUCUC y/o la DIRES, según corresponda, adjudiquen estudiantes a un campo de práctica, el GUFOR verifica la conformación de la Junta Calificadora para la evaluación de prácticas y el correcto diligenciamiento del formato PA-GC-G03-F01 Evaluación de Prácticas Carcelarias versión oficial, acorde con lo establecido en la PA-GC-G03 Guía para Prácticas Carcelarias, de lo cual elabora informe al Grupo de Registro y Control.  
En caso que no exista el soporte de la conformación de la Junta Calificadora o que el diligenciamiento del Formato presente novedades, se devolverán los soportes a la Dirección del ERON correspondiente para que se tomen las medidas correctivas necesarias. 
</t>
    </r>
    <r>
      <rPr>
        <b/>
        <sz val="11"/>
        <rFont val="Arial"/>
        <family val="2"/>
      </rPr>
      <t>Periodicidad del control:</t>
    </r>
    <r>
      <rPr>
        <sz val="11"/>
        <rFont val="Arial"/>
        <family val="2"/>
      </rPr>
      <t xml:space="preserve"> Permanente
</t>
    </r>
    <r>
      <rPr>
        <b/>
        <sz val="11"/>
        <rFont val="Arial"/>
        <family val="2"/>
      </rPr>
      <t>Evidencias:</t>
    </r>
    <r>
      <rPr>
        <sz val="11"/>
        <rFont val="Arial"/>
        <family val="2"/>
      </rPr>
      <t xml:space="preserve"> Informe al Grupo de Registro y Control, los formatos "Evaluación de Prácticas Carcelarias" versión oficial debidamente diligenciados, oficios de devolución si aplican.</t>
    </r>
  </si>
  <si>
    <r>
      <t xml:space="preserve">Antes del inicio de la etapa de prácticas del </t>
    </r>
    <r>
      <rPr>
        <b/>
        <sz val="11"/>
        <rFont val="Arial"/>
        <family val="2"/>
      </rPr>
      <t>programa académico,</t>
    </r>
    <r>
      <rPr>
        <sz val="11"/>
        <rFont val="Arial"/>
        <family val="2"/>
      </rPr>
      <t xml:space="preserve"> realizar reunión con los Comandantes de Prácticas y/o Directores de ERON con el fin de instruir sobre la evaluación de la etapa de prácticas y su importancia frente a la entrega de un producto de calidad al sector productivo </t>
    </r>
  </si>
  <si>
    <r>
      <rPr>
        <b/>
        <sz val="11"/>
        <rFont val="Arial"/>
        <family val="2"/>
      </rPr>
      <t xml:space="preserve">Control 1:  </t>
    </r>
    <r>
      <rPr>
        <sz val="11"/>
        <rFont val="Arial"/>
        <family val="2"/>
      </rPr>
      <t xml:space="preserve">Los Comandantes de Vigilancia de los Establecimientos en la relación general que menciona el artículo 14 de la resolución 6349 de 2016, efectua una vez al mes y extraordinariamente cuando sea necesario, retroalimentaran al personal del Cuerpo de Custodia y Vigilancia sobre  los procedimientos operativos, lecciones aprendidas sobre antecedentes penales y disciplinarias por omisión en el servicio. El comandante de Vigilancia de la Regional, recopila la información suministrada por  los ERON y emite un informe a la Dirección de Custodia y Vigilancia quien consolida el informe final a nivel nacional.
</t>
    </r>
    <r>
      <rPr>
        <b/>
        <sz val="11"/>
        <rFont val="Arial"/>
        <family val="2"/>
      </rPr>
      <t xml:space="preserve">Periodicidad del control: </t>
    </r>
    <r>
      <rPr>
        <sz val="11"/>
        <rFont val="Arial"/>
        <family val="2"/>
      </rPr>
      <t xml:space="preserve">Mensual
</t>
    </r>
    <r>
      <rPr>
        <b/>
        <sz val="11"/>
        <rFont val="Arial"/>
        <family val="2"/>
      </rPr>
      <t xml:space="preserve">Evidencias: </t>
    </r>
    <r>
      <rPr>
        <sz val="11"/>
        <rFont val="Arial"/>
        <family val="2"/>
      </rPr>
      <t xml:space="preserve">
ERON emite actas de relación general.
DIREG consolida actas de ERON y emite informe a la DICUV
DICUV emite informe final consolidando información a nivel nacional.</t>
    </r>
  </si>
  <si>
    <r>
      <rPr>
        <b/>
        <sz val="11"/>
        <rFont val="Arial"/>
        <family val="2"/>
      </rPr>
      <t>Control 2:</t>
    </r>
    <r>
      <rPr>
        <sz val="11"/>
        <rFont val="Arial"/>
        <family val="2"/>
      </rPr>
      <t xml:space="preserve"> De acuerdo a las estrategias emitidas por el Consejo de Seguridad las cuales deben ser implementadas por los oficiales y suboficiales del ERON para la supervisión y el control del personal del CCV y la adecuada prestación del servicio, el comandante de vigilancia del ERON supervisa el cumplimiento de los servicios de hospital y las remisiones para emitir instrucciones mensuales sobre la restricción de elementos distractores en el servicio, entre otras recomendaciones. El comandante de Vigilancia de la Regional, recopila la información suministrada por  los ERON y emite un informe a la Dirección de Custodia y Vigilancia quien consolida el informe final a nivel nacional.
</t>
    </r>
    <r>
      <rPr>
        <b/>
        <sz val="11"/>
        <rFont val="Arial"/>
        <family val="2"/>
      </rPr>
      <t>Periodicidad del control:</t>
    </r>
    <r>
      <rPr>
        <sz val="11"/>
        <rFont val="Arial"/>
        <family val="2"/>
      </rPr>
      <t xml:space="preserve"> Cuatrimestral
</t>
    </r>
    <r>
      <rPr>
        <b/>
        <sz val="11"/>
        <rFont val="Arial"/>
        <family val="2"/>
      </rPr>
      <t>Evidencias:</t>
    </r>
    <r>
      <rPr>
        <sz val="11"/>
        <rFont val="Arial"/>
        <family val="2"/>
      </rPr>
      <t xml:space="preserve">
ERON emite instrucciones.
DIREG consolida las instrucciones emitidas por los ERON y rinde informe a la DICUV
DICUV emite informe final consolidando información a nivel nacional.</t>
    </r>
  </si>
  <si>
    <r>
      <rPr>
        <b/>
        <sz val="11"/>
        <rFont val="Arial"/>
        <family val="2"/>
      </rPr>
      <t>Control 1:</t>
    </r>
    <r>
      <rPr>
        <sz val="11"/>
        <rFont val="Arial"/>
        <family val="2"/>
      </rPr>
      <t xml:space="preserve"> El comandante de vigilancia del ERON, junto con los Oficiales de Servicio de manera mensual prioriza los servicios de seguridad del ERON para dar cumplimiento a las ordenes de traslado judiciales y citas médicas, asignado funciones de seguridad al personal de CCV con decisiones medico laborales acordes a las recomendaciones medicas. El comandante de Vigilancia de la Regional, recopila la información suministrada por  los ERON y emite un informe a la Dirección de Custodia y Vigilancia quien consolida el informe final a nivel nacional.
</t>
    </r>
    <r>
      <rPr>
        <b/>
        <sz val="11"/>
        <rFont val="Arial"/>
        <family val="2"/>
      </rPr>
      <t>Periodicidad del control:</t>
    </r>
    <r>
      <rPr>
        <sz val="11"/>
        <rFont val="Arial"/>
        <family val="2"/>
      </rPr>
      <t xml:space="preserve"> Mensual
</t>
    </r>
    <r>
      <rPr>
        <b/>
        <sz val="11"/>
        <rFont val="Arial"/>
        <family val="2"/>
      </rPr>
      <t xml:space="preserve">Evidencias: </t>
    </r>
    <r>
      <rPr>
        <sz val="11"/>
        <rFont val="Arial"/>
        <family val="2"/>
      </rPr>
      <t xml:space="preserve">
ERON emite actas de asignación de servicios
DIREG consolida actas de ERON y emite informe a la DICUV
DICUV emite informe final consolidando información a nivel nacional.</t>
    </r>
  </si>
  <si>
    <r>
      <rPr>
        <b/>
        <sz val="11"/>
        <rFont val="Arial"/>
        <family val="2"/>
      </rPr>
      <t>Control 2:</t>
    </r>
    <r>
      <rPr>
        <sz val="11"/>
        <rFont val="Arial"/>
        <family val="2"/>
      </rPr>
      <t xml:space="preserve"> El Director del ERON, junto con el Comandante de Vigilancia implementa estrategias de Gestión frente a las autoridades judiciales con el fin de incentivar la realización de audiencias virtuales y adecua los espacios necesarios para su realización.   El Comandante de Vigilancia de la Regional, recopila la información suministrada por  los ERON y emite un informe a la Dirección de Custodia y Vigilancia quien consolida el informe final a nivel nacional.
</t>
    </r>
    <r>
      <rPr>
        <b/>
        <sz val="11"/>
        <rFont val="Arial"/>
        <family val="2"/>
      </rPr>
      <t xml:space="preserve">
Periodicidad del control: </t>
    </r>
    <r>
      <rPr>
        <sz val="11"/>
        <rFont val="Arial"/>
        <family val="2"/>
      </rPr>
      <t>Mensual</t>
    </r>
    <r>
      <rPr>
        <b/>
        <sz val="11"/>
        <rFont val="Arial"/>
        <family val="2"/>
      </rPr>
      <t xml:space="preserve">
Evidencias: 
</t>
    </r>
    <r>
      <rPr>
        <sz val="11"/>
        <rFont val="Arial"/>
        <family val="2"/>
      </rPr>
      <t>ERON emite documentos de gestión ante las autoridades judiciales
DIREG consolida documentos de ERON y emite informe a la DICUV
DICUV emite informe final consolidando información a nivel nacional</t>
    </r>
  </si>
  <si>
    <r>
      <rPr>
        <b/>
        <sz val="11"/>
        <rFont val="Arial"/>
        <family val="2"/>
      </rPr>
      <t xml:space="preserve">Control 1. </t>
    </r>
    <r>
      <rPr>
        <sz val="11"/>
        <rFont val="Arial"/>
        <family val="2"/>
      </rPr>
      <t>El funcionario asignado al eje Promocional por parte de la Subdirección de Atención Psicosocial - Grupo de Atención Psicosocial verifica mensualmente el numero de personas privadas de la libertad que no tienen registrada en el aplicativo SISIPEC II la ficha de ingreso, instrumento de caracterización creado en el Sistema de Información de Sistematización Integral del Sistema Penitenciario y Carcelario (SISIPEC), que tiene como propósito recoger datos relevantes que orienten a los equipos interdisciplinarios de los ERON respecto a las condiciones de ingreso y necesidades para la toma de decisiones.
En caso de no evidenciarse el respectivo registro el funcionario asignado al eje promocional  por parte de la Subdirección de Atención Psicosocial - Grupo de Atención Psicosocial realiza retroalimentación y seguimiento a las Direcciones Regionales, quienes a su vez hacen lo pertinente con sus establecimientos de reclusión para garantizar que el 100% de la PPL tenga ficha de ingreso registrada  . De lo actuado la Dirección Regional informa a la Subdirección de Atención Psicosocial - Grupo de Atención Psicosocial.</t>
    </r>
    <r>
      <rPr>
        <b/>
        <sz val="11"/>
        <rFont val="Arial"/>
        <family val="2"/>
      </rPr>
      <t xml:space="preserve">
Periodicidad del Control:</t>
    </r>
    <r>
      <rPr>
        <sz val="11"/>
        <rFont val="Arial"/>
        <family val="2"/>
      </rPr>
      <t xml:space="preserve"> Mensual</t>
    </r>
    <r>
      <rPr>
        <b/>
        <sz val="11"/>
        <rFont val="Arial"/>
        <family val="2"/>
      </rPr>
      <t xml:space="preserve">
Evidencias: </t>
    </r>
    <r>
      <rPr>
        <sz val="11"/>
        <rFont val="Arial"/>
        <family val="2"/>
      </rPr>
      <t xml:space="preserve">Reportes SISIPEC PPL sin ficha, Oficios de retroalimentación dirigidos a las Direcciones Regionales, reporte de subsanación de las regionales dirigido a la Subdirección de Atención Psicosocial.
</t>
    </r>
  </si>
  <si>
    <r>
      <t xml:space="preserve">Control 2: </t>
    </r>
    <r>
      <rPr>
        <sz val="11"/>
        <rFont val="Arial"/>
        <family val="2"/>
      </rPr>
      <t>La Subdirección de Atención Psicosocial  - Grupo de Atención Psicosocial, verifica las atenciones implementadas con la población de enfoque difrencial e interseccional en los establecimientos de reclusión a traves de la información suministrada por el SISIPEC los cinco primeros dias del mes, trimestralmente con las Direcciones Regionales se realiza seguimientos virtuales y/o presenciales de retroalimentación  de las atenciones  que sean pertinentes.</t>
    </r>
    <r>
      <rPr>
        <b/>
        <sz val="11"/>
        <rFont val="Arial"/>
        <family val="2"/>
      </rPr>
      <t xml:space="preserve">
Periodicidad del Control: </t>
    </r>
    <r>
      <rPr>
        <sz val="11"/>
        <rFont val="Arial"/>
        <family val="2"/>
      </rPr>
      <t>Mensual</t>
    </r>
    <r>
      <rPr>
        <b/>
        <sz val="11"/>
        <rFont val="Arial"/>
        <family val="2"/>
      </rPr>
      <t xml:space="preserve">
Evidencias: </t>
    </r>
    <r>
      <rPr>
        <sz val="11"/>
        <rFont val="Arial"/>
        <family val="2"/>
      </rPr>
      <t>Reportes SISIPEC PPL perteneciente a grupo de enfoque diferencial y atenciones realizadas, Estadistica mensual, Actas de reuniones con Direcciones Regionales, Oficios de retraolimentación, reporte de atenciones por subsanacion de la direcciones regionales.</t>
    </r>
  </si>
  <si>
    <r>
      <t>Control 1:</t>
    </r>
    <r>
      <rPr>
        <sz val="11"/>
        <rFont val="Arial"/>
        <family val="2"/>
      </rPr>
      <t xml:space="preserve"> El funcionario asignado al programa del eje Prestacional por parte de la Subdirección de Atención Psicosocial - Grupo de Atención Psicosocial requiere a las Direcciones Regionales el diligenciamiento de la matriz de información en el DRIVE y el SIISPEC WEB,   el registro de  las entregas de la dotación efectuadas por ingreso a las PPL  en cada uno de los  establecimientos de reclusión adscritos, la cual debe coincidir entre el número de  PPL que ingresan con el reporte de entregas por elementos, a fin de establecer el cumplimiento en la entregas mensuales.
En caso de no evidenciarse el respectivo registro el funcionario asignado al programa del eje Prestacional por parte de la Subdirección de Atención Psicosocial - Grupo de Atención Psicosocial realiza retroalimentación y seguimiento a las Direcciones Regionales, quienes a su vez hacen lo pertinente con sus establecimientos de reclusión donde no se esté dando cumplimiento a la entrega de la dotación, a fin de establecer acciones de mejora para garantizar las entregas completas de dotación por ingreso. De lo actuado la Dirección Regional informa a la Subdirección de Atención Psicosocial - Grupo de Atención Psicosocial.</t>
    </r>
    <r>
      <rPr>
        <b/>
        <sz val="11"/>
        <rFont val="Arial"/>
        <family val="2"/>
      </rPr>
      <t xml:space="preserve">
Periodicidad del Control: </t>
    </r>
    <r>
      <rPr>
        <sz val="11"/>
        <rFont val="Arial"/>
        <family val="2"/>
      </rPr>
      <t>Mensual</t>
    </r>
    <r>
      <rPr>
        <b/>
        <sz val="11"/>
        <rFont val="Arial"/>
        <family val="2"/>
      </rPr>
      <t xml:space="preserve">
Evidencias: </t>
    </r>
    <r>
      <rPr>
        <sz val="11"/>
        <rFont val="Arial"/>
        <family val="2"/>
      </rPr>
      <t>Reportes SISIPEC, Drive Entregas por ingreso, correo electronico, oficios de retroalimentación y seguimiento.</t>
    </r>
  </si>
  <si>
    <r>
      <t xml:space="preserve">Control 1: </t>
    </r>
    <r>
      <rPr>
        <sz val="11"/>
        <rFont val="Arial"/>
        <family val="2"/>
      </rPr>
      <t xml:space="preserve">El funcionario asignado al programa del eje Promocional por parte de la Subdirección de Atención Psicosocial - Grupo de Atención Psicosocial requiere a las Direcciones Regionales el diligenciamiento de la matriz de información en el DRIVE con las evidencias (listados de asistencia y registro fotografico) de que todas las Personas Privadas de la Libertad tengan acceso a esta inducción al establecimiento a más tardar una semana después de su ingreso y a su vez los Establecimientos de Reclusión deben realizar el registro de la participación en el programa de Inducción Ingreso al Establecimiento en el aplicativo SISIPEC Fase II módulo social - Atención individual o atención grupal, eje promocional código 923 cuyo reporte mensual debe coincidir entre el número de  PPL que ingresan.
En caso de no evidenciarse el respectivo registro el funcionario asignado al eje Promocional por parte de la Subdirección de Atención Psicosocial - Grupo de Atención Psicosocial realiza retroalimentación y seguimiento a las Direcciones Regionales, quienes a su vez hacen lo pertinente con sus establecimientos de reclusión donde no se esté dando cumplimiento a la induccion, a fin de establecer acciones de mejora para garantizar las entregas completas de dotación por ingreso. De lo actuado la Dirección Regional informa a la Subdirección de Atención Psicosocial - Grupo de Atención Psicosocial.
</t>
    </r>
    <r>
      <rPr>
        <b/>
        <sz val="11"/>
        <rFont val="Arial"/>
        <family val="2"/>
      </rPr>
      <t xml:space="preserve">
Periodicidad del Control:</t>
    </r>
    <r>
      <rPr>
        <sz val="11"/>
        <rFont val="Arial"/>
        <family val="2"/>
      </rPr>
      <t xml:space="preserve"> Mensual</t>
    </r>
    <r>
      <rPr>
        <b/>
        <sz val="11"/>
        <rFont val="Arial"/>
        <family val="2"/>
      </rPr>
      <t xml:space="preserve">
Evidencias: </t>
    </r>
    <r>
      <rPr>
        <sz val="11"/>
        <rFont val="Arial"/>
        <family val="2"/>
      </rPr>
      <t>Reporte SISIPEC, Drive evidencias (listados de asistencia y fotografías) Inducción al Establecimiento,  oficio de retroalimentación y seguimiento, informes de la Direcciones Regionales.</t>
    </r>
  </si>
  <si>
    <r>
      <t xml:space="preserve">Control 1: </t>
    </r>
    <r>
      <rPr>
        <sz val="11"/>
        <rFont val="Arial"/>
        <family val="2"/>
      </rPr>
      <t>Los responsables de tratamiento de los ERON, ingresan la información en el SISIPEC WEB de manera permanente de las visitas virtuales programadas y las visitas virtuales realizadas. Los responsables de VIVIF en las Direcciones regionales validan de forma mensual que se esté ingresando en SISIPEC WEB y cumplan con las pautas dadas en la GUÍA VISITAS VIRTUALES FAMILIARES – VIVIF,  código PM-AS-G07, de encontarse novedades, harán las  observaciones pertinentes a los ERON para que realicen los ajustes que correspondan y esos serán insumos del seguimiento realizado para consolidarlo en los informes trimestrales que se envian a la Subdirección de Atención Psicosocial. Una vez la Subdirección de Atención Psicosocial tenga los informes de las Regionales, verifica las causas del no acceso a la modalidad de VIVIF y se tomarán medidas para realizar un seguimiento directo virtual  o presencial  a los establecimientos que han presentado la novedad.</t>
    </r>
    <r>
      <rPr>
        <b/>
        <sz val="11"/>
        <rFont val="Arial"/>
        <family val="2"/>
      </rPr>
      <t xml:space="preserve">
Periodicidad del Control: </t>
    </r>
    <r>
      <rPr>
        <sz val="11"/>
        <rFont val="Arial"/>
        <family val="2"/>
      </rPr>
      <t xml:space="preserve">Trimestral </t>
    </r>
    <r>
      <rPr>
        <b/>
        <sz val="11"/>
        <rFont val="Arial"/>
        <family val="2"/>
      </rPr>
      <t xml:space="preserve">
Evidencias: </t>
    </r>
    <r>
      <rPr>
        <sz val="11"/>
        <rFont val="Arial"/>
        <family val="2"/>
      </rPr>
      <t>Consolidado visitas virtuales familiares Sisipec. Informes Regionales. Actas o correos electrónicos de los seguimientos de la Subdirección de Atención Psicosocial.</t>
    </r>
  </si>
  <si>
    <r>
      <t xml:space="preserve">Control 1: </t>
    </r>
    <r>
      <rPr>
        <sz val="11"/>
        <rFont val="Arial"/>
        <family val="2"/>
      </rPr>
      <t>El funcionario asignado del Grupo de servicios de salud de la Subdirecicon de Atencion en Salud, elabora informe bimestral a las 6 Direcciones Regionales y ERON con el propósito de identificar las principales barreras de acceso al realizar el seguimiento al cumplimiento de citas de los servicios de medicina y odontología general  intramural  registrados en el sistema de informacion "plataforma 360", con la fin de que se tomen correctivos acorde a sus competencias</t>
    </r>
    <r>
      <rPr>
        <b/>
        <sz val="11"/>
        <rFont val="Arial"/>
        <family val="2"/>
      </rPr>
      <t xml:space="preserve">
Periodicidad del control: </t>
    </r>
    <r>
      <rPr>
        <sz val="11"/>
        <rFont val="Arial"/>
        <family val="2"/>
      </rPr>
      <t xml:space="preserve"> bimestral  (en el periodo de febrero a octubre - Mes vencido).                                         
</t>
    </r>
    <r>
      <rPr>
        <b/>
        <sz val="11"/>
        <rFont val="Arial"/>
        <family val="2"/>
      </rPr>
      <t xml:space="preserve">Evidencias: </t>
    </r>
    <r>
      <rPr>
        <sz val="11"/>
        <rFont val="Arial"/>
        <family val="2"/>
      </rPr>
      <t xml:space="preserve"> informe bimestral a las Direcciónes Regionales y ERON. </t>
    </r>
  </si>
  <si>
    <r>
      <t>Reportar  trimestralmente  a la  Direccion de Custodia y Vigilancia del INPEC,el informe mediante el cual se identifican las  barreras de acceso  a  la atencion intramural de los servicios de medicina y odontología general de la PPL por causas atribuibles al INPEC, producto del incumplimiento del proceso de seguridad penitenciaria y carcelaria, afectando  la continuidad en los tratamientos para la generación de acciones de mejora.
Periodo: trimestral ((en el periodo de marzo a octubre - Mes vencido)                                                                                                                                         Evidencia:</t>
    </r>
    <r>
      <rPr>
        <b/>
        <sz val="11"/>
        <rFont val="Arial"/>
        <family val="2"/>
      </rPr>
      <t xml:space="preserve"> </t>
    </r>
    <r>
      <rPr>
        <sz val="11"/>
        <rFont val="Arial"/>
        <family val="2"/>
      </rPr>
      <t>Informe.</t>
    </r>
  </si>
  <si>
    <r>
      <rPr>
        <b/>
        <sz val="11"/>
        <rFont val="Arial"/>
        <family val="2"/>
      </rPr>
      <t>Control 1</t>
    </r>
    <r>
      <rPr>
        <sz val="11"/>
        <rFont val="Arial"/>
        <family val="2"/>
      </rPr>
      <t>:El funcionario responsable del programa de asistencia espiritual y religiosa en los ERON reporta mediante Help Desk los casos donde se identifican las Entidades Religiosas no parametrizadas en el Censo Religioso a través de la ficha de ingreso del PPL al Establecimiento; por tanto el grupo de Apoyo Espiritual recepciona la solicitud escrita y firmada de cambio de Entidad Religiosa por parte del privado de la libertad, verifica la información, solicita al ERON soportes legales de la Entidad Religiosa para realizar la parametrización en Sisipec Web, posteriormente, notifica al ERON sobre la actualización del sistema mediante Help Desk, con la finalidad de mitigar posibles vulneraciones al derecho de libertad religiosa y de cultos. En caso que las Entidades Religiosas no cumplan con los requisitos legales, el Grupo de Apoyo Espiritual comunicará al Responsable del programa de Asistencia Espitual del ERON requerir a la Entidad Religiosa estos requisitos para continuar con el proceso de parametrización.</t>
    </r>
    <r>
      <rPr>
        <b/>
        <sz val="11"/>
        <rFont val="Arial"/>
        <family val="2"/>
      </rPr>
      <t xml:space="preserve">
Periodicidad del control:  </t>
    </r>
    <r>
      <rPr>
        <sz val="11"/>
        <rFont val="Arial"/>
        <family val="2"/>
      </rPr>
      <t>Cada vez que se recepcione la solicitud mediante correo Help Desk.</t>
    </r>
    <r>
      <rPr>
        <b/>
        <sz val="11"/>
        <rFont val="Arial"/>
        <family val="2"/>
      </rPr>
      <t xml:space="preserve">
Evidencias: </t>
    </r>
    <r>
      <rPr>
        <sz val="11"/>
        <rFont val="Arial"/>
        <family val="2"/>
      </rPr>
      <t>Ficha de ingreso, Help Desk y Oficios.</t>
    </r>
  </si>
  <si>
    <r>
      <rPr>
        <b/>
        <sz val="11"/>
        <rFont val="Arial"/>
        <family val="2"/>
      </rPr>
      <t xml:space="preserve">Control 2: </t>
    </r>
    <r>
      <rPr>
        <sz val="11"/>
        <rFont val="Arial"/>
        <family val="2"/>
      </rPr>
      <t>El funcionario responsable del programa de asistencia espiritual y religiosa en los ERON identifica, a través del censo religioso las Entidades Religiosas Minoritarias y oficia al área de Atención y Tratamiento de la Dirección regional; ésta área verifica la información y la remite al Grupo de Apoyo Espiritual, quien realizará seguimiento en 6 mesas de trabajo con los responsables del programa de asistencia espiritual y religiosa de las regionales, los ERON y las Entidades Religiosas que apoyan la asistencia espiritual de la PPL en los ERON, con el objeto de  gestionar y brindar capacitaciones a funcionarios administrativos y del Cuerpo de Custodia y Vigilancia, proporcionando herramientas religiosas y doctrinales sin llegar a vulnerar el derecho de libertad religiosa y de cultos</t>
    </r>
    <r>
      <rPr>
        <b/>
        <sz val="11"/>
        <rFont val="Arial"/>
        <family val="2"/>
      </rPr>
      <t xml:space="preserve">
Periodicidad del control: </t>
    </r>
    <r>
      <rPr>
        <sz val="11"/>
        <rFont val="Arial"/>
        <family val="2"/>
      </rPr>
      <t>Semestral</t>
    </r>
    <r>
      <rPr>
        <b/>
        <sz val="11"/>
        <rFont val="Arial"/>
        <family val="2"/>
      </rPr>
      <t xml:space="preserve">
Evidencias: </t>
    </r>
    <r>
      <rPr>
        <sz val="11"/>
        <rFont val="Arial"/>
        <family val="2"/>
      </rPr>
      <t xml:space="preserve">Correos electrónicos, actas de registro de las capacitaciones y oficios. </t>
    </r>
  </si>
  <si>
    <r>
      <t>Control 1:</t>
    </r>
    <r>
      <rPr>
        <sz val="11"/>
        <rFont val="Arial"/>
        <family val="2"/>
      </rPr>
      <t xml:space="preserve">La Oficina Asesora Jurídica a través del coordinador del Grupo de Jurisdicción Coactiva, Demandas y Defensa Judicial, una vez sea notificado de los procesos judiciales por parte de la autoridad judicial  asigna a cada profesional (apoderado judicial), de forma inmediata quien verifica el registro en el ekogui por parte de la ANDJE  de lo contrario procede a registrado en eKOGUI conforme  la asignación. </t>
    </r>
    <r>
      <rPr>
        <b/>
        <sz val="11"/>
        <rFont val="Arial"/>
        <family val="2"/>
      </rPr>
      <t xml:space="preserve">
Periodicidad del control: </t>
    </r>
    <r>
      <rPr>
        <sz val="11"/>
        <rFont val="Arial"/>
        <family val="2"/>
      </rPr>
      <t>Permanente con descarga mensual del ekogui para seguimiento y verificación.</t>
    </r>
    <r>
      <rPr>
        <b/>
        <sz val="11"/>
        <rFont val="Arial"/>
        <family val="2"/>
      </rPr>
      <t xml:space="preserve">
Evidencias: </t>
    </r>
    <r>
      <rPr>
        <sz val="11"/>
        <rFont val="Arial"/>
        <family val="2"/>
      </rPr>
      <t>Reportes eKOGUI  y matriz excel documentada por el Grupo para control y seguimiento por parte de los apoderados.</t>
    </r>
  </si>
  <si>
    <r>
      <rPr>
        <b/>
        <sz val="11"/>
        <rFont val="Arial"/>
        <family val="2"/>
      </rPr>
      <t xml:space="preserve">Control 1: </t>
    </r>
    <r>
      <rPr>
        <sz val="11"/>
        <rFont val="Arial"/>
        <family val="2"/>
      </rPr>
      <t xml:space="preserve">La Oficina Asesora Jurídica - Grupo Tutelas  realiza trimestralmente sensibilizaciones y/o socializaciones para la toma de conciencia relacionada con la importancia y las implicaciones del uso del aplicativo SIJUR a las Direcciones Regionales y ERON con el fin de ser implementado en la totalidad de DIREG y ERON.   </t>
    </r>
    <r>
      <rPr>
        <b/>
        <sz val="11"/>
        <rFont val="Arial"/>
        <family val="2"/>
      </rPr>
      <t xml:space="preserve">
Periodicidad del control: </t>
    </r>
    <r>
      <rPr>
        <sz val="11"/>
        <rFont val="Arial"/>
        <family val="2"/>
      </rPr>
      <t>Trimetral</t>
    </r>
    <r>
      <rPr>
        <b/>
        <sz val="11"/>
        <rFont val="Arial"/>
        <family val="2"/>
      </rPr>
      <t xml:space="preserve">
Evidencias: </t>
    </r>
    <r>
      <rPr>
        <sz val="11"/>
        <rFont val="Arial"/>
        <family val="2"/>
      </rPr>
      <t>Actas, correos u oficios  de sensibiliación y/o instrucción sobre el uso del aplicativo SIJUR</t>
    </r>
  </si>
  <si>
    <r>
      <t>Control 2:</t>
    </r>
    <r>
      <rPr>
        <sz val="11"/>
        <rFont val="Arial"/>
        <family val="2"/>
      </rPr>
      <t xml:space="preserve"> La Oficina Asesora Jurídica a través del coordinador del Grupo de Tutelas, una vez sea notificada la tutela por parte del despacho judicial, las asigna al responsable del GRUTU con el fin de que ejecute el cargue de información en el aplicativo dispuesto para tal fin para dar el respectivo trámite.  </t>
    </r>
    <r>
      <rPr>
        <b/>
        <sz val="11"/>
        <rFont val="Arial"/>
        <family val="2"/>
      </rPr>
      <t xml:space="preserve">
Periodicidad del control:  </t>
    </r>
    <r>
      <rPr>
        <sz val="11"/>
        <rFont val="Arial"/>
        <family val="2"/>
      </rPr>
      <t>Mensual</t>
    </r>
    <r>
      <rPr>
        <b/>
        <sz val="11"/>
        <rFont val="Arial"/>
        <family val="2"/>
      </rPr>
      <t xml:space="preserve">
Evidencias:</t>
    </r>
    <r>
      <rPr>
        <sz val="11"/>
        <rFont val="Arial"/>
        <family val="2"/>
      </rPr>
      <t xml:space="preserve"> Reporte del SIJUR - reparto de Tutelas </t>
    </r>
  </si>
  <si>
    <r>
      <rPr>
        <b/>
        <sz val="11"/>
        <rFont val="Arial"/>
        <family val="2"/>
      </rPr>
      <t xml:space="preserve">Control 3: </t>
    </r>
    <r>
      <rPr>
        <sz val="11"/>
        <rFont val="Arial"/>
        <family val="2"/>
      </rPr>
      <t>El coordinador del grupo de tutelas convoca de manera semestral al grupo de trabajo, con el fin de retroalimentar normativa y jurisprudencialmente doctrina de las altas cortes que sirven para fortalecer la defensa institucional.</t>
    </r>
    <r>
      <rPr>
        <b/>
        <sz val="11"/>
        <rFont val="Arial"/>
        <family val="2"/>
      </rPr>
      <t xml:space="preserve">
Periodicidad del control: </t>
    </r>
    <r>
      <rPr>
        <sz val="11"/>
        <rFont val="Arial"/>
        <family val="2"/>
      </rPr>
      <t xml:space="preserve"> Semestral</t>
    </r>
    <r>
      <rPr>
        <b/>
        <sz val="11"/>
        <rFont val="Arial"/>
        <family val="2"/>
      </rPr>
      <t xml:space="preserve">
Evidencias: </t>
    </r>
    <r>
      <rPr>
        <sz val="11"/>
        <rFont val="Arial"/>
        <family val="2"/>
      </rPr>
      <t xml:space="preserve">Actas, correos u oficios  de sensibiliación sobre jurisprudencia emitida por las altas cortes para el ejercicio de la defensa. </t>
    </r>
    <r>
      <rPr>
        <b/>
        <sz val="11"/>
        <rFont val="Arial"/>
        <family val="2"/>
      </rPr>
      <t xml:space="preserve">      </t>
    </r>
    <r>
      <rPr>
        <sz val="11"/>
        <rFont val="Arial"/>
        <family val="2"/>
      </rPr>
      <t xml:space="preserve">         </t>
    </r>
  </si>
  <si>
    <r>
      <rPr>
        <b/>
        <sz val="11"/>
        <rFont val="Arial"/>
        <family val="2"/>
      </rPr>
      <t xml:space="preserve">Control 4: </t>
    </r>
    <r>
      <rPr>
        <sz val="11"/>
        <rFont val="Arial"/>
        <family val="2"/>
      </rPr>
      <t xml:space="preserve">La Oficina Asesora Jurídica - Grupo Tutelas diariamente con base en el requerimiento de las autoridades judicialesos, registra  en el aplicativo SIJUR la respuesta dada por la citada autoridad judical a la acciones de Tutela, clasificando los Fallos, Requerimientos, Indicentes de desacato y/o  sanciones por el no cumplimiento de las órdenes judiciales presentadas y el estado de las mismas.          </t>
    </r>
    <r>
      <rPr>
        <b/>
        <sz val="11"/>
        <rFont val="Arial"/>
        <family val="2"/>
      </rPr>
      <t xml:space="preserve">                        
Periodicidad del control:  </t>
    </r>
    <r>
      <rPr>
        <sz val="11"/>
        <rFont val="Arial"/>
        <family val="2"/>
      </rPr>
      <t>Diario</t>
    </r>
    <r>
      <rPr>
        <b/>
        <sz val="11"/>
        <rFont val="Arial"/>
        <family val="2"/>
      </rPr>
      <t xml:space="preserve">
Evidencias: </t>
    </r>
    <r>
      <rPr>
        <sz val="11"/>
        <rFont val="Arial"/>
        <family val="2"/>
      </rPr>
      <t>Reportes del SIJUR por Fallos, Incidentes de desacato, sanciones e incumplimientos.</t>
    </r>
  </si>
  <si>
    <r>
      <rPr>
        <b/>
        <sz val="11"/>
        <rFont val="Arial"/>
        <family val="2"/>
      </rPr>
      <t>Control 5:</t>
    </r>
    <r>
      <rPr>
        <sz val="11"/>
        <rFont val="Arial"/>
        <family val="2"/>
      </rPr>
      <t xml:space="preserve"> El responsable del área de Jurídica de la DIREG (junto con los responsables de demandas y tutelas) y ERON, mensualmente verifican el cumplimiento de los términos de las acciones en todas sus etapas procesales a través de una matriz Excel y en base al SIJUR . De lo requerido por la Oficina Asesora juridica se atenderá en los tiempos establecidos.
</t>
    </r>
    <r>
      <rPr>
        <b/>
        <sz val="11"/>
        <rFont val="Arial"/>
        <family val="2"/>
      </rPr>
      <t>Periodicidad del control:</t>
    </r>
    <r>
      <rPr>
        <sz val="11"/>
        <rFont val="Arial"/>
        <family val="2"/>
      </rPr>
      <t xml:space="preserve">  Mensual
</t>
    </r>
    <r>
      <rPr>
        <b/>
        <sz val="11"/>
        <rFont val="Arial"/>
        <family val="2"/>
      </rPr>
      <t>Evidencias:</t>
    </r>
    <r>
      <rPr>
        <sz val="11"/>
        <rFont val="Arial"/>
        <family val="2"/>
      </rPr>
      <t xml:space="preserve"> Matriz en excel, correos electrónicos y oficios. </t>
    </r>
  </si>
  <si>
    <r>
      <rPr>
        <b/>
        <sz val="11"/>
        <rFont val="Arial"/>
        <family val="2"/>
      </rPr>
      <t xml:space="preserve">Control 1 : </t>
    </r>
    <r>
      <rPr>
        <sz val="11"/>
        <rFont val="Arial"/>
        <family val="2"/>
      </rPr>
      <t xml:space="preserve">El Jefe Oficina Asesora Jurídica - mediante el Grupo de Liquidación de fallos judiciales, conciliaciones, y procesos coactivos y el profesional de Grupo designado una vez es informado por el GUTES  sobre la existencia de un embargo adelanta el estudio del proceso ejecutivo, coordina con la DIREG, ERON y GRUDE la búsqueda de soportes y elabora el memorial o la actuación con destino a la autoridad  judicial o administrativa en caso de la Jurisdicción coactiva,  justificando el no embargo de la cuenta  en caso de no haberse realizado pago y registra los embargos en matriz  para informar al Grupo Contable.  </t>
    </r>
    <r>
      <rPr>
        <b/>
        <sz val="11"/>
        <rFont val="Arial"/>
        <family val="2"/>
      </rPr>
      <t xml:space="preserve">
Periodicidad del control: </t>
    </r>
    <r>
      <rPr>
        <sz val="11"/>
        <rFont val="Arial"/>
        <family val="2"/>
      </rPr>
      <t xml:space="preserve"> Cada que se conozca del a existencia de un embargo.</t>
    </r>
    <r>
      <rPr>
        <b/>
        <sz val="11"/>
        <rFont val="Arial"/>
        <family val="2"/>
      </rPr>
      <t xml:space="preserve">
Evidencias: </t>
    </r>
    <r>
      <rPr>
        <sz val="11"/>
        <rFont val="Arial"/>
        <family val="2"/>
      </rPr>
      <t>Matriz de embargos, memoriales y correos eléctronicos.</t>
    </r>
  </si>
  <si>
    <r>
      <t xml:space="preserve">Control 1: </t>
    </r>
    <r>
      <rPr>
        <sz val="11"/>
        <rFont val="Arial"/>
        <family val="2"/>
      </rPr>
      <t xml:space="preserve">El Jefe Oficina Asesora Jurídica - mediante el Grupo de Liquidación de fallos judiciales, conciliaciones, y procesos coactivos ,  actualiza permanentemente la matriz de registro  de liquidaciones, solicitudes de CDP, número de resolución de pago  pago y responsable de avance, el cual es diligenciado como mecanismo de control del porcentaje y avance de la ejecución asiganda para el rubro de sentencias y conciliaciones.. </t>
    </r>
    <r>
      <rPr>
        <b/>
        <sz val="11"/>
        <rFont val="Arial"/>
        <family val="2"/>
      </rPr>
      <t xml:space="preserve">
Periodicidad del control:  </t>
    </r>
    <r>
      <rPr>
        <sz val="11"/>
        <rFont val="Arial"/>
        <family val="2"/>
      </rPr>
      <t xml:space="preserve">Permanente cada que se liquide y aprueve una resolución de pago. </t>
    </r>
    <r>
      <rPr>
        <b/>
        <sz val="11"/>
        <rFont val="Arial"/>
        <family val="2"/>
      </rPr>
      <t xml:space="preserve">
Evidencias: </t>
    </r>
    <r>
      <rPr>
        <sz val="11"/>
        <rFont val="Arial"/>
        <family val="2"/>
      </rPr>
      <t>matriz de registro  de liquidaciones</t>
    </r>
  </si>
  <si>
    <r>
      <t xml:space="preserve">CONTROL 2 : </t>
    </r>
    <r>
      <rPr>
        <sz val="11"/>
        <rFont val="Arial"/>
        <family val="2"/>
      </rPr>
      <t>El Jefe Oficina Asesora Jurídica - mediante el Grupo de Liquidación de fallos judiciales, conciliaciones, y procesos coactivos  y el profesional de Grupo designado realiza registro en la Matriz de  los pagos realizados por el rubro de sentencias, con el fin de contar con información como insumo para la la proyección de resoluciones y prevenir embargos a las cuentas del Instituto.</t>
    </r>
    <r>
      <rPr>
        <b/>
        <sz val="11"/>
        <rFont val="Arial"/>
        <family val="2"/>
      </rPr>
      <t xml:space="preserve">
Periodicidad del control:  </t>
    </r>
    <r>
      <rPr>
        <sz val="11"/>
        <rFont val="Arial"/>
        <family val="2"/>
      </rPr>
      <t xml:space="preserve">cada que se proyecte una resolución de pago.  </t>
    </r>
    <r>
      <rPr>
        <b/>
        <sz val="11"/>
        <rFont val="Arial"/>
        <family val="2"/>
      </rPr>
      <t xml:space="preserve">
Evidencias: </t>
    </r>
    <r>
      <rPr>
        <sz val="11"/>
        <rFont val="Arial"/>
        <family val="2"/>
      </rPr>
      <t>Matriz de "Pagos Realizados" proyectados por GUFAJ</t>
    </r>
  </si>
  <si>
    <r>
      <rPr>
        <b/>
        <sz val="11"/>
        <rFont val="Arial"/>
        <family val="2"/>
      </rPr>
      <t>Control 1:</t>
    </r>
    <r>
      <rPr>
        <sz val="11"/>
        <rFont val="Arial"/>
        <family val="2"/>
      </rPr>
      <t xml:space="preserve"> La Subdirección de Talento Humano - Grupo Administración del Talento Humano aualmente verifica las vacantes existentes en la planta de personal a través de los reportes de personal  del aplicativo Humano Web donde se evidencia la situación administrativa de los servidores penitenciarios. Información que es remitida mediante correo electrónico al Grupo de Prospectiva del Talento Humano, para la provisión empleo según normatividad vigente, procedimiento PA-TH-P30 v1. En caso de que el aplicativo no suministre algún tipo de información, se recurre a bases de datos en excel con la información detallada de la planta de personal y su forma de provisión. 
</t>
    </r>
    <r>
      <rPr>
        <b/>
        <sz val="11"/>
        <rFont val="Arial"/>
        <family val="2"/>
      </rPr>
      <t>Periodicidad del control:</t>
    </r>
    <r>
      <rPr>
        <sz val="11"/>
        <rFont val="Arial"/>
        <family val="2"/>
      </rPr>
      <t xml:space="preserve"> Anual
</t>
    </r>
    <r>
      <rPr>
        <b/>
        <sz val="11"/>
        <rFont val="Arial"/>
        <family val="2"/>
      </rPr>
      <t>Evidencias:</t>
    </r>
    <r>
      <rPr>
        <sz val="11"/>
        <rFont val="Arial"/>
        <family val="2"/>
      </rPr>
      <t xml:space="preserve"> Correos electrónicos, Humano web.</t>
    </r>
  </si>
  <si>
    <r>
      <rPr>
        <b/>
        <sz val="11"/>
        <rFont val="Arial"/>
        <family val="2"/>
      </rPr>
      <t xml:space="preserve">Control 1: </t>
    </r>
    <r>
      <rPr>
        <sz val="11"/>
        <rFont val="Arial"/>
        <family val="2"/>
      </rPr>
      <t xml:space="preserve">La Subdirección de Talento Humano - Grupo Administración del Talento Humano de la SUTAH  mensualmente descarga, consulta y verifica la base de datos del personal que arroja el sistema humano web, y es contrastado de manera manual con el numero de empleos aprobados por decreto para determinar que no exceda la cantidad aprobada. Una vez realizado el ejercicio es informado a través de correo electrónico a la coordinación de GATAL - procedimiento PA-TH-P18.
</t>
    </r>
    <r>
      <rPr>
        <b/>
        <sz val="11"/>
        <rFont val="Arial"/>
        <family val="2"/>
      </rPr>
      <t>Periodicidad del control:</t>
    </r>
    <r>
      <rPr>
        <sz val="11"/>
        <rFont val="Arial"/>
        <family val="2"/>
      </rPr>
      <t xml:space="preserve"> Mensual
</t>
    </r>
    <r>
      <rPr>
        <b/>
        <sz val="11"/>
        <rFont val="Arial"/>
        <family val="2"/>
      </rPr>
      <t>Evidencias:</t>
    </r>
    <r>
      <rPr>
        <sz val="11"/>
        <rFont val="Arial"/>
        <family val="2"/>
      </rPr>
      <t xml:space="preserve"> Correos electrónicos, bases de datos y Humano web.</t>
    </r>
  </si>
  <si>
    <r>
      <rPr>
        <b/>
        <sz val="11"/>
        <rFont val="Arial"/>
        <family val="2"/>
      </rPr>
      <t xml:space="preserve">Control 1: </t>
    </r>
    <r>
      <rPr>
        <sz val="11"/>
        <rFont val="Arial"/>
        <family val="2"/>
      </rPr>
      <t xml:space="preserve">La Subdirección de Talento Humano - Grupo Administración del Talento Humano de la SUTAH mensualmente verifica que el reporte suministrado por el aplicativo Humano Web corresponda con las novedades reportadas a través del cruce de base de datos de las diferentes situaciones administrativas (licencias no remuneradas, renuncias, encargos, nombramientos y traslados) del grupo. En caso de que el reporte presente inconsistencias, el funcionario de GATEL carga la novedad en el sistema y se requiere a quien por competencia le corresponda la corrección de la novedad. 
</t>
    </r>
    <r>
      <rPr>
        <b/>
        <sz val="11"/>
        <rFont val="Arial"/>
        <family val="2"/>
      </rPr>
      <t xml:space="preserve">Periodicidad del control: </t>
    </r>
    <r>
      <rPr>
        <sz val="11"/>
        <rFont val="Arial"/>
        <family val="2"/>
      </rPr>
      <t xml:space="preserve">Mensual
</t>
    </r>
    <r>
      <rPr>
        <b/>
        <sz val="11"/>
        <rFont val="Arial"/>
        <family val="2"/>
      </rPr>
      <t xml:space="preserve">Evidencias: </t>
    </r>
    <r>
      <rPr>
        <sz val="11"/>
        <rFont val="Arial"/>
        <family val="2"/>
      </rPr>
      <t>Reportes suministrados , Humano web, bases de datos, minuta de entrega</t>
    </r>
  </si>
  <si>
    <r>
      <rPr>
        <b/>
        <sz val="11"/>
        <rFont val="Arial"/>
        <family val="2"/>
      </rPr>
      <t xml:space="preserve">Control 1: </t>
    </r>
    <r>
      <rPr>
        <sz val="11"/>
        <rFont val="Arial"/>
        <family val="2"/>
      </rPr>
      <t xml:space="preserve">La Subdirección de Talento Humano - a través del coordinador del Grupo de Prestaciones Sociales de la Subdirección de Talento Humano lleva a cabo control mediante la verificación   mensual de la gestión de cada liquidador e indaga sobre los avances del mismo empleando la matriz de seguimiento en la que se registran las novedades, asignaciones, valores y estados de proceso,  lo anterior con el fin  de que se cumplan los tiempos para el pago del reconocimiento de prestaciones sociales a los funcionarios retirados del instituto. En caso de que la información no se encuentre actualizada en la matriz, se procede a realizar los requerimientos correspondientes a los liquidadores.
</t>
    </r>
    <r>
      <rPr>
        <b/>
        <sz val="11"/>
        <rFont val="Arial"/>
        <family val="2"/>
      </rPr>
      <t>Periodicidad del control:</t>
    </r>
    <r>
      <rPr>
        <sz val="11"/>
        <rFont val="Arial"/>
        <family val="2"/>
      </rPr>
      <t xml:space="preserve"> Mensual
</t>
    </r>
    <r>
      <rPr>
        <b/>
        <sz val="11"/>
        <rFont val="Arial"/>
        <family val="2"/>
      </rPr>
      <t>Evidencias:</t>
    </r>
    <r>
      <rPr>
        <sz val="11"/>
        <rFont val="Arial"/>
        <family val="2"/>
      </rPr>
      <t xml:space="preserve"> Matriz de seguimiento y/o correos electrónicos.</t>
    </r>
  </si>
  <si>
    <r>
      <rPr>
        <b/>
        <sz val="11"/>
        <rFont val="Arial"/>
        <family val="2"/>
      </rPr>
      <t>Control 1:</t>
    </r>
    <r>
      <rPr>
        <sz val="11"/>
        <rFont val="Arial"/>
        <family val="2"/>
      </rPr>
      <t xml:space="preserve"> La Subdireccion de Talento Humano a traves del Grupo Asuntos Laborales,, verifica la documentación (1. Acta de comunicación personal, 2. citación (Cuando no se notifica personalmente) 3. Constancias secretariales, 4. notificación por aviso, 5. soporte de publicación (página web y cartelera).), para el cumplimiento del debido proceso de notificación de los inicios de actuación administrativa y de Resoluciones de retiro por abandono del cargo; con el fin de evitar nulidades procesales y responsabilidades de tipo fiscal. 
</t>
    </r>
    <r>
      <rPr>
        <b/>
        <sz val="11"/>
        <rFont val="Arial"/>
        <family val="2"/>
      </rPr>
      <t>Periodicidad del control:</t>
    </r>
    <r>
      <rPr>
        <sz val="11"/>
        <rFont val="Arial"/>
        <family val="2"/>
      </rPr>
      <t xml:space="preserve"> Permanente (cada que se presente)
</t>
    </r>
    <r>
      <rPr>
        <b/>
        <sz val="11"/>
        <rFont val="Arial"/>
        <family val="2"/>
      </rPr>
      <t>Evidencias</t>
    </r>
    <r>
      <rPr>
        <sz val="11"/>
        <rFont val="Arial"/>
        <family val="2"/>
      </rPr>
      <t>: Acta de notificacion personal, citacion a notificacion personal, avisos, soportes de publicacion (Guia empresa de servicios postales y publicacion pagina web y avisos).</t>
    </r>
  </si>
  <si>
    <r>
      <rPr>
        <b/>
        <sz val="11"/>
        <rFont val="Arial"/>
        <family val="2"/>
      </rPr>
      <t xml:space="preserve">Control 1: </t>
    </r>
    <r>
      <rPr>
        <sz val="11"/>
        <rFont val="Arial"/>
        <family val="2"/>
      </rPr>
      <t xml:space="preserve">el Grupo Prospectiva del talento Humano y las Direcciones regionales realizan seguimiento al cumplimiento de cada una de las fases de la evaluación de desempeño laboral , con base a esta informacion el grupo prospectiva estructura un informe de frente a compromisos laborales y evaluaciones lo anterior con el fin de que se lleve a caso el proceso en los tiempos establecidos. En caso de que el proceso no se realice en esos terminos se informara la regional respectiva con el fin de adelantar las acciones disciplinarioas correspondientes 
</t>
    </r>
    <r>
      <rPr>
        <b/>
        <sz val="11"/>
        <rFont val="Arial"/>
        <family val="2"/>
      </rPr>
      <t xml:space="preserve">
Periodicidad del control:</t>
    </r>
    <r>
      <rPr>
        <sz val="11"/>
        <rFont val="Arial"/>
        <family val="2"/>
      </rPr>
      <t xml:space="preserve"> Semestral
</t>
    </r>
    <r>
      <rPr>
        <b/>
        <sz val="11"/>
        <rFont val="Arial"/>
        <family val="2"/>
      </rPr>
      <t>Evidencias:</t>
    </r>
    <r>
      <rPr>
        <sz val="11"/>
        <rFont val="Arial"/>
        <family val="2"/>
      </rPr>
      <t xml:space="preserve">  Seguimientos realizados, informe </t>
    </r>
  </si>
  <si>
    <r>
      <rPr>
        <b/>
        <sz val="11"/>
        <rFont val="Arial"/>
        <family val="2"/>
      </rPr>
      <t>Control 1:</t>
    </r>
    <r>
      <rPr>
        <sz val="11"/>
        <rFont val="Arial"/>
        <family val="2"/>
      </rPr>
      <t xml:space="preserve">La Subdirección de Talento Humano - Grupo Prospectiva del Talento Humano  dando cumplimiento a lo reglamentando por el Instituto para el otorgamiento de las primas de vigilante instrurctor, unidad familiar y capacitacion, estudia y analiza los documentos aportados por los funcionarios en medio fisico y  por correo electronico  para el otorgamiento de las mismas,  aquellos funcionarios que cumplen con los requisitos son reportados a nominas mes a mes mediante cuadro en excel para el pago respectivo. si el servidor público solicitante no cumple 
con los requisitos establecidos por falta de documentacion, el grupo prospectiva informa mediante correo electronico  los motivos de la negación con el  fin de que remita nuevamente la documentación para estudio. En caso de que se verifique que algun funcionario presente  documentación falsa se informará a la Oficina de  Control Interno Disciplinario según  para las acciones disciplinarias a que haya lugar
</t>
    </r>
    <r>
      <rPr>
        <b/>
        <sz val="11"/>
        <rFont val="Arial"/>
        <family val="2"/>
      </rPr>
      <t>Periodicidad del control:</t>
    </r>
    <r>
      <rPr>
        <sz val="11"/>
        <rFont val="Arial"/>
        <family val="2"/>
      </rPr>
      <t xml:space="preserve"> Mensual
</t>
    </r>
    <r>
      <rPr>
        <b/>
        <sz val="11"/>
        <rFont val="Arial"/>
        <family val="2"/>
      </rPr>
      <t>Evidencias:</t>
    </r>
    <r>
      <rPr>
        <sz val="11"/>
        <rFont val="Arial"/>
        <family val="2"/>
      </rPr>
      <t xml:space="preserve"> base de datos Excel, correo electrónico.                                                               </t>
    </r>
  </si>
  <si>
    <r>
      <rPr>
        <b/>
        <sz val="11"/>
        <rFont val="Arial"/>
        <family val="2"/>
      </rPr>
      <t xml:space="preserve">Control 1: </t>
    </r>
    <r>
      <rPr>
        <sz val="11"/>
        <rFont val="Arial"/>
        <family val="2"/>
      </rPr>
      <t xml:space="preserve">L Los responsables de talento humano de las DIREG y ERON de forma conjunta con los funcionarios titulares del derecho a la prestación económica que reconoce la EPS o ARL, corrigen de forma inicial las inconsistencias de las incapacidades o licencias médicas negadas o rechazadas por parte de la EPS y/o ARL, de los funcionarios que se encuentran adscritos a sus centros de costo.
La Subdirección de Talento Humano - Grupo de Seguridad Social corrige las inconsistencias de las incapacidades o licencias médicas negadas o rechazadas por parte de la EPS y/o ARL en instancias superiores de las distintas entidades aseguradoras cuando dichas inconsistencias no pueden ser subsanadas por los ERON y DIREG correspondiente.
</t>
    </r>
    <r>
      <rPr>
        <b/>
        <sz val="11"/>
        <rFont val="Arial"/>
        <family val="2"/>
      </rPr>
      <t xml:space="preserve">Periodicidad del control: </t>
    </r>
    <r>
      <rPr>
        <sz val="11"/>
        <rFont val="Arial"/>
        <family val="2"/>
      </rPr>
      <t xml:space="preserve">Mensual
</t>
    </r>
    <r>
      <rPr>
        <b/>
        <sz val="11"/>
        <rFont val="Arial"/>
        <family val="2"/>
      </rPr>
      <t>Evidencias:</t>
    </r>
    <r>
      <rPr>
        <sz val="11"/>
        <rFont val="Arial"/>
        <family val="2"/>
      </rPr>
      <t xml:space="preserve"> Reportes de la EPS y/o ARL</t>
    </r>
  </si>
  <si>
    <r>
      <rPr>
        <b/>
        <sz val="11"/>
        <rFont val="Arial"/>
        <family val="2"/>
      </rPr>
      <t>Control 1:</t>
    </r>
    <r>
      <rPr>
        <sz val="11"/>
        <rFont val="Arial"/>
        <family val="2"/>
      </rPr>
      <t xml:space="preserve">La Subdirección de Talento Humano - Grupo Seguridad y Salud en el Trabajo realiza monitoreo cuatrimestral aleatorio de seguimiento con las Direcciones Regionales para revisar los avances del SG-SST de cada uno de los ERON a través de la Matriz de Gestión Documental del SG-SST, dejando un acta de reunión con los resultados encontrados. En caso de evidenciar incumplimiento, las Direcciones Regionales enlistan las actividades que no cuenten con el soporte de actividades ejecutadas y que no cumplan con el porcentaje en el desarrollo de las actividades de acuerdo al cronograma establecido y lo comunica al responsable del SG-SST en el ERON para su subsanación                          
</t>
    </r>
    <r>
      <rPr>
        <b/>
        <sz val="11"/>
        <rFont val="Arial"/>
        <family val="2"/>
      </rPr>
      <t>Periodicidad del control</t>
    </r>
    <r>
      <rPr>
        <sz val="11"/>
        <rFont val="Arial"/>
        <family val="2"/>
      </rPr>
      <t xml:space="preserve">: Cuatrimestral
</t>
    </r>
    <r>
      <rPr>
        <b/>
        <sz val="11"/>
        <rFont val="Arial"/>
        <family val="2"/>
      </rPr>
      <t>Evidencia:</t>
    </r>
    <r>
      <rPr>
        <sz val="11"/>
        <rFont val="Arial"/>
        <family val="2"/>
      </rPr>
      <t xml:space="preserve"> Acta de reuiniòn.            </t>
    </r>
    <r>
      <rPr>
        <b/>
        <sz val="11"/>
        <rFont val="Arial"/>
        <family val="2"/>
      </rPr>
      <t xml:space="preserve">                                                     </t>
    </r>
  </si>
  <si>
    <r>
      <rPr>
        <b/>
        <sz val="11"/>
        <rFont val="Arial"/>
        <family val="2"/>
      </rPr>
      <t>Control 2:</t>
    </r>
    <r>
      <rPr>
        <sz val="11"/>
        <rFont val="Arial"/>
        <family val="2"/>
      </rPr>
      <t xml:space="preserve"> Las Direcciones Regionales verifican los avances del Sistema de Gestión de Seguridad y Salud en el Trabajo a nivel nacional a través del reporte de rendición de cuentas SST realizado por los ERON adscritos a cada Regional y remite informe consolidado de manera semestral con respecto al cumplimiento en la implementación del SG-SST al Grupo de Seguridad y Salud en el Trabajo. En caso de evidenciar incumplimientos en las actividades definidas en el Plan por parte de los ERON, La Dirección Regional emite un comunicado al Director del ERON para la subsanación.
</t>
    </r>
    <r>
      <rPr>
        <b/>
        <sz val="11"/>
        <rFont val="Arial"/>
        <family val="2"/>
      </rPr>
      <t>Periodicidad del control</t>
    </r>
    <r>
      <rPr>
        <sz val="11"/>
        <rFont val="Arial"/>
        <family val="2"/>
      </rPr>
      <t xml:space="preserve">: Semestral
</t>
    </r>
    <r>
      <rPr>
        <b/>
        <sz val="11"/>
        <rFont val="Arial"/>
        <family val="2"/>
      </rPr>
      <t>Evidencia:</t>
    </r>
    <r>
      <rPr>
        <sz val="11"/>
        <rFont val="Arial"/>
        <family val="2"/>
      </rPr>
      <t xml:space="preserve"> Informe          </t>
    </r>
    <r>
      <rPr>
        <b/>
        <sz val="11"/>
        <rFont val="Arial"/>
        <family val="2"/>
      </rPr>
      <t xml:space="preserve">                                                                                                                   </t>
    </r>
  </si>
  <si>
    <r>
      <t xml:space="preserve">Control 1: </t>
    </r>
    <r>
      <rPr>
        <sz val="11"/>
        <rFont val="Arial"/>
        <family val="2"/>
      </rPr>
      <t xml:space="preserve"> El Grupo de Administración Historias Laborales, custodia y organiza las historias laborales, aplicando lo establecido en la Guía para la organización de las historias laborales PA-TH-G13.  Lo anterior de conformidad a plan de trabajo, plan de transferencias al archivo central  y asignación de personal.</t>
    </r>
    <r>
      <rPr>
        <b/>
        <sz val="11"/>
        <rFont val="Arial"/>
        <family val="2"/>
      </rPr>
      <t xml:space="preserve">
Periodicidad del control: </t>
    </r>
    <r>
      <rPr>
        <sz val="11"/>
        <rFont val="Arial"/>
        <family val="2"/>
      </rPr>
      <t xml:space="preserve">Permanente </t>
    </r>
    <r>
      <rPr>
        <b/>
        <sz val="11"/>
        <rFont val="Arial"/>
        <family val="2"/>
      </rPr>
      <t xml:space="preserve">
Evidencias:</t>
    </r>
    <r>
      <rPr>
        <sz val="11"/>
        <rFont val="Arial"/>
        <family val="2"/>
      </rPr>
      <t xml:space="preserve"> Plan  de trabajo, Plan de transferencias al archivo central  y asignación de personal.</t>
    </r>
  </si>
  <si>
    <r>
      <rPr>
        <b/>
        <sz val="11"/>
        <rFont val="Arial"/>
        <family val="2"/>
      </rPr>
      <t xml:space="preserve">Control 2: </t>
    </r>
    <r>
      <rPr>
        <sz val="11"/>
        <rFont val="Arial"/>
        <family val="2"/>
      </rPr>
      <t>La Subdirección de Talento Humano - Grupo Administración de Historias Laborales lleva el respectivo control manual mediante las planillas de control para préstamos y consultas de las Historias Laborales que reposan en el archivo de la Sede Central del Instituto.</t>
    </r>
    <r>
      <rPr>
        <b/>
        <sz val="11"/>
        <rFont val="Arial"/>
        <family val="2"/>
      </rPr>
      <t xml:space="preserve">
Periodicidad del control:</t>
    </r>
    <r>
      <rPr>
        <sz val="11"/>
        <rFont val="Arial"/>
        <family val="2"/>
      </rPr>
      <t xml:space="preserve"> Diario</t>
    </r>
    <r>
      <rPr>
        <b/>
        <sz val="11"/>
        <rFont val="Arial"/>
        <family val="2"/>
      </rPr>
      <t xml:space="preserve">
Evidencias: </t>
    </r>
    <r>
      <rPr>
        <sz val="11"/>
        <rFont val="Arial"/>
        <family val="2"/>
      </rPr>
      <t>Planilla de control, documento ingreso de documentos a las historias laborales</t>
    </r>
  </si>
  <si>
    <r>
      <t xml:space="preserve">Control 3:  </t>
    </r>
    <r>
      <rPr>
        <sz val="11"/>
        <rFont val="Arial"/>
        <family val="2"/>
      </rPr>
      <t xml:space="preserve">La Subdirección de Talento Humano - Grupo Administración de Historias Laborales recibe las historias laborales ambulantes enviadas por las DIREG, ERON y Escuela Penitenciaria con el formato único de inventario documental FUID, de los funcionarios activos e inactivos, funcionarios de carrera administrativa, provisionalidad y cuerpo y custodia, en aras a continuar suprimiendo las historias que reposan por fuera del archivo de la sede central.
</t>
    </r>
    <r>
      <rPr>
        <b/>
        <sz val="11"/>
        <rFont val="Arial"/>
        <family val="2"/>
      </rPr>
      <t xml:space="preserve">
Periodicidad del control:</t>
    </r>
    <r>
      <rPr>
        <sz val="11"/>
        <rFont val="Arial"/>
        <family val="2"/>
      </rPr>
      <t xml:space="preserve"> Mensual</t>
    </r>
    <r>
      <rPr>
        <b/>
        <sz val="11"/>
        <rFont val="Arial"/>
        <family val="2"/>
      </rPr>
      <t xml:space="preserve">
Evidencias: </t>
    </r>
    <r>
      <rPr>
        <sz val="11"/>
        <rFont val="Arial"/>
        <family val="2"/>
      </rPr>
      <t>Correos electrónicos, formato FUID</t>
    </r>
  </si>
  <si>
    <r>
      <rPr>
        <b/>
        <sz val="11"/>
        <rFont val="Arial"/>
        <family val="2"/>
      </rPr>
      <t xml:space="preserve">Control 1: </t>
    </r>
    <r>
      <rPr>
        <sz val="11"/>
        <rFont val="Arial"/>
        <family val="2"/>
      </rPr>
      <t xml:space="preserve"> La Subdirección de Talento Humano a través del Grupo de Nomina,  de manera semestral verifica que su equipo de trabajo realice la modificación de la contraseña para el acceso al sistema de nómina y orienta en la importancia del manejo de la información.que al equipo de trabajo la modificación de la contraseña para el acceso al sistema
</t>
    </r>
    <r>
      <rPr>
        <b/>
        <sz val="11"/>
        <rFont val="Arial"/>
        <family val="2"/>
      </rPr>
      <t>Periodicidad del control:  Semestral</t>
    </r>
    <r>
      <rPr>
        <sz val="11"/>
        <rFont val="Arial"/>
        <family val="2"/>
      </rPr>
      <t xml:space="preserve">
</t>
    </r>
    <r>
      <rPr>
        <b/>
        <sz val="11"/>
        <rFont val="Arial"/>
        <family val="2"/>
      </rPr>
      <t>Evidencias:</t>
    </r>
    <r>
      <rPr>
        <sz val="11"/>
        <rFont val="Arial"/>
        <family val="2"/>
      </rPr>
      <t xml:space="preserve"> verificacion a traves de acta en la cual quede plasmada que el equipo de trabajo realizo la modificacion de la contraseña</t>
    </r>
  </si>
  <si>
    <r>
      <t xml:space="preserve">Control 1: </t>
    </r>
    <r>
      <rPr>
        <sz val="11"/>
        <rFont val="Arial"/>
        <family val="2"/>
      </rPr>
      <t>Las Direcciones Regionales - Area de tratamiento y desarrollo realizan seguimiento mensual  a los ERON de su jurisdicción, revisando los reportes de Internos sin fase e Internos sin seguimiento en el tiempo establecido (mayor a 90 dias para fase de Observacion, Diagnostio y Clasificacion, y 180 dias para las fase de Alta, Mediana, Minima y Confianza), de detectarse afectación en la clasificación y seguimiento en fase de tratamiento, solicita planes de trabajo con cronograma a los ERON, 
Las Direcciones Regionales -area de tratamiento y desarrollo, trimestralmente  envían informe a la Subdireccion de Atencion Psicosocial - Grupo de  Tratamiento Penitenciario donde se evalúa el cumplimiento de los planes de trabajo y se realiza retroalimentación a los mismos.</t>
    </r>
    <r>
      <rPr>
        <b/>
        <sz val="11"/>
        <rFont val="Arial"/>
        <family val="2"/>
      </rPr>
      <t xml:space="preserve">
Periodicidad del control:  </t>
    </r>
    <r>
      <rPr>
        <sz val="11"/>
        <rFont val="Arial"/>
        <family val="2"/>
      </rPr>
      <t>Mensual yTrimestral</t>
    </r>
    <r>
      <rPr>
        <b/>
        <sz val="11"/>
        <rFont val="Arial"/>
        <family val="2"/>
      </rPr>
      <t xml:space="preserve">
Evidencias: </t>
    </r>
    <r>
      <rPr>
        <sz val="11"/>
        <rFont val="Arial"/>
        <family val="2"/>
      </rPr>
      <t xml:space="preserve">Reportes de Sisipec Web, correos electrónicos y planes de trabajo  con radicados. </t>
    </r>
  </si>
  <si>
    <r>
      <t xml:space="preserve">Control 1: </t>
    </r>
    <r>
      <rPr>
        <sz val="11"/>
        <rFont val="Arial"/>
        <family val="2"/>
      </rPr>
      <t xml:space="preserve">Las Direcciones Regionales- Area de tratamiento y desarrollo, revisan el reporte de "Internos sin actividad" y reporte de "CET-TEE" del sistema SISIPEC Web de manera mensual de los ERON de su jurisdicción verificando la asignación de las actividades ocupacionales de acuerdo con la fase de tratamiento, de presentarse incumplimiento se solicita planes de trabajo con cronograma a los ERON.
Las Direcciones Regionales -area de tratamiento y desarrollo  trimestralmente  envían informe a la Subdireccion de Atencion Psicosocial - Grupo de  Tratamiento Penitenciario donde se evalúa el cumplimiento de los planes de trabajo y se realiza retroalimentación a los mismos.
</t>
    </r>
    <r>
      <rPr>
        <b/>
        <sz val="11"/>
        <rFont val="Arial"/>
        <family val="2"/>
      </rPr>
      <t xml:space="preserve">
Periodicidad del control:  </t>
    </r>
    <r>
      <rPr>
        <sz val="11"/>
        <rFont val="Arial"/>
        <family val="2"/>
      </rPr>
      <t>Mensual yTrimestral</t>
    </r>
    <r>
      <rPr>
        <b/>
        <sz val="11"/>
        <rFont val="Arial"/>
        <family val="2"/>
      </rPr>
      <t xml:space="preserve">
Evidencias: </t>
    </r>
    <r>
      <rPr>
        <sz val="11"/>
        <rFont val="Arial"/>
        <family val="2"/>
      </rPr>
      <t xml:space="preserve">Reportes de Sisipec Web, correos electrónicos y y planes de trabajo  con radicados. </t>
    </r>
  </si>
  <si>
    <r>
      <t xml:space="preserve">Control 1: </t>
    </r>
    <r>
      <rPr>
        <sz val="11"/>
        <rFont val="Arial"/>
        <family val="2"/>
      </rPr>
      <t xml:space="preserve"> La Dirección Regional-Area de tratamiento y desarrollo verifican el reporte de registro  en Sisipec Web-Modulo Programas Psicosociales, de manera mensual de los PPL de cada uno de los programas a los ERON de su jurisdicción vinculados, con aprobacion de modulos y terminacion de los programas psicosociales con fines de tratamiento penitenciario. De presentarse baja participación se realizará retroalimentación a los ERON y se solicita plan de trabajo a los que reporten en cero (0) o baja cobertura.
Las Direcciones Regionales-area de tratamiento y desarrollo trimestralmente envían informe a la Subdireccion de Atencion Psicosocial - Grupo de  Tratamiento Penitenciario del seguimiento realizado donde se evalúa el cumplimiento de los planes de trabajo y se realiza retroalimentación a los mismos.</t>
    </r>
    <r>
      <rPr>
        <b/>
        <sz val="11"/>
        <rFont val="Arial"/>
        <family val="2"/>
      </rPr>
      <t xml:space="preserve">
Periodicidad del control: </t>
    </r>
    <r>
      <rPr>
        <sz val="11"/>
        <rFont val="Arial"/>
        <family val="2"/>
      </rPr>
      <t>Mensual y trimestral</t>
    </r>
    <r>
      <rPr>
        <b/>
        <sz val="11"/>
        <rFont val="Arial"/>
        <family val="2"/>
      </rPr>
      <t xml:space="preserve">
Evidencias: </t>
    </r>
    <r>
      <rPr>
        <sz val="11"/>
        <rFont val="Arial"/>
        <family val="2"/>
      </rPr>
      <t xml:space="preserve">Reporte Drive o Sisipec Web, correos electrónicos y y planes de trabajo  con radicados. </t>
    </r>
    <r>
      <rPr>
        <b/>
        <sz val="11"/>
        <rFont val="Arial"/>
        <family val="2"/>
      </rPr>
      <t xml:space="preserve"> </t>
    </r>
  </si>
  <si>
    <r>
      <rPr>
        <b/>
        <sz val="11"/>
        <rFont val="Arial"/>
        <family val="2"/>
      </rPr>
      <t xml:space="preserve">Control 1: </t>
    </r>
    <r>
      <rPr>
        <sz val="11"/>
        <rFont val="Arial"/>
        <family val="2"/>
      </rPr>
      <t xml:space="preserve">Los funcionarios asignados por el Grupo de Actividades Productivas deben revisar y verificar la información contenida en los informes de gestión de actividades productivas consolidados por las regionales, permitiendo comparar  y validar los resultados con los arrojados por aplicativos dispuestos para tales fines; emitiendo la evaluación  y retroalimentación de la información de forma periódica, identificando así, oportunidades de mejora y ajuste de procedimientos, según sea necesario.
</t>
    </r>
    <r>
      <rPr>
        <b/>
        <sz val="11"/>
        <rFont val="Arial"/>
        <family val="2"/>
      </rPr>
      <t xml:space="preserve">Periodicidad del control: </t>
    </r>
    <r>
      <rPr>
        <sz val="11"/>
        <rFont val="Arial"/>
        <family val="2"/>
      </rPr>
      <t xml:space="preserve">Mensual.
</t>
    </r>
    <r>
      <rPr>
        <b/>
        <sz val="11"/>
        <rFont val="Arial"/>
        <family val="2"/>
      </rPr>
      <t>Evidencias:</t>
    </r>
    <r>
      <rPr>
        <sz val="11"/>
        <rFont val="Arial"/>
        <family val="2"/>
      </rPr>
      <t xml:space="preserve"> Oficio de Evaluación y Retroalimentación de Informes de Gestión de Actividades Productivas por cada una de las Direcciones Regionales.</t>
    </r>
  </si>
  <si>
    <r>
      <t>Control 2:</t>
    </r>
    <r>
      <rPr>
        <sz val="11"/>
        <rFont val="Arial"/>
        <family val="2"/>
      </rPr>
      <t xml:space="preserve">Los funcionarios asignados por el Grupo de Actividades Productivas deben realizar el seguimiento periódico de la ejecución presupuestal  y recaudo de los recursos propios  para el funcionamiento de las actividades productivas; así como la ejecución presupuestal de recursos nación para la creación o fortalecimiento de las actividades productivas y programas PIGA,  tomando directamente la información del sistema financiero, comparando la ejecución de compromisos y obligaciones con presupuestos  o recursos asignados, con el fin de que se puedan llevar a cabo planes de mejora o modificaciones presupuestales según las necesidades emergentes durante la ejecución. </t>
    </r>
    <r>
      <rPr>
        <b/>
        <sz val="11"/>
        <rFont val="Arial"/>
        <family val="2"/>
      </rPr>
      <t xml:space="preserve">
Periodicidad del control: </t>
    </r>
    <r>
      <rPr>
        <sz val="11"/>
        <rFont val="Arial"/>
        <family val="2"/>
      </rPr>
      <t>Mensual.</t>
    </r>
    <r>
      <rPr>
        <b/>
        <sz val="11"/>
        <rFont val="Arial"/>
        <family val="2"/>
      </rPr>
      <t xml:space="preserve">
Evidencias: </t>
    </r>
    <r>
      <rPr>
        <sz val="11"/>
        <rFont val="Arial"/>
        <family val="2"/>
      </rPr>
      <t>Informes de seguimiento de la ejecución presupuestal de recursos propios y recursos nación.</t>
    </r>
  </si>
  <si>
    <r>
      <rPr>
        <b/>
        <sz val="11"/>
        <rFont val="Arial"/>
        <family val="2"/>
      </rPr>
      <t>Control 3.</t>
    </r>
    <r>
      <rPr>
        <sz val="11"/>
        <rFont val="Arial"/>
        <family val="2"/>
      </rPr>
      <t xml:space="preserve"> Los funcionarios asignados por el Grupo de Actividades Productivas deben brindar capacitación continua a los funcionarios encargados de la administración de actividades productivas para mejorar habilidades y conocimientos que les permitan efectividad en el desarrollo de los procesos.
</t>
    </r>
    <r>
      <rPr>
        <b/>
        <sz val="11"/>
        <rFont val="Arial"/>
        <family val="2"/>
      </rPr>
      <t xml:space="preserve">Periodicidad del control: </t>
    </r>
    <r>
      <rPr>
        <sz val="11"/>
        <rFont val="Arial"/>
        <family val="2"/>
      </rPr>
      <t xml:space="preserve">Permanente 
</t>
    </r>
    <r>
      <rPr>
        <b/>
        <sz val="11"/>
        <rFont val="Arial"/>
        <family val="2"/>
      </rPr>
      <t>Evidencias:</t>
    </r>
    <r>
      <rPr>
        <sz val="11"/>
        <rFont val="Arial"/>
        <family val="2"/>
      </rPr>
      <t xml:space="preserve"> 4 capacitaciones mensuales en los diferentes temas de competencia de la administración de actividades productivas, según las necesidades de las regionales y ERON.</t>
    </r>
  </si>
  <si>
    <r>
      <t xml:space="preserve">Control 1: </t>
    </r>
    <r>
      <rPr>
        <sz val="11"/>
        <rFont val="Arial"/>
        <family val="2"/>
      </rPr>
      <t>La subdirecciòn  de Gestión Contractual, DIREG y ERON capacitan y brindan acompañamiento permanentemente en el cumplimiento de  funciones, obligaciones, responsabilidades y  consecuencias de orden disciplinario, fiscal y penal  a los  supervisores de contratos. 
En caso de presentarse rotación de personal en los ERON, los supervisores de contratos salientes deberán de realizar entrega de los procesos y capacitación al funcionario que recibe.</t>
    </r>
    <r>
      <rPr>
        <b/>
        <sz val="11"/>
        <rFont val="Arial"/>
        <family val="2"/>
      </rPr>
      <t xml:space="preserve">
Periodicidad del control: </t>
    </r>
    <r>
      <rPr>
        <sz val="11"/>
        <rFont val="Arial"/>
        <family val="2"/>
      </rPr>
      <t>Permanente con reporte cuatrimestral</t>
    </r>
    <r>
      <rPr>
        <b/>
        <sz val="11"/>
        <rFont val="Arial"/>
        <family val="2"/>
      </rPr>
      <t xml:space="preserve">
Evidencias: </t>
    </r>
    <r>
      <rPr>
        <sz val="11"/>
        <rFont val="Arial"/>
        <family val="2"/>
      </rPr>
      <t>Actas y/o videos</t>
    </r>
  </si>
  <si>
    <r>
      <rPr>
        <b/>
        <sz val="11"/>
        <rFont val="Arial"/>
        <family val="2"/>
      </rPr>
      <t xml:space="preserve">Control 2:  </t>
    </r>
    <r>
      <rPr>
        <sz val="11"/>
        <rFont val="Arial"/>
        <family val="2"/>
      </rPr>
      <t xml:space="preserve"> La Subdirección de Gestión Contractual, DIREG y ERON monitorean la publicación  en el SECOP de los expedientes contractuales, actas de liquidación y/o actas de archivo relacionada con los procesos de contratación pública, promoviendo  la transparencia, agilidad y eficiencia en los procesos de contratación del insituto.
</t>
    </r>
    <r>
      <rPr>
        <b/>
        <sz val="11"/>
        <rFont val="Arial"/>
        <family val="2"/>
      </rPr>
      <t xml:space="preserve">
Periodicidad del control: </t>
    </r>
    <r>
      <rPr>
        <sz val="11"/>
        <rFont val="Arial"/>
        <family val="2"/>
      </rPr>
      <t>Permanente con reporte cuatrimestral</t>
    </r>
    <r>
      <rPr>
        <b/>
        <sz val="11"/>
        <rFont val="Arial"/>
        <family val="2"/>
      </rPr>
      <t xml:space="preserve">
Evidencias: </t>
    </r>
    <r>
      <rPr>
        <sz val="11"/>
        <rFont val="Arial"/>
        <family val="2"/>
      </rPr>
      <t>Actas de liquidación y/o archivo, publicación contratos en el secop</t>
    </r>
  </si>
  <si>
    <t>Subdirección de Gestión Contractual /DIREG/ERON</t>
  </si>
  <si>
    <r>
      <rPr>
        <b/>
        <sz val="11"/>
        <rFont val="Arial"/>
        <family val="2"/>
      </rPr>
      <t>Control 2:</t>
    </r>
    <r>
      <rPr>
        <sz val="11"/>
        <rFont val="Arial"/>
        <family val="2"/>
      </rPr>
      <t xml:space="preserve"> El Grupo de manejo de bienes  muebles al inicio de vigencia imparte instrucciones  a las Direcciones Regionales, ERON, EPN y Nivel Central frente a la novedades administrativas, responsabilidades y obligaciones de los almacenistas y el  cumplimiento de los procedimientos relacionados con el Manejo y control de Bienes del Instituto.</t>
    </r>
    <r>
      <rPr>
        <b/>
        <sz val="11"/>
        <rFont val="Arial"/>
        <family val="2"/>
      </rPr>
      <t xml:space="preserve">
Periodicidad del control: </t>
    </r>
    <r>
      <rPr>
        <sz val="11"/>
        <rFont val="Arial"/>
        <family val="2"/>
      </rPr>
      <t>Inicio de vigencia . Una vez al año</t>
    </r>
    <r>
      <rPr>
        <b/>
        <sz val="11"/>
        <rFont val="Arial"/>
        <family val="2"/>
      </rPr>
      <t xml:space="preserve">
Evidencias:  </t>
    </r>
    <r>
      <rPr>
        <sz val="11"/>
        <rFont val="Arial"/>
        <family val="2"/>
      </rPr>
      <t>Correos electrónicos</t>
    </r>
  </si>
  <si>
    <r>
      <rPr>
        <b/>
        <sz val="11"/>
        <rFont val="Arial"/>
        <family val="2"/>
      </rPr>
      <t>Control 3:</t>
    </r>
    <r>
      <rPr>
        <sz val="11"/>
        <rFont val="Arial"/>
        <family val="2"/>
      </rPr>
      <t xml:space="preserve">  El Grupo Armamento ejecutará un plan de visitas aleatorias, con el propósito de verificar el estado de material de defensa.
</t>
    </r>
    <r>
      <rPr>
        <b/>
        <sz val="11"/>
        <rFont val="Arial"/>
        <family val="2"/>
      </rPr>
      <t xml:space="preserve">Periodicidad del control: </t>
    </r>
    <r>
      <rPr>
        <sz val="11"/>
        <rFont val="Arial"/>
        <family val="2"/>
      </rPr>
      <t xml:space="preserve">Permanente, con reporte cuatrimestral
</t>
    </r>
    <r>
      <rPr>
        <b/>
        <sz val="11"/>
        <rFont val="Arial"/>
        <family val="2"/>
      </rPr>
      <t>Evidencias:</t>
    </r>
    <r>
      <rPr>
        <sz val="11"/>
        <rFont val="Arial"/>
        <family val="2"/>
      </rPr>
      <t xml:space="preserve">   Plan de visitas</t>
    </r>
  </si>
  <si>
    <r>
      <rPr>
        <b/>
        <sz val="11"/>
        <rFont val="Arial"/>
        <family val="2"/>
      </rPr>
      <t xml:space="preserve">Control 2: </t>
    </r>
    <r>
      <rPr>
        <sz val="11"/>
        <rFont val="Arial"/>
        <family val="2"/>
      </rPr>
      <t xml:space="preserve">El Grupo Logístico realiza la coordinación con la USPEC  con el fin de realizar visitas de acompañamiento técnico frente a requerimiento de necesidades  en materia de infraestructua efectuados por los ERON .
</t>
    </r>
    <r>
      <rPr>
        <b/>
        <sz val="11"/>
        <rFont val="Arial"/>
        <family val="2"/>
      </rPr>
      <t>Periodicidad del control</t>
    </r>
    <r>
      <rPr>
        <sz val="11"/>
        <rFont val="Arial"/>
        <family val="2"/>
      </rPr>
      <t xml:space="preserve">: Permanente con reporte Semestral
</t>
    </r>
    <r>
      <rPr>
        <b/>
        <sz val="11"/>
        <rFont val="Arial"/>
        <family val="2"/>
      </rPr>
      <t>Evidencias</t>
    </r>
    <r>
      <rPr>
        <sz val="11"/>
        <rFont val="Arial"/>
        <family val="2"/>
      </rPr>
      <t xml:space="preserve">: Actas de Visita- Informes de acompañamiento </t>
    </r>
  </si>
  <si>
    <r>
      <rPr>
        <b/>
        <sz val="11"/>
        <rFont val="Arial"/>
        <family val="2"/>
      </rPr>
      <t xml:space="preserve">Control 1: </t>
    </r>
    <r>
      <rPr>
        <sz val="11"/>
        <rFont val="Arial"/>
        <family val="2"/>
      </rPr>
      <t xml:space="preserve">Los coordinadores del Grupo de programación en presupuestal, tesorería, presupuesto y contabilidad construyen y socializan la circular de apertura (febrero) y cierre de la vigencia (octubre) con el fin de emitir los lineamientos en materia financiera.  Esta circular es remitida  a nivel nacional a todos los servidores públicos. En caso de que no se pueda emitir la circular, se procede a dar lineamientos por el dueño de proceso a través de comunicación interna. 
</t>
    </r>
    <r>
      <rPr>
        <b/>
        <sz val="11"/>
        <rFont val="Arial"/>
        <family val="2"/>
      </rPr>
      <t>Periodicidad del control:</t>
    </r>
    <r>
      <rPr>
        <sz val="11"/>
        <rFont val="Arial"/>
        <family val="2"/>
      </rPr>
      <t xml:space="preserve"> Inicio de año (febrero)
</t>
    </r>
    <r>
      <rPr>
        <b/>
        <sz val="11"/>
        <rFont val="Arial"/>
        <family val="2"/>
      </rPr>
      <t>Evidencias:</t>
    </r>
    <r>
      <rPr>
        <sz val="11"/>
        <rFont val="Arial"/>
        <family val="2"/>
      </rPr>
      <t xml:space="preserve"> Circular, correos.</t>
    </r>
  </si>
  <si>
    <t>Realizar seguimiento a través del aplicativo SIIF Nación, de acuerdo a la competencia de cada grupo con el fin de validar el cumplimiento de las pautas emitidas en las circulares correspondientes.</t>
  </si>
  <si>
    <r>
      <rPr>
        <b/>
        <sz val="11"/>
        <rFont val="Arial"/>
        <family val="2"/>
      </rPr>
      <t>Control 1:</t>
    </r>
    <r>
      <rPr>
        <sz val="11"/>
        <rFont val="Arial"/>
        <family val="2"/>
      </rPr>
      <t xml:space="preserve"> El grupo de contabilidad, realizan inducción en materia contable, de acuerdo a la normatividad emitida por la Contaduría General de la Nación y el Ministerio de Hacienda y Crédito Publico - SIIF NACIÓN.
</t>
    </r>
    <r>
      <rPr>
        <b/>
        <sz val="11"/>
        <rFont val="Arial"/>
        <family val="2"/>
      </rPr>
      <t xml:space="preserve">Periodicidad del control: </t>
    </r>
    <r>
      <rPr>
        <sz val="11"/>
        <rFont val="Arial"/>
        <family val="2"/>
      </rPr>
      <t xml:space="preserve">Cuatrimestral
</t>
    </r>
    <r>
      <rPr>
        <b/>
        <sz val="11"/>
        <rFont val="Arial"/>
        <family val="2"/>
      </rPr>
      <t>Evidencias:</t>
    </r>
    <r>
      <rPr>
        <sz val="11"/>
        <rFont val="Arial"/>
        <family val="2"/>
      </rPr>
      <t xml:space="preserve"> Pantallazo de la Citación -  Grabación en  video </t>
    </r>
  </si>
  <si>
    <r>
      <rPr>
        <b/>
        <sz val="11"/>
        <rFont val="Arial"/>
        <family val="2"/>
      </rPr>
      <t xml:space="preserve">Control 2. </t>
    </r>
    <r>
      <rPr>
        <sz val="11"/>
        <rFont val="Arial"/>
        <family val="2"/>
      </rPr>
      <t xml:space="preserve">La coordinación contable y/o quien haga sus veces en las subunidades concilia la información con las dependencias que generan  información o interviene en el proceso contable las subunidades ejecutoras a nivel nacional </t>
    </r>
    <r>
      <rPr>
        <b/>
        <sz val="11"/>
        <rFont val="Arial"/>
        <family val="2"/>
      </rPr>
      <t xml:space="preserve">
Periodicidad del control: </t>
    </r>
    <r>
      <rPr>
        <sz val="11"/>
        <rFont val="Arial"/>
        <family val="2"/>
      </rPr>
      <t>Cuatrimestral</t>
    </r>
    <r>
      <rPr>
        <b/>
        <sz val="11"/>
        <rFont val="Arial"/>
        <family val="2"/>
      </rPr>
      <t xml:space="preserve">
Evidencias: </t>
    </r>
    <r>
      <rPr>
        <sz val="11"/>
        <rFont val="Arial"/>
        <family val="2"/>
      </rPr>
      <t>Actas - Oficio</t>
    </r>
  </si>
  <si>
    <r>
      <rPr>
        <b/>
        <sz val="11"/>
        <rFont val="Arial"/>
        <family val="2"/>
      </rPr>
      <t xml:space="preserve">Control 3. </t>
    </r>
    <r>
      <rPr>
        <sz val="11"/>
        <rFont val="Arial"/>
        <family val="2"/>
      </rPr>
      <t xml:space="preserve">El grupo de contabilidad realiza análisis del reporte de saldos y movimientos generados del sistema SIIF Nación para verificar la razonabilidad de los saldos en cumplimiento de la normatividad vigente políticas contable y procedimientos con el fin de garantizar la conciliacion de estados Financieros, interviene en el proceso contable las subunidades ejecutoras a nivel nacional </t>
    </r>
    <r>
      <rPr>
        <b/>
        <sz val="11"/>
        <rFont val="Arial"/>
        <family val="2"/>
      </rPr>
      <t xml:space="preserve">
Periodicidad del control: </t>
    </r>
    <r>
      <rPr>
        <sz val="11"/>
        <rFont val="Arial"/>
        <family val="2"/>
      </rPr>
      <t>Mensual</t>
    </r>
    <r>
      <rPr>
        <b/>
        <sz val="11"/>
        <rFont val="Arial"/>
        <family val="2"/>
      </rPr>
      <t xml:space="preserve">
Evidencias:   </t>
    </r>
    <r>
      <rPr>
        <sz val="11"/>
        <rFont val="Arial"/>
        <family val="2"/>
      </rPr>
      <t>Reporte de saldos y movimientos por ECP</t>
    </r>
  </si>
  <si>
    <r>
      <t xml:space="preserve">Control 1. </t>
    </r>
    <r>
      <rPr>
        <sz val="11"/>
        <rFont val="Arial"/>
        <family val="2"/>
      </rPr>
      <t>La Oficina Asesora de Planeación – Grupo Programación Presupuestal y la Dirección de Gestión Corporativa – Grupo Presupuesto, realiza informe mensual de seguimiento de ejecución presupuestal con periodicidad mensual acorde con el reporte del Sistema Integrado de  Información Financiera SIIF Nación, ante las Direcciones: General, Gestión Corporativa, Regionales  Mediante comunicación y/o correos electrónicos cuyo fin sea tomar las acciones que conlleven al cumplimiento de las metas institucionales.</t>
    </r>
    <r>
      <rPr>
        <b/>
        <sz val="11"/>
        <rFont val="Arial"/>
        <family val="2"/>
      </rPr>
      <t xml:space="preserve">
Periodicidad del control: </t>
    </r>
    <r>
      <rPr>
        <sz val="11"/>
        <rFont val="Arial"/>
        <family val="2"/>
      </rPr>
      <t>Mensual</t>
    </r>
    <r>
      <rPr>
        <b/>
        <sz val="11"/>
        <rFont val="Arial"/>
        <family val="2"/>
      </rPr>
      <t xml:space="preserve">
Evidencias: </t>
    </r>
    <r>
      <rPr>
        <sz val="11"/>
        <rFont val="Arial"/>
        <family val="2"/>
      </rPr>
      <t>Informe de ejecución presupuestal- correos</t>
    </r>
  </si>
  <si>
    <r>
      <t xml:space="preserve">Control 1: </t>
    </r>
    <r>
      <rPr>
        <sz val="11"/>
        <rFont val="Arial"/>
        <family val="2"/>
      </rPr>
      <t>El Grupo de Gestión  Documental Realiza visitas de inspección a los depositos de Archivos ubicados en  la Dirección General,  Regionales y  ERON con el fin de verificar  la organización y estado de Conservación de los documentos de archivo del Instituto, de acuerdo a lo establecido en el  Manual de  Gestión Documental PA-DO-M01</t>
    </r>
    <r>
      <rPr>
        <b/>
        <sz val="11"/>
        <rFont val="Arial"/>
        <family val="2"/>
      </rPr>
      <t xml:space="preserve">
Periodicidad del Control: </t>
    </r>
    <r>
      <rPr>
        <sz val="11"/>
        <rFont val="Arial"/>
        <family val="2"/>
      </rPr>
      <t>Cuatrimestral</t>
    </r>
    <r>
      <rPr>
        <b/>
        <sz val="11"/>
        <rFont val="Arial"/>
        <family val="2"/>
      </rPr>
      <t xml:space="preserve">
Evidencias: </t>
    </r>
    <r>
      <rPr>
        <sz val="11"/>
        <rFont val="Arial"/>
        <family val="2"/>
      </rPr>
      <t>Correos electrónicos, oficios y actas</t>
    </r>
  </si>
  <si>
    <r>
      <t xml:space="preserve">Control 1: </t>
    </r>
    <r>
      <rPr>
        <sz val="11"/>
        <rFont val="Arial"/>
        <family val="2"/>
      </rPr>
      <t>El grupo de gestión documental realiza de manera virtual   capacitación y socialización a nivel nacional de la PA-DO-G09 Guía Aplicativo GESDOC,  para que los funcionarios públicos conozcan y utilicen correctamente el aplicativo GESDOC.</t>
    </r>
    <r>
      <rPr>
        <b/>
        <sz val="11"/>
        <rFont val="Arial"/>
        <family val="2"/>
      </rPr>
      <t xml:space="preserve">
Periodicidad del Control: </t>
    </r>
    <r>
      <rPr>
        <sz val="11"/>
        <rFont val="Arial"/>
        <family val="2"/>
      </rPr>
      <t>Semestral</t>
    </r>
    <r>
      <rPr>
        <b/>
        <sz val="11"/>
        <rFont val="Arial"/>
        <family val="2"/>
      </rPr>
      <t xml:space="preserve">
Evidencias: </t>
    </r>
    <r>
      <rPr>
        <sz val="11"/>
        <rFont val="Arial"/>
        <family val="2"/>
      </rPr>
      <t>Correos electrónicos y Actas.</t>
    </r>
  </si>
  <si>
    <r>
      <rPr>
        <b/>
        <sz val="11"/>
        <rFont val="Arial"/>
        <family val="2"/>
      </rPr>
      <t>Control 2:</t>
    </r>
    <r>
      <rPr>
        <sz val="11"/>
        <rFont val="Arial"/>
        <family val="2"/>
      </rPr>
      <t xml:space="preserve"> El grupo de gestión documental, realiza la creación de usuarios y soporte del aplicativo GESDOC, a partir de las solicitudes de los funcionarios de  DIREG y ERON. 
</t>
    </r>
    <r>
      <rPr>
        <b/>
        <sz val="11"/>
        <rFont val="Arial"/>
        <family val="2"/>
      </rPr>
      <t xml:space="preserve">
Periodicidad del Control: </t>
    </r>
    <r>
      <rPr>
        <sz val="11"/>
        <rFont val="Arial"/>
        <family val="2"/>
      </rPr>
      <t>Cuatrimestral</t>
    </r>
    <r>
      <rPr>
        <b/>
        <sz val="11"/>
        <rFont val="Arial"/>
        <family val="2"/>
      </rPr>
      <t xml:space="preserve">
Evidencias:</t>
    </r>
    <r>
      <rPr>
        <sz val="11"/>
        <rFont val="Arial"/>
        <family val="2"/>
      </rPr>
      <t xml:space="preserve"> Correos electrónicos.</t>
    </r>
  </si>
  <si>
    <r>
      <t xml:space="preserve">Control 3: </t>
    </r>
    <r>
      <rPr>
        <sz val="11"/>
        <rFont val="Arial"/>
        <family val="2"/>
      </rPr>
      <t>El grupo de gestión documental socializa mediante correo electrónico los procedimientos de Procedimiento de Recepción, Radicación y Distribución de Comunicaciones Oficiales PA-DO-P02. Para que sean aplicados por los funcionarios encargados de ventanilla unica de correspondencia de las diferentes sedes del instituto y los funcionarios que producen comunicaciones oficiales con base en el Acuerdo 001 de 2024 y la Resolución 009850 de 2024.</t>
    </r>
    <r>
      <rPr>
        <b/>
        <sz val="11"/>
        <rFont val="Arial"/>
        <family val="2"/>
      </rPr>
      <t xml:space="preserve">
Periodicidad del Control: </t>
    </r>
    <r>
      <rPr>
        <sz val="11"/>
        <rFont val="Arial"/>
        <family val="2"/>
      </rPr>
      <t>Cuatrimestral</t>
    </r>
    <r>
      <rPr>
        <b/>
        <sz val="11"/>
        <rFont val="Arial"/>
        <family val="2"/>
      </rPr>
      <t xml:space="preserve">
Evidencias: </t>
    </r>
    <r>
      <rPr>
        <sz val="11"/>
        <rFont val="Arial"/>
        <family val="2"/>
      </rPr>
      <t>Correos electrónicos, actas, oficios.</t>
    </r>
  </si>
  <si>
    <r>
      <t xml:space="preserve">Control 1: </t>
    </r>
    <r>
      <rPr>
        <sz val="11"/>
        <rFont val="Arial"/>
        <family val="2"/>
      </rPr>
      <t xml:space="preserve">La Dirección de Gestión Corporativa, solicita a la subdirección de Talento Humano, Direcciones Regionales y Establecimientos de Reclusión, la relación de los funcionarios asignados al manejo  del Archivo central en cada sede de trabajo, con el fin  de verificar si cuentan con formación en Archivo, de encontrase que un  porcentaje representativo de servidores no cuentan  con este perfil, se procederá a solicitar a la Escuela de Formación se gestione ante el SENA  la capacitación o formación en las cuales la asistencia sea obligatoria.
</t>
    </r>
    <r>
      <rPr>
        <b/>
        <sz val="11"/>
        <rFont val="Arial"/>
        <family val="2"/>
      </rPr>
      <t xml:space="preserve">
Periodicidad del Control: </t>
    </r>
    <r>
      <rPr>
        <sz val="11"/>
        <rFont val="Arial"/>
        <family val="2"/>
      </rPr>
      <t>Permanente (cuatrimestral)</t>
    </r>
    <r>
      <rPr>
        <b/>
        <sz val="11"/>
        <rFont val="Arial"/>
        <family val="2"/>
      </rPr>
      <t xml:space="preserve">
Evidencias: </t>
    </r>
    <r>
      <rPr>
        <sz val="11"/>
        <rFont val="Arial"/>
        <family val="2"/>
      </rPr>
      <t>Correos electrónicos, oficios y actas</t>
    </r>
  </si>
  <si>
    <r>
      <rPr>
        <b/>
        <sz val="11"/>
        <rFont val="Arial"/>
        <family val="2"/>
      </rPr>
      <t xml:space="preserve">Control 1: </t>
    </r>
    <r>
      <rPr>
        <sz val="11"/>
        <rFont val="Arial"/>
        <family val="2"/>
      </rPr>
      <t xml:space="preserve">El responsable de seguridad de la información asignado, junto con del coordinador del grupo de proyección, seguridad e implementación tecnológica GUPSI de la Oficina de Sistemas de información, verifica la ejecución del programa de sensibilización de la GUÍA DE NORMAS Y BUENAS PRÁCTICAS DE LA SEGURIDAD DE LA INFORMACIÓN PA-TI-G03 (control 6. Concienciación en seguridad de la información) para impactar en el comportamiento de los funcionarios frente a la seguridad de la información, reduciendo la exposición a riesgos de seguridad.
</t>
    </r>
    <r>
      <rPr>
        <b/>
        <sz val="11"/>
        <rFont val="Arial"/>
        <family val="2"/>
      </rPr>
      <t xml:space="preserve">
Periodicidad del Control: </t>
    </r>
    <r>
      <rPr>
        <sz val="11"/>
        <rFont val="Arial"/>
        <family val="2"/>
      </rPr>
      <t xml:space="preserve">Trimestral
</t>
    </r>
    <r>
      <rPr>
        <b/>
        <sz val="11"/>
        <rFont val="Arial"/>
        <family val="2"/>
      </rPr>
      <t>Evidencias:</t>
    </r>
    <r>
      <rPr>
        <sz val="11"/>
        <rFont val="Arial"/>
        <family val="2"/>
      </rPr>
      <t xml:space="preserve"> Actividades del programa de sensibilización e informe de cumplimiento. </t>
    </r>
  </si>
  <si>
    <r>
      <t xml:space="preserve">Control 2: </t>
    </r>
    <r>
      <rPr>
        <sz val="11"/>
        <rFont val="Arial"/>
        <family val="2"/>
      </rPr>
      <t>Los responsables de las área de Sistemas en las Direcciones Regionales,  Establecimientos de reclusión y Escuela de Formación trimestralmente aseguran la participación activa de los funcionarios de sus sedes, en las actividades del programa de  sensibilización de la GUÍA DE NORMAS Y BUENAS PRÁCTICAS DE LA SEGURIDAD DE LA INFORMACIÓN PA-TI-G03 y la Política de Seguridad de la Información.</t>
    </r>
    <r>
      <rPr>
        <b/>
        <sz val="11"/>
        <rFont val="Arial"/>
        <family val="2"/>
      </rPr>
      <t xml:space="preserve">
Periodicidad del Control: </t>
    </r>
    <r>
      <rPr>
        <sz val="11"/>
        <rFont val="Arial"/>
        <family val="2"/>
      </rPr>
      <t>Trimestral</t>
    </r>
    <r>
      <rPr>
        <b/>
        <sz val="11"/>
        <rFont val="Arial"/>
        <family val="2"/>
      </rPr>
      <t xml:space="preserve">
Evidencias: </t>
    </r>
    <r>
      <rPr>
        <sz val="11"/>
        <rFont val="Arial"/>
        <family val="2"/>
      </rPr>
      <t>Actas de participación de los funcionarfios en los programas de sensibilización.</t>
    </r>
  </si>
  <si>
    <r>
      <rPr>
        <b/>
        <sz val="11"/>
        <rFont val="Arial"/>
        <family val="2"/>
      </rPr>
      <t xml:space="preserve">Control 1: </t>
    </r>
    <r>
      <rPr>
        <sz val="11"/>
        <rFont val="Arial"/>
        <family val="2"/>
      </rPr>
      <t xml:space="preserve">La Oficina de Sistemas de información, a través del Grupo de Apoyo Seguridad Electrónica, verifica  el  cumplimiento de la GUÍA DE BUENAS PRACTICAS PARA EL MANEJO Y OPERACIÓN DE EQUIPOS DE SEGURIDAD ELECTRÓNICA PA-TI-G07, y genera reportes consolidados a la USPEC sobre el seguimiento de las fallas en los equipos de seguridad electrónica.
</t>
    </r>
    <r>
      <rPr>
        <b/>
        <sz val="11"/>
        <rFont val="Arial"/>
        <family val="2"/>
      </rPr>
      <t xml:space="preserve">
Periodicidad del Control: </t>
    </r>
    <r>
      <rPr>
        <sz val="11"/>
        <rFont val="Arial"/>
        <family val="2"/>
      </rPr>
      <t xml:space="preserve">Semestral
</t>
    </r>
    <r>
      <rPr>
        <b/>
        <sz val="11"/>
        <rFont val="Arial"/>
        <family val="2"/>
      </rPr>
      <t>Evidencias:</t>
    </r>
    <r>
      <rPr>
        <sz val="11"/>
        <rFont val="Arial"/>
        <family val="2"/>
      </rPr>
      <t xml:space="preserve"> Reporte de fallas y necesidades</t>
    </r>
  </si>
  <si>
    <r>
      <rPr>
        <b/>
        <sz val="11"/>
        <rFont val="Arial"/>
        <family val="2"/>
      </rPr>
      <t>Control 2:</t>
    </r>
    <r>
      <rPr>
        <sz val="11"/>
        <rFont val="Arial"/>
        <family val="2"/>
      </rPr>
      <t xml:space="preserve">Los responsables de las áreas de Sistemas de los Establecimientos de reclusión realizan seguimiento y verifican el cumplimiento de la GUÍA DE BUENAS PRACTICAS PARA EL MANEJO Y OPERACIÓN DE EQUIPOS DE SEGURIDAD ELECTRÓNICA PA-TI-G07, generando informes sobre el estado de los equipos de seguridad electrónica, reporte de  fallas, necesidades de mantenimiento y  equipos de seguridad electrónica a las  Direcciones Regionales; quienes verificarán la información y remitiren lo correspondiente al Grupo de Apoyo de Seguridad Electrónica.
</t>
    </r>
    <r>
      <rPr>
        <b/>
        <sz val="11"/>
        <rFont val="Arial"/>
        <family val="2"/>
      </rPr>
      <t xml:space="preserve">
Periodicidad del Control:</t>
    </r>
    <r>
      <rPr>
        <sz val="11"/>
        <rFont val="Arial"/>
        <family val="2"/>
      </rPr>
      <t xml:space="preserve"> Semestral
</t>
    </r>
    <r>
      <rPr>
        <b/>
        <sz val="11"/>
        <rFont val="Arial"/>
        <family val="2"/>
      </rPr>
      <t>Evidencias:</t>
    </r>
    <r>
      <rPr>
        <sz val="11"/>
        <rFont val="Arial"/>
        <family val="2"/>
      </rPr>
      <t xml:space="preserve"> Actas de socialización y reportes de fallas y necesidades en cumplimiento al Decreto 204 del 2016.</t>
    </r>
  </si>
  <si>
    <r>
      <t xml:space="preserve">Control 1: </t>
    </r>
    <r>
      <rPr>
        <sz val="11"/>
        <rFont val="Arial"/>
        <family val="2"/>
      </rPr>
      <t xml:space="preserve"> El Jefe Oficina de Control Interno solicita mensualmente mediante oficio al comité CRAET, informar si han recibido denuncias de posibles hechos de corrupción en contra de la OFICI o de su personal. en caso de identificarse hecho alguno, solicita apertura de investigación disciplinaria a la Oficina de Control Intrerno Disciplinario.</t>
    </r>
    <r>
      <rPr>
        <b/>
        <sz val="11"/>
        <rFont val="Arial"/>
        <family val="2"/>
      </rPr>
      <t xml:space="preserve">
Periodicidad del control:</t>
    </r>
    <r>
      <rPr>
        <sz val="11"/>
        <rFont val="Arial"/>
        <family val="2"/>
      </rPr>
      <t xml:space="preserve"> Cuatrimestral</t>
    </r>
    <r>
      <rPr>
        <b/>
        <sz val="11"/>
        <rFont val="Arial"/>
        <family val="2"/>
      </rPr>
      <t xml:space="preserve">
Evidencias: </t>
    </r>
    <r>
      <rPr>
        <sz val="11"/>
        <rFont val="Arial"/>
        <family val="2"/>
      </rPr>
      <t>Oficio de solicitud y/o acciones de la OFICI.</t>
    </r>
  </si>
  <si>
    <t xml:space="preserve">Si se presenta la materialización del riesgo, se deben ejecutar las siguiente acciones cuyo objetivo principal es reducir los daños que se puedan producir (impacto): 
1. Notificar al Jefe de la Oficina de Control Interno y a los operadores (Control Interno Disciplinario , procuraduría , fiscalía,etc)
</t>
  </si>
  <si>
    <t>Grupo de Atención al Ciudadano, Direcciones Regionales,EPN y ERON</t>
  </si>
  <si>
    <r>
      <t xml:space="preserve">Control 1: </t>
    </r>
    <r>
      <rPr>
        <sz val="11"/>
        <rFont val="Arial"/>
        <family val="2"/>
      </rPr>
      <t>Cada vez que el Grupo de Personal realice invitación   para la conformación del banco de hojas de vida con el fin de realizar la selección de docentes externos para el desarrollo de los programas académicos, el Consejo Directivo de la DIRES, a efectos de aprobar la misma, verifica el diligenciamiento de los formatos PA-GC-P12-F01 Verificación de requisitos mínimos y PA-GC-P12-F02 V1 Resultado final análisis de antecedentes y entrevista, acorde con lo establecido en el procedimiento PA-GC-P12 Conformación banco de hojas de vida de docentes. De la gestión realizada, deja registra en formato PA-DO-G01-F01 Acta.
En caso que se presenten novedades con relación a los documentos soportes de las hojas de vida de los docentes, el informe para la conformación del banco de hojas de vida, se devolverá mediante formato PA-DO-G01-F02 Oficio al grupo de personal con el fin que se reestructure el orden de elegibilidad de los docentes en el módulo correspondiente.</t>
    </r>
    <r>
      <rPr>
        <b/>
        <sz val="11"/>
        <rFont val="Arial"/>
        <family val="2"/>
      </rPr>
      <t xml:space="preserve">
Periodicidad del control: </t>
    </r>
    <r>
      <rPr>
        <sz val="11"/>
        <rFont val="Arial"/>
        <family val="2"/>
      </rPr>
      <t>Permanente con reporte cuatrimestral</t>
    </r>
    <r>
      <rPr>
        <b/>
        <sz val="11"/>
        <rFont val="Arial"/>
        <family val="2"/>
      </rPr>
      <t xml:space="preserve">
Evidencias: </t>
    </r>
    <r>
      <rPr>
        <sz val="11"/>
        <rFont val="Arial"/>
        <family val="2"/>
      </rPr>
      <t>Acta del Consejo Directivo, formatos del procedimiento, soportes de hojas de vida revisadas e informes si aplica, que reposan en el archivo de gestión del Consejo Directivo.</t>
    </r>
  </si>
  <si>
    <r>
      <t>Control 1:</t>
    </r>
    <r>
      <rPr>
        <sz val="11"/>
        <rFont val="Arial"/>
        <family val="2"/>
      </rPr>
      <t xml:space="preserve">Los funcionarios asignados por el grupo de alimentación de la Subdirección de Atención en Salud, verifican  la calidad de información reportada  por los ERON a través del Acta Cosal, como resultado de ello generan informe de retroalimentación, los cuales son revisados por el coordinador del grupo y  enviados a la Subdirector(a) de Atención en Salud para aprobación y firma.   Dichos informes son  dirigidos a las Direcciones Regionales y direcciones de ERON, donde se describen las novedades evidenciadas, con el objeto de mejorar la calidad de la información. </t>
    </r>
    <r>
      <rPr>
        <b/>
        <sz val="11"/>
        <rFont val="Arial"/>
        <family val="2"/>
      </rPr>
      <t xml:space="preserve">
Periodicidad del control: </t>
    </r>
    <r>
      <rPr>
        <sz val="11"/>
        <rFont val="Arial"/>
        <family val="2"/>
      </rPr>
      <t>Mensual (febrero a octubre - Mes vencido)</t>
    </r>
    <r>
      <rPr>
        <b/>
        <sz val="11"/>
        <rFont val="Arial"/>
        <family val="2"/>
      </rPr>
      <t xml:space="preserve">
Evidencias:</t>
    </r>
    <r>
      <rPr>
        <sz val="11"/>
        <rFont val="Arial"/>
        <family val="2"/>
      </rPr>
      <t xml:space="preserve"> Actas, informes y/o correos mensuales..</t>
    </r>
  </si>
  <si>
    <r>
      <t xml:space="preserve">Control 1: </t>
    </r>
    <r>
      <rPr>
        <sz val="11"/>
        <rFont val="Arial"/>
        <family val="2"/>
      </rPr>
      <t xml:space="preserve">Los funcionarios designados del grupo servicios de salud y de la USPEC pertenecientes al Comite Tecnico COSAD, realizan informe mensual (mes vencido)  del operador priorizado por mes (1) al Fondo Nacional de Salud y al operador de salud, con el propósito de dar a conocer los hallazgos evidenciados en el seguimiento a la prestación de los servicios de salud obtenidos desde las fuentes de informacion que lo integran  ( acta COSAD, analisis sistema de información plataforma 360)  para que se realicen los correctivos necesarios en búsqueda de la mejora de la prestación de los servicios de salud, acorde a sus competencias. </t>
    </r>
    <r>
      <rPr>
        <b/>
        <sz val="11"/>
        <rFont val="Arial"/>
        <family val="2"/>
      </rPr>
      <t xml:space="preserve">
Periodicidad del control: </t>
    </r>
    <r>
      <rPr>
        <sz val="11"/>
        <rFont val="Arial"/>
        <family val="2"/>
      </rPr>
      <t>Mensual (en el periodo de febrero a octubre - Mes vencido).</t>
    </r>
    <r>
      <rPr>
        <b/>
        <sz val="11"/>
        <rFont val="Arial"/>
        <family val="2"/>
      </rPr>
      <t xml:space="preserve">
Evidencia: </t>
    </r>
    <r>
      <rPr>
        <sz val="11"/>
        <rFont val="Arial"/>
        <family val="2"/>
      </rPr>
      <t>Informe mensual</t>
    </r>
    <r>
      <rPr>
        <b/>
        <sz val="11"/>
        <rFont val="Arial"/>
        <family val="2"/>
      </rPr>
      <t xml:space="preserve">
</t>
    </r>
  </si>
  <si>
    <r>
      <rPr>
        <b/>
        <sz val="11"/>
        <rFont val="Arial"/>
        <family val="2"/>
      </rPr>
      <t>Control 1:</t>
    </r>
    <r>
      <rPr>
        <sz val="11"/>
        <rFont val="Arial"/>
        <family val="2"/>
      </rPr>
      <t xml:space="preserve"> La oficina Asesora Jurídica - Grupo de Liquidación de fallos judiciales, conciliaciones, y procesos coactivos, realiza diariamente alimentación al cuadro Excel de radicación de  solicitudes de pago según GESDOC, con asignación de turno de llegada, con el fin de que no se presenten actos fuera del marco normativo.
</t>
    </r>
    <r>
      <rPr>
        <b/>
        <sz val="11"/>
        <rFont val="Arial"/>
        <family val="2"/>
      </rPr>
      <t>Periodicidad del control:</t>
    </r>
    <r>
      <rPr>
        <sz val="11"/>
        <rFont val="Arial"/>
        <family val="2"/>
      </rPr>
      <t xml:space="preserve"> Diario
</t>
    </r>
    <r>
      <rPr>
        <b/>
        <sz val="11"/>
        <rFont val="Arial"/>
        <family val="2"/>
      </rPr>
      <t xml:space="preserve">Evidencias: </t>
    </r>
    <r>
      <rPr>
        <sz val="11"/>
        <rFont val="Arial"/>
        <family val="2"/>
      </rPr>
      <t>Cuadro de Excel diligenciado</t>
    </r>
  </si>
  <si>
    <r>
      <rPr>
        <b/>
        <sz val="11"/>
        <rFont val="Arial"/>
        <family val="2"/>
      </rPr>
      <t xml:space="preserve">Control 1: </t>
    </r>
    <r>
      <rPr>
        <sz val="11"/>
        <rFont val="Arial"/>
        <family val="2"/>
      </rPr>
      <t xml:space="preserve">La Subdirección de Talento Humano a través de los funcionarios del Grupo de Nomina, realiza el ingreso mensual de las novedades en al aplicativo Humano WEB reportadas por los diferentes grupos,  regionales o terceros a través de los consolidados de nómina, con el fin de efectuar la liquidación de la misma (Vacaciones, incapacidades, primas), por lo cual antes del cierre definitivo se debe generar un reporte mensual de mensajes de error y precaución para verificar el adeacuedo ingreso de cada una de las novedades reportadas o por lo contrario efectuar las correcciones a que haya lugar de acuerdo al error generado y/o eliminar aquellas que no se encuentran en la información allegada por los grupos, regionales o terceros. 
Quedando como evidencia la lista de chequeo realizada por cada de los funcionarios encargados de cada regional.
</t>
    </r>
    <r>
      <rPr>
        <b/>
        <sz val="11"/>
        <rFont val="Arial"/>
        <family val="2"/>
      </rPr>
      <t xml:space="preserve">Periodicidad del control: </t>
    </r>
    <r>
      <rPr>
        <sz val="11"/>
        <rFont val="Arial"/>
        <family val="2"/>
      </rPr>
      <t xml:space="preserve">Mensual
</t>
    </r>
    <r>
      <rPr>
        <b/>
        <sz val="11"/>
        <rFont val="Arial"/>
        <family val="2"/>
      </rPr>
      <t xml:space="preserve">Evidencias: </t>
    </r>
    <r>
      <rPr>
        <sz val="11"/>
        <rFont val="Arial"/>
        <family val="2"/>
      </rPr>
      <t xml:space="preserve">reporte de minimos y errores (Lista de chequeo) y reportes de las novedades a registrar. </t>
    </r>
  </si>
  <si>
    <r>
      <rPr>
        <b/>
        <sz val="11"/>
        <rFont val="Arial"/>
        <family val="2"/>
      </rPr>
      <t xml:space="preserve">Control 2: </t>
    </r>
    <r>
      <rPr>
        <sz val="11"/>
        <rFont val="Arial"/>
        <family val="2"/>
      </rPr>
      <t xml:space="preserve">La Subdirección de Talento Humano - a traves de la coordinación del Grupo de Nomina generará un reporte del asiento contable versus la nomina resumen y el formulario integrado de forma mensual de aportes con el fin de verificar que los valores a pagar esten a corde con el reporte de la nómina y la liquidación de la misma, de lo contrario se debera verificar en que punto se encuentra el error y corregir el mismo con el fin de que los saldos coincidan para el cierre.
</t>
    </r>
    <r>
      <rPr>
        <b/>
        <sz val="11"/>
        <rFont val="Arial"/>
        <family val="2"/>
      </rPr>
      <t xml:space="preserve">Periodicidad del control: </t>
    </r>
    <r>
      <rPr>
        <sz val="11"/>
        <rFont val="Arial"/>
        <family val="2"/>
      </rPr>
      <t xml:space="preserve">Mensual
</t>
    </r>
    <r>
      <rPr>
        <b/>
        <sz val="11"/>
        <rFont val="Arial"/>
        <family val="2"/>
      </rPr>
      <t>Evidencias:</t>
    </r>
    <r>
      <rPr>
        <sz val="11"/>
        <rFont val="Arial"/>
        <family val="2"/>
      </rPr>
      <t xml:space="preserve">Nomina Resumen, Asiento contable y Formulario integrado de aportes. </t>
    </r>
  </si>
  <si>
    <r>
      <rPr>
        <b/>
        <sz val="11"/>
        <rFont val="Arial"/>
        <family val="2"/>
      </rPr>
      <t xml:space="preserve">Control 1: </t>
    </r>
    <r>
      <rPr>
        <sz val="11"/>
        <rFont val="Arial"/>
        <family val="2"/>
      </rPr>
      <t xml:space="preserve">La Subdirección de Talento Humano a través del grupo de administración del talento humano solicita a los funcionarios el diligenciamiento y reporte de la declaración de bienes y rentas y registro de conflictos de intereses. Asu vez, realiza monitoreo frente a la publicación de la declaración de bienes y rentas y registro de conflictos de interés de los directivos de la entidad.
</t>
    </r>
    <r>
      <rPr>
        <b/>
        <sz val="11"/>
        <rFont val="Arial"/>
        <family val="2"/>
      </rPr>
      <t xml:space="preserve">Periodicidad del control: </t>
    </r>
    <r>
      <rPr>
        <sz val="11"/>
        <rFont val="Arial"/>
        <family val="2"/>
      </rPr>
      <t xml:space="preserve">Anual
</t>
    </r>
    <r>
      <rPr>
        <b/>
        <sz val="11"/>
        <rFont val="Arial"/>
        <family val="2"/>
      </rPr>
      <t>Evidencias:</t>
    </r>
    <r>
      <rPr>
        <sz val="11"/>
        <rFont val="Arial"/>
        <family val="2"/>
      </rPr>
      <t xml:space="preserve"> Correos  de seguimiento al cumplimiento y verificacion de base de datos que arroja el aplicativo vs planta de personal </t>
    </r>
  </si>
  <si>
    <r>
      <rPr>
        <b/>
        <sz val="11"/>
        <rFont val="Arial"/>
        <family val="2"/>
      </rPr>
      <t xml:space="preserve">Control 2: </t>
    </r>
    <r>
      <rPr>
        <sz val="11"/>
        <rFont val="Arial"/>
        <family val="2"/>
      </rPr>
      <t xml:space="preserve">La Subdireccon de talento humano-Grupo administracion del talento humano Realiza verificación  y control de documentos para la posesión del cargo con el fin de validar el perfil del aspirante vs los requisitos mínimos del empleo
</t>
    </r>
    <r>
      <rPr>
        <b/>
        <sz val="11"/>
        <rFont val="Arial"/>
        <family val="2"/>
      </rPr>
      <t>Periodicidad del control:</t>
    </r>
    <r>
      <rPr>
        <sz val="11"/>
        <rFont val="Arial"/>
        <family val="2"/>
      </rPr>
      <t xml:space="preserve"> Semestral
</t>
    </r>
    <r>
      <rPr>
        <b/>
        <sz val="11"/>
        <rFont val="Arial"/>
        <family val="2"/>
      </rPr>
      <t xml:space="preserve">Evidencias: </t>
    </r>
    <r>
      <rPr>
        <sz val="11"/>
        <rFont val="Arial"/>
        <family val="2"/>
      </rPr>
      <t xml:space="preserve">lista de chequeo a traves de hoja de control de historia laboral </t>
    </r>
  </si>
  <si>
    <r>
      <t>Control 1.</t>
    </r>
    <r>
      <rPr>
        <sz val="11"/>
        <rFont val="Arial"/>
        <family val="2"/>
      </rPr>
      <t>La Subdirección de Desarrollo de Habilidades Productivas - funcionarios del Grupo de Actividades Productivas GRAPO, deben Implementar programas virtuales de capacitación periódicos que aborden las implicaciones éticas de recibir o solicitar dádivas, incluyendo ejemplos y casos prácticos para mejorar la comprensión.</t>
    </r>
    <r>
      <rPr>
        <b/>
        <sz val="11"/>
        <rFont val="Arial"/>
        <family val="2"/>
      </rPr>
      <t xml:space="preserve">
Periodicidad del control: </t>
    </r>
    <r>
      <rPr>
        <sz val="11"/>
        <rFont val="Arial"/>
        <family val="2"/>
      </rPr>
      <t>Trimestral.</t>
    </r>
    <r>
      <rPr>
        <b/>
        <sz val="11"/>
        <rFont val="Arial"/>
        <family val="2"/>
      </rPr>
      <t xml:space="preserve">
Evidencias: </t>
    </r>
    <r>
      <rPr>
        <sz val="11"/>
        <rFont val="Arial"/>
        <family val="2"/>
      </rPr>
      <t>Grabación de videoconferencia  y consolidación por parte de regionales de actas de socialización y asistencia de responsables de administración de actividades productivas en ERON.</t>
    </r>
  </si>
  <si>
    <r>
      <rPr>
        <b/>
        <sz val="11"/>
        <rFont val="Arial"/>
        <family val="2"/>
      </rPr>
      <t xml:space="preserve">Control 2. </t>
    </r>
    <r>
      <rPr>
        <sz val="11"/>
        <rFont val="Arial"/>
        <family val="2"/>
      </rPr>
      <t xml:space="preserve">La Subdirección de Desarrollo de Habilidades Productivas - funcionarios del Grupo de Actividades Productivas GRAPO, deben realizar mensualmente toma física de inventarios de las actividades productivas de ERON y cotejar con registros de aplicativos.  Esta labor debe ser practicada por el responsable de la actividad productiva, el encargado de almacén y un funcionario del área de Gestión Corporativa o delegado por el Comité de Seguimiento y Control de las Actividades Productivas, con obtención de registro de calidad, el cual debe ser certificado con la firma de los participantes y cargado como soporte en drive de informes de gestión.
</t>
    </r>
    <r>
      <rPr>
        <b/>
        <sz val="11"/>
        <rFont val="Arial"/>
        <family val="2"/>
      </rPr>
      <t xml:space="preserve">
Periodicidad del control: </t>
    </r>
    <r>
      <rPr>
        <sz val="11"/>
        <rFont val="Arial"/>
        <family val="2"/>
      </rPr>
      <t xml:space="preserve">Una vez al mes y cuando se presente una  novedad que lo requiera.                                                                             
</t>
    </r>
    <r>
      <rPr>
        <b/>
        <sz val="11"/>
        <rFont val="Arial"/>
        <family val="2"/>
      </rPr>
      <t>Evidencias:</t>
    </r>
    <r>
      <rPr>
        <sz val="11"/>
        <rFont val="Arial"/>
        <family val="2"/>
      </rPr>
      <t xml:space="preserve"> Registro impreso de existencias costeadas en aplicativos con toma física de los inventarios consolidado por regionales.</t>
    </r>
  </si>
  <si>
    <r>
      <rPr>
        <b/>
        <sz val="11"/>
        <rFont val="Arial"/>
        <family val="2"/>
      </rPr>
      <t xml:space="preserve">Control 3. </t>
    </r>
    <r>
      <rPr>
        <sz val="11"/>
        <rFont val="Arial"/>
        <family val="2"/>
      </rPr>
      <t xml:space="preserve"> La Subdirección de Desarrollo de Habilidades Productivas - funcionarios del Grupo de Actividades Productivas GRAPO, deben verificar el cumplimiento de la supervisión periódica y control adecuado de los procesos inherentes a la administración y operación de las actividades productivas por parte del Comité de Seguimientto y Control de éstas, por parte de las Direcciones Regionales. 
</t>
    </r>
    <r>
      <rPr>
        <b/>
        <sz val="11"/>
        <rFont val="Arial"/>
        <family val="2"/>
      </rPr>
      <t>Periodicidad del control:</t>
    </r>
    <r>
      <rPr>
        <sz val="11"/>
        <rFont val="Arial"/>
        <family val="2"/>
      </rPr>
      <t xml:space="preserve"> Mensualmente                         
</t>
    </r>
    <r>
      <rPr>
        <b/>
        <sz val="11"/>
        <rFont val="Arial"/>
        <family val="2"/>
      </rPr>
      <t xml:space="preserve">Evidencias: </t>
    </r>
    <r>
      <rPr>
        <sz val="11"/>
        <rFont val="Arial"/>
        <family val="2"/>
      </rPr>
      <t>Acta como registro de calidad, documentación soporte consolidada por cada regional y cargada en drive de informes de gestión de actividades productivas.</t>
    </r>
  </si>
  <si>
    <r>
      <t xml:space="preserve">Control 3: </t>
    </r>
    <r>
      <rPr>
        <sz val="11"/>
        <rFont val="Arial"/>
        <family val="2"/>
      </rPr>
      <t>Los Grupos de Administración de Bienes Muebles, Armamento e Intendencia, Vehículos, Logístico y Seguros, junto con la DIREG, ERON y EPN, llevarán a cabo el seguimiento de los resultados de las tomas físicas de inventarios para asegurar la correcta identificación y registro de los bienes.</t>
    </r>
    <r>
      <rPr>
        <b/>
        <sz val="11"/>
        <rFont val="Arial"/>
        <family val="2"/>
      </rPr>
      <t xml:space="preserve">
Periodicidad del control:</t>
    </r>
    <r>
      <rPr>
        <sz val="11"/>
        <rFont val="Arial"/>
        <family val="2"/>
      </rPr>
      <t xml:space="preserve"> Permanente, con reporte cuatrimestral.</t>
    </r>
    <r>
      <rPr>
        <b/>
        <sz val="11"/>
        <rFont val="Arial"/>
        <family val="2"/>
      </rPr>
      <t xml:space="preserve">
Evidencias: </t>
    </r>
    <r>
      <rPr>
        <sz val="11"/>
        <rFont val="Arial"/>
        <family val="2"/>
      </rPr>
      <t>Oficios y correos de retroalimentación.</t>
    </r>
  </si>
  <si>
    <r>
      <t xml:space="preserve">Control 3:  </t>
    </r>
    <r>
      <rPr>
        <sz val="11"/>
        <rFont val="Arial"/>
        <family val="2"/>
      </rPr>
      <t>El grupo de tesorería, ordenadores de gasto y pagadores a nivel nacional, deberán aplicar el Procedimiento MANEJO DE DINERO PA-GF-P025 para el recaudo de dinero y las modalidades de pago de bienes y servicios para la Población Privada de la Libertad - PPL, desde el momento en que ingresa hasta que sale del Establecimiento de Reclusión,  identificandon  los movimientos  financieros  desde  el ingreso de los recursos. por parte del El pagador o quien haga sus veces.</t>
    </r>
    <r>
      <rPr>
        <b/>
        <sz val="11"/>
        <rFont val="Arial"/>
        <family val="2"/>
      </rPr>
      <t xml:space="preserve">
Periodicidad del control:</t>
    </r>
    <r>
      <rPr>
        <sz val="11"/>
        <rFont val="Arial"/>
        <family val="2"/>
      </rPr>
      <t xml:space="preserve"> Permanente con reporte cuatrimestral</t>
    </r>
    <r>
      <rPr>
        <b/>
        <sz val="11"/>
        <rFont val="Arial"/>
        <family val="2"/>
      </rPr>
      <t xml:space="preserve">
Evidencias: </t>
    </r>
    <r>
      <rPr>
        <sz val="11"/>
        <rFont val="Arial"/>
        <family val="2"/>
      </rPr>
      <t>Correos y/o actas</t>
    </r>
  </si>
  <si>
    <r>
      <t xml:space="preserve">Control 1: </t>
    </r>
    <r>
      <rPr>
        <sz val="11"/>
        <rFont val="Arial"/>
        <family val="2"/>
      </rPr>
      <t>El grupo de gestión documental  brinda acompañamiento y capacitación a nivel nacional basado en los procedimientos de Organización Documental PA-DO-P07 y el Manual de Gestión Documental   PA-DO-M01, para la entrega de los Archivos de Fondos Acumulados al Archivo Central del Instituto conforme al Cronograma de Transferencias Documentales.</t>
    </r>
    <r>
      <rPr>
        <b/>
        <sz val="11"/>
        <rFont val="Arial"/>
        <family val="2"/>
      </rPr>
      <t xml:space="preserve">
Periodicidad del control: </t>
    </r>
    <r>
      <rPr>
        <sz val="11"/>
        <rFont val="Arial"/>
        <family val="2"/>
      </rPr>
      <t>Cuatrimestral</t>
    </r>
    <r>
      <rPr>
        <b/>
        <sz val="11"/>
        <rFont val="Arial"/>
        <family val="2"/>
      </rPr>
      <t xml:space="preserve">
Evidencias: </t>
    </r>
    <r>
      <rPr>
        <sz val="11"/>
        <rFont val="Arial"/>
        <family val="2"/>
      </rPr>
      <t>Correos electrónicos, oficios y actas</t>
    </r>
  </si>
  <si>
    <r>
      <t xml:space="preserve">Control 2: </t>
    </r>
    <r>
      <rPr>
        <sz val="11"/>
        <rFont val="Arial"/>
        <family val="2"/>
      </rPr>
      <t>El grupo de gestión documental realiza divulgacion con TIP`S de  sensibilizaciones mediante NOTINPEC frente a los tips de Organización de Archivos y uso del aplicativo GESDOC para conservar la memoria documental e institucional  y  fortalecemiento de  la cultura archivística en los servidores públicos.</t>
    </r>
    <r>
      <rPr>
        <b/>
        <sz val="11"/>
        <rFont val="Arial"/>
        <family val="2"/>
      </rPr>
      <t xml:space="preserve">
Periodicidad del control:</t>
    </r>
    <r>
      <rPr>
        <sz val="11"/>
        <rFont val="Arial"/>
        <family val="2"/>
      </rPr>
      <t xml:space="preserve"> Mensual</t>
    </r>
    <r>
      <rPr>
        <b/>
        <sz val="11"/>
        <rFont val="Arial"/>
        <family val="2"/>
      </rPr>
      <t xml:space="preserve">
Evidencias:</t>
    </r>
    <r>
      <rPr>
        <sz val="11"/>
        <rFont val="Arial"/>
        <family val="2"/>
      </rPr>
      <t xml:space="preserve"> Publicaciones NOTINPEC.</t>
    </r>
  </si>
  <si>
    <t xml:space="preserve"> MAPA DE RIESGOS INSTITUCIONAL VIGENCIA 2025
(INCLUYE LOS RIESGOS DE GESTIÓN Y DE SEGURIDAD DIGITAL)</t>
  </si>
  <si>
    <t>VIGENCIA 2025</t>
  </si>
  <si>
    <t xml:space="preserve"> MAPA DE RIESGOS INSTITUCIONAL 2025
(MAPA DE RIESGOS DE CORRUPCIÓN)</t>
  </si>
  <si>
    <r>
      <rPr>
        <b/>
        <sz val="11"/>
        <rFont val="Arial"/>
        <family val="2"/>
      </rPr>
      <t xml:space="preserve">Control 4. </t>
    </r>
    <r>
      <rPr>
        <sz val="11"/>
        <rFont val="Arial"/>
        <family val="2"/>
      </rPr>
      <t xml:space="preserve">La Subdirección de Talento Humano - Grupo Seguridad y Salud en el Trabajo brinda el acompañamiento (técnico y psicosocial) permanente a nivel nacional a traves de la asesoría de la Aseguradora de Riesgos Laborales (ARL) a los centros de trabajo, quienes emiten informe trimestral de la gestión realizada, con el fin de fortalecer la implementacion del SG-SST. En caso de evidenciar la ausencia de acompañamiento, la Subdirección de Talento Humano - Grupo Seguridad y Salud en el Trabajo gestiona con la ARL la designación de los profesionales para dar continuidad con el proceso.        </t>
    </r>
    <r>
      <rPr>
        <b/>
        <sz val="11"/>
        <rFont val="Arial"/>
        <family val="2"/>
      </rPr>
      <t xml:space="preserve">        
Periodicidad del control: Trimestral
Evidencia: </t>
    </r>
    <r>
      <rPr>
        <sz val="11"/>
        <rFont val="Arial"/>
        <family val="2"/>
      </rPr>
      <t xml:space="preserve">Informes trimestrales (técnicos y psicosociales) de los asesores de la Aseguradora de Riesgos Laborales     </t>
    </r>
  </si>
  <si>
    <r>
      <t xml:space="preserve">Control 3. </t>
    </r>
    <r>
      <rPr>
        <sz val="11"/>
        <rFont val="Arial"/>
        <family val="2"/>
      </rPr>
      <t xml:space="preserve">La Subdirección de Talento Humano - Grupo Seguridad y Salud en el Trabajo verifica mensualmente en  la base de datos (Drive) denominada "Matriz de Responsables SST", con el proposito de realizar seguimiento a la designación del responsable para la ejecución del SG-SST en cada centro de trabajo. En caso de que se evidencie ausencia en la designación de responsables SST en los centros de trabajo, se informa a las Direcciones Regionales para que emitan oficios a los Directores del ERON con el proposito de que nombren el funcionario de SST. (oficios que reposarán en en Drive creado por el Grupo de Seguridad y Salud en el Trabajo. </t>
    </r>
    <r>
      <rPr>
        <b/>
        <sz val="11"/>
        <rFont val="Arial"/>
        <family val="2"/>
      </rPr>
      <t xml:space="preserve">
Periodicidad del control: Mensual 
Evidencia:  </t>
    </r>
    <r>
      <rPr>
        <sz val="11"/>
        <rFont val="Arial"/>
        <family val="2"/>
      </rPr>
      <t>Base de datos (Drive) "Matriz de Responsables SST"</t>
    </r>
  </si>
  <si>
    <t>Por el aumento de factores de riesgos psicosociales que conllevan al consumo de sustancias psicoactivas por parte de la PPL</t>
  </si>
  <si>
    <r>
      <t>Control 1:</t>
    </r>
    <r>
      <rPr>
        <sz val="11"/>
        <rFont val="Arial"/>
        <family val="2"/>
      </rPr>
      <t xml:space="preserve"> Las Direcciones Regionales- area de tratamiento y desarrollo realiza seguimiento mensual a traves  de los reportes de Sisipec Web- Modulo Social -Registro de atencion grupal - Ejes Prevencion, Promocion y Mitigacion de la implementacion de las acciones de promocion, prevencion y atencion del consumo de sustancias psicoactivas a PPL con coberturas de participacion en cada uno de los 5 ejes y líneas de acción de la  Política Integral para la Prevención y Atención del Consumo de Sustancias Psicoactivas, en los ERON de su jurisdicción. De presentarse baja participación  realizan retroalimentación a sus ERON y solicitan plan de trabajo a los que reporten en cero (0) o baja cobertura.
Las Direcciones Regionales-area de tratamiento y desarrollo trimestralmente  envían informe a la Subdireccion de Atencion Psicosocial - Grupo de  Tratamiento Penitenciario del seguimiento realizado y cumplimiento de los planes de trabajo de los ERON, quienes realizan verificacion y retroalimentacion a las Direcciones Regionales.
</t>
    </r>
    <r>
      <rPr>
        <b/>
        <sz val="11"/>
        <rFont val="Arial"/>
        <family val="2"/>
      </rPr>
      <t xml:space="preserve">
Periodicidad del control: </t>
    </r>
    <r>
      <rPr>
        <sz val="11"/>
        <rFont val="Arial"/>
        <family val="2"/>
      </rPr>
      <t>Mensual y trimestral</t>
    </r>
    <r>
      <rPr>
        <b/>
        <sz val="11"/>
        <rFont val="Arial"/>
        <family val="2"/>
      </rPr>
      <t xml:space="preserve">
Evidencias: </t>
    </r>
    <r>
      <rPr>
        <sz val="11"/>
        <rFont val="Arial"/>
        <family val="2"/>
      </rPr>
      <t xml:space="preserve">Reportes Sisiipec Web-correos. informes con radicado. </t>
    </r>
  </si>
  <si>
    <r>
      <rPr>
        <b/>
        <sz val="11"/>
        <rFont val="Arial"/>
        <family val="2"/>
      </rPr>
      <t>Control 1:</t>
    </r>
    <r>
      <rPr>
        <sz val="11"/>
        <rFont val="Arial"/>
        <family val="2"/>
      </rPr>
      <t xml:space="preserve">El funcionario asignado del grupo de Aseguramiento en Salud de la Subdirección de Atención en Salud, realiza el cruce del listado censal de la PPL a cargo del INPEC frente a las bases de datos enviadas por el el Ministerio de Salud y Protección Social, la cual contiene además las novedades reportadas por la registraduria; esto con el  fin de  identificar  posibles errores en la información correspondiente a los PPL(errores de plena identidad, en nombres, apellidos, fecha de nacimiento, suspendidos por suplantación fallecidos, ) Los errores identificados son comunicados mediante oficios a la Dirección de Custodia y Vigilancia con copia a dirección y policia judicial de los establecimientos, asi como a Policía Judicial  de la sede central. Lo anterior con el fin de que los responsables en los ERON, realicen las gestiones pertinentes de acuerdo al caso, evitando barreras de acceso a los servicios de salud para la PPL y error en la liquidadción de pagos por concepto de UPC por parte de las entidades responsables de los mismos.
</t>
    </r>
    <r>
      <rPr>
        <b/>
        <sz val="11"/>
        <rFont val="Arial"/>
        <family val="2"/>
      </rPr>
      <t>Periodicidad del control:</t>
    </r>
    <r>
      <rPr>
        <sz val="11"/>
        <rFont val="Arial"/>
        <family val="2"/>
      </rPr>
      <t xml:space="preserve"> Mensual (febrero a noviembre).
</t>
    </r>
    <r>
      <rPr>
        <b/>
        <sz val="11"/>
        <rFont val="Arial"/>
        <family val="2"/>
      </rPr>
      <t xml:space="preserve">Evidencias: </t>
    </r>
    <r>
      <rPr>
        <sz val="11"/>
        <rFont val="Arial"/>
        <family val="2"/>
      </rPr>
      <t>oficios</t>
    </r>
  </si>
  <si>
    <t>Si se presenta la materialización del riesgo, se deben ejecutar las siguiente acciones cuyo objetivo principal es reducir los daños que se puedan producir (impacto): 
1. Solcitar la inclusion de las PPL pertenecientes a población con enfoque diferencial e interseccional a programas y/o servicios de atención social y tratamiento penitenciario cuando se identifiquen los casos.</t>
  </si>
  <si>
    <t>Si se presenta la materialización del riesgo, se debe ejecutar las siguientes acciones cuyo objetivo principal es reducir los daños que se puedan producir (Impacto):
1.Solicitud de implementacion de acciones de prevención de conduca suicida.
2. Verificación y seguimiento a la implementación del programa en el ERON junto con las Regional  y de las acciones de prevención de conduca suicida.</t>
  </si>
  <si>
    <r>
      <t xml:space="preserve">Control 1: </t>
    </r>
    <r>
      <rPr>
        <sz val="11"/>
        <rFont val="Arial"/>
        <family val="2"/>
      </rPr>
      <t>El funcionario asignado por la Oficina Asesora de Planeación - Grupo de Planeación estratégica GRUPE, de acuerdo con lo establecido en la Guía PE-PI-G02, revisa las solicitudes de modificación o ajuste al Plan de Direccionamiento Estratégico y/o Plan de Acción, contenida en el formato PE-PI-G02-F06 Solicitud Modificación Plan Estratégico y Plan de Acción y verifica que sea consistente con el contenido de los planes institucionales. De cumplirsen los requisitos, la solicitud de modificación al Plan de Direccionamiento se envía para validación del Coordinador(a) del  GRUPE a efecto de presentarlo al Comité Institucional de Gestión y Desempeño para aprobación. Para el caso de plan de acción  el Jefe dela Oficina Asesora de Planeación valida la solicitud. De evidenciarse alguna duda se solicitará precisión y corrección en el formato y de no aprobarse el requerimiento se dejará constancia en acta.</t>
    </r>
    <r>
      <rPr>
        <b/>
        <sz val="11"/>
        <rFont val="Arial"/>
        <family val="2"/>
      </rPr>
      <t xml:space="preserve">
Periodicidad del control: </t>
    </r>
    <r>
      <rPr>
        <sz val="11"/>
        <rFont val="Arial"/>
        <family val="2"/>
      </rPr>
      <t>Trimestral</t>
    </r>
    <r>
      <rPr>
        <b/>
        <sz val="11"/>
        <rFont val="Arial"/>
        <family val="2"/>
      </rPr>
      <t xml:space="preserve">
Evidencias: </t>
    </r>
    <r>
      <rPr>
        <sz val="11"/>
        <rFont val="Arial"/>
        <family val="2"/>
      </rPr>
      <t xml:space="preserve"> Correos electrónicos, formato, acta</t>
    </r>
  </si>
  <si>
    <r>
      <rPr>
        <b/>
        <sz val="11"/>
        <rFont val="Arial"/>
        <family val="2"/>
      </rPr>
      <t>Control 2:</t>
    </r>
    <r>
      <rPr>
        <sz val="11"/>
        <rFont val="Arial"/>
        <family val="2"/>
      </rPr>
      <t xml:space="preserve"> El funcionario de GATEC  verifica  que se haya efectuado la capacitación virtual  para la socialización del cronograma de  actividades  y realiza seguimiento a través de formulario en linea la asistencia de todos los responsable de área de atención y ciudadano en las DIREG, EPN y ERON. En caso de la no asistencia se genera oficio a la Regional con los ERON que no hayan participado, solicitando la razon de su inasistencia, en este caso la regional deberá retroalimentar el contenido de la capacitación a los ERON que no asistieron.     
</t>
    </r>
    <r>
      <rPr>
        <b/>
        <sz val="11"/>
        <rFont val="Arial"/>
        <family val="2"/>
      </rPr>
      <t>Periodicidad del control:</t>
    </r>
    <r>
      <rPr>
        <sz val="11"/>
        <rFont val="Arial"/>
        <family val="2"/>
      </rPr>
      <t xml:space="preserve"> Tres (3) veces al año.
</t>
    </r>
    <r>
      <rPr>
        <b/>
        <sz val="11"/>
        <rFont val="Arial"/>
        <family val="2"/>
      </rPr>
      <t>Evidencias:</t>
    </r>
    <r>
      <rPr>
        <sz val="11"/>
        <rFont val="Arial"/>
        <family val="2"/>
      </rPr>
      <t xml:space="preserve"> Oficios, actas y formulario en linea.</t>
    </r>
  </si>
  <si>
    <r>
      <rPr>
        <b/>
        <sz val="11"/>
        <rFont val="Arial"/>
        <family val="2"/>
      </rPr>
      <t xml:space="preserve">Control 3: </t>
    </r>
    <r>
      <rPr>
        <sz val="11"/>
        <rFont val="Arial"/>
        <family val="2"/>
      </rPr>
      <t xml:space="preserve">El funcionario responsable del área de  atención al ciudadano de la DIREG verifica, consolida y reporta  trimestralmente mediante oficio a la coordinación GATEC, el avance  y  cargue de evidencias de las actividades establecidas y reportadas tanto por la Regional, sus ERON y Escuela en la carpeta drive.  Si se detecta incumplimiento la DIREG requiere al responsable del proceso de atención al ciudadano el aporte de las evidencias.                                                                                                                                                                                                                                         
</t>
    </r>
    <r>
      <rPr>
        <b/>
        <sz val="11"/>
        <rFont val="Arial"/>
        <family val="2"/>
      </rPr>
      <t>Periodicidad del control:</t>
    </r>
    <r>
      <rPr>
        <sz val="11"/>
        <rFont val="Arial"/>
        <family val="2"/>
      </rPr>
      <t xml:space="preserve"> Trimestral
</t>
    </r>
    <r>
      <rPr>
        <b/>
        <sz val="11"/>
        <rFont val="Arial"/>
        <family val="2"/>
      </rPr>
      <t xml:space="preserve">Evidencias: </t>
    </r>
    <r>
      <rPr>
        <sz val="11"/>
        <rFont val="Arial"/>
        <family val="2"/>
      </rPr>
      <t>Informes o actas</t>
    </r>
  </si>
  <si>
    <r>
      <rPr>
        <b/>
        <sz val="11"/>
        <rFont val="Arial"/>
        <family val="2"/>
      </rPr>
      <t>Control 1:</t>
    </r>
    <r>
      <rPr>
        <sz val="11"/>
        <rFont val="Arial"/>
        <family val="2"/>
      </rPr>
      <t xml:space="preserve"> La Oficina de Control Interno Disciplinario - Coordinación Grupo de Prevención y el Coordinador del Grupo Instrucción realizan trimestralmente la  suscripción de un acta de verificación aleatoria de los expedientes disciplinarios a cargo de los sustanciadores, a fin de verificar que los  procesos  que se encuentren  físicamente disponibles con las condiciones de seguridad y  las normas gestión documental. Si se evidencia la perdida de algún documento a cargo de los funcionarios de la OFIDI, se realizará el informe respectivo para que se inicien las acciones correspondientes.
</t>
    </r>
    <r>
      <rPr>
        <b/>
        <sz val="11"/>
        <rFont val="Arial"/>
        <family val="2"/>
      </rPr>
      <t xml:space="preserve">Periodicidad del control: </t>
    </r>
    <r>
      <rPr>
        <sz val="11"/>
        <rFont val="Arial"/>
        <family val="2"/>
      </rPr>
      <t>Trimestral</t>
    </r>
    <r>
      <rPr>
        <b/>
        <sz val="11"/>
        <rFont val="Arial"/>
        <family val="2"/>
      </rPr>
      <t xml:space="preserve">
Evidencias</t>
    </r>
    <r>
      <rPr>
        <sz val="11"/>
        <rFont val="Arial"/>
        <family val="2"/>
      </rPr>
      <t>: Acta de verificación, correo electrónicos, libros radicadores</t>
    </r>
  </si>
  <si>
    <r>
      <rPr>
        <b/>
        <sz val="11"/>
        <rFont val="Arial"/>
        <family val="2"/>
      </rPr>
      <t xml:space="preserve">Control 1: </t>
    </r>
    <r>
      <rPr>
        <sz val="11"/>
        <rFont val="Arial"/>
        <family val="2"/>
      </rPr>
      <t xml:space="preserve"> La Oficina Asesora Jurídica a través del Grupo de Recursos y Conceptos, responde dentro de los términos las solicitudes y conceptos juridicos de las diferentes dependencias (Nivel central, DIREG y ERON) , el cual es registrado en base de datos en archivo excel disriminando fechas, asignación, respuesta, entre otros.
</t>
    </r>
    <r>
      <rPr>
        <b/>
        <sz val="11"/>
        <rFont val="Arial"/>
        <family val="2"/>
      </rPr>
      <t xml:space="preserve">Periodicidad del control: </t>
    </r>
    <r>
      <rPr>
        <sz val="11"/>
        <rFont val="Arial"/>
        <family val="2"/>
      </rPr>
      <t xml:space="preserve">Permanente con reporte cuatrimestral.
</t>
    </r>
    <r>
      <rPr>
        <b/>
        <sz val="11"/>
        <rFont val="Arial"/>
        <family val="2"/>
      </rPr>
      <t>Evidencias:</t>
    </r>
    <r>
      <rPr>
        <sz val="11"/>
        <rFont val="Arial"/>
        <family val="2"/>
      </rPr>
      <t xml:space="preserve"> Oficios, matriz en excel con relación de trámites realizados sobre el tema.</t>
    </r>
  </si>
  <si>
    <r>
      <rPr>
        <b/>
        <sz val="11"/>
        <rFont val="Arial"/>
        <family val="2"/>
      </rPr>
      <t xml:space="preserve">Control 2: </t>
    </r>
    <r>
      <rPr>
        <sz val="11"/>
        <rFont val="Arial"/>
        <family val="2"/>
      </rPr>
      <t xml:space="preserve"> La Oficina Asesora Jurídica a través del Grupo de Recursos y Conceptos realiza la verificación de información reportada del grupo de  asusntos penitenciarios en la enumeración de resoluciones que correspondan al registrado en la base de datos del control de resoluciones del año que lleva el grupo de recursos y conceptos - Oficina Asesora Juridica.
</t>
    </r>
    <r>
      <rPr>
        <b/>
        <sz val="11"/>
        <rFont val="Arial"/>
        <family val="2"/>
      </rPr>
      <t xml:space="preserve">Periodicidad del control: </t>
    </r>
    <r>
      <rPr>
        <sz val="11"/>
        <rFont val="Arial"/>
        <family val="2"/>
      </rPr>
      <t xml:space="preserve">Permanente con reporte cuatrimestral.
</t>
    </r>
    <r>
      <rPr>
        <b/>
        <sz val="11"/>
        <rFont val="Arial"/>
        <family val="2"/>
      </rPr>
      <t>Evidencias:</t>
    </r>
    <r>
      <rPr>
        <sz val="11"/>
        <rFont val="Arial"/>
        <family val="2"/>
      </rPr>
      <t xml:space="preserve"> Matriz en excel resoluciones del año.</t>
    </r>
  </si>
  <si>
    <r>
      <t xml:space="preserve">Control 1: </t>
    </r>
    <r>
      <rPr>
        <sz val="11"/>
        <rFont val="Arial"/>
        <family val="2"/>
      </rPr>
      <t xml:space="preserve">El funcionario asignado al programa de preservación de la vida por parte de la Subdirección de Atención Psicosocial - Grupo de Atención Psicosocial realiza seguimiento mensual a los casos identificados y reportados por la Subdirección de Atención en Salud de acuerdo al registro SIGIVILA de  los eventos de intentos suicida en la  PPL, verifica con el reporte SISIPEC Web Modulo Social y la Matriz de seguimiento de la conducta suicida la vinculación del PPL al programa preservacion de la vida con riesgo de conducta suicida, y en caso de evidenciarse la no vinculación al programa  realiza solicitud a la Direccion Regional para que oficie al ERON correspondiente quien vinculará al PPL y ejecutará las acciones de control y seguimiento para la adecuada atencion del PPL.
</t>
    </r>
    <r>
      <rPr>
        <b/>
        <sz val="11"/>
        <rFont val="Arial"/>
        <family val="2"/>
      </rPr>
      <t xml:space="preserve">
Periodicidad del Control: </t>
    </r>
    <r>
      <rPr>
        <sz val="11"/>
        <rFont val="Arial"/>
        <family val="2"/>
      </rPr>
      <t>Mensual</t>
    </r>
    <r>
      <rPr>
        <b/>
        <sz val="11"/>
        <rFont val="Arial"/>
        <family val="2"/>
      </rPr>
      <t xml:space="preserve">
Evidencias: </t>
    </r>
    <r>
      <rPr>
        <sz val="11"/>
        <rFont val="Arial"/>
        <family val="2"/>
      </rPr>
      <t>Matriz de seguimiento de la conducta suicida, reportes aplicativo SISIPEC Web Modulo Social, Reporte de la Subdieccion de Salud de casos, oficio y/o correo a las Direcciones Regionales.</t>
    </r>
  </si>
  <si>
    <r>
      <t>Control 1:</t>
    </r>
    <r>
      <rPr>
        <sz val="11"/>
        <rFont val="Arial"/>
        <family val="2"/>
      </rPr>
      <t xml:space="preserve">El funcionario asignado del grupo de salud pública de la Subdirección de Atención en Salud, de manera mensual verifica la notificación de EISP al SIVIGILA para identificar la ocurrencia de brotes y programa Sala de Análisis de Riesgo- SAR, para analizar la situación e impartir mediante oficio a la dirección del ERON, instrucciones a fin de contener y mitigar la propagación del brote. 
</t>
    </r>
    <r>
      <rPr>
        <b/>
        <sz val="11"/>
        <rFont val="Arial"/>
        <family val="2"/>
      </rPr>
      <t xml:space="preserve">
Periodicidad del control: </t>
    </r>
    <r>
      <rPr>
        <sz val="11"/>
        <rFont val="Arial"/>
        <family val="2"/>
      </rPr>
      <t>Mensual (febrero a noviembre).</t>
    </r>
    <r>
      <rPr>
        <b/>
        <sz val="11"/>
        <rFont val="Arial"/>
        <family val="2"/>
      </rPr>
      <t xml:space="preserve">
Evidencias: </t>
    </r>
    <r>
      <rPr>
        <sz val="11"/>
        <rFont val="Arial"/>
        <family val="2"/>
      </rPr>
      <t xml:space="preserve">PDF correo electrónico citación a SAR al ERON </t>
    </r>
    <r>
      <rPr>
        <b/>
        <sz val="11"/>
        <rFont val="Arial"/>
        <family val="2"/>
      </rPr>
      <t xml:space="preserve">
</t>
    </r>
    <r>
      <rPr>
        <sz val="11"/>
        <rFont val="Arial"/>
        <family val="2"/>
      </rPr>
      <t>Oficio dirigido al director del ERON</t>
    </r>
  </si>
  <si>
    <r>
      <rPr>
        <b/>
        <sz val="11"/>
        <rFont val="Arial"/>
        <family val="2"/>
      </rPr>
      <t>Control 2:</t>
    </r>
    <r>
      <rPr>
        <sz val="11"/>
        <rFont val="Arial"/>
        <family val="2"/>
      </rPr>
      <t xml:space="preserve"> en caso de que las causales de negación o rechazo de las incapacidades o licencias médicas no puedan ser corregidas o subsanadas por culpa imputable al trabajador,  los responsables de talento humano de las DIREG y ERON deben efectuar resolución de incapacidad o licencias médicas no reconocidas por parte de la EPS y/o ARL y reportar la novedad a nomina para que se ejecute el descuento del 100% de los días no laborados por el funcionario titular de la incapacidad o licencia negada o rechazada.
La Subdirección de Talento Humano - Grupo de Seguridad Social en conjunto con el Grupo de Nomina, ejecutan el descuento del 100% de los días no laborados por el funcionario titular de la incapacidad o licencia cuando el rechazo o negación surge en el proceso de revalidación por recobro de las prestaciones económicas correspondientes.
</t>
    </r>
    <r>
      <rPr>
        <b/>
        <sz val="11"/>
        <rFont val="Arial"/>
        <family val="2"/>
      </rPr>
      <t>Periodicidad del control:</t>
    </r>
    <r>
      <rPr>
        <sz val="11"/>
        <rFont val="Arial"/>
        <family val="2"/>
      </rPr>
      <t xml:space="preserve"> Mensual
</t>
    </r>
    <r>
      <rPr>
        <b/>
        <sz val="11"/>
        <rFont val="Arial"/>
        <family val="2"/>
      </rPr>
      <t>Evidencias:</t>
    </r>
    <r>
      <rPr>
        <sz val="11"/>
        <rFont val="Arial"/>
        <family val="2"/>
      </rPr>
      <t xml:space="preserve"> Resoluciones de incapacidades o licencias médicas no reconocidas por parte de la EPS y/o ARL.
Correos electrónicos de Solicitud de descuento por parte del Grupo de Seguridad Social al con el Grupo de Nomina.
Desprendibles nómina</t>
    </r>
  </si>
  <si>
    <t xml:space="preserve">
Verificar la asignación de actividades ocupacionales TEE  de acuerdo a su fase de tratamiento penitenciario y  a la metodología PASO, para lo cual:
- Mensualmente las Direcciones Regionales consultando el módulo del  Reporte del Consejo de Evaluación en SISIPEC Web escogerán de manera aleatoria dos (2) ERON, de los cuales se tomará un (1) concepto integral de cada una de las fases de tratamiento penitenciario con su respectivo plan de tratamiento del mes inmediatamente anterior, para su revisión, del cual verificaran a través del aplicativo en el módulo TEE histórico de actividades que el privado de la libertad cuente con la actividad ocupacional de acuerdo al plan de tratamiento formulado y a su fase de tratamiento penitenciario. 
- Las Direcciones Regionales verifican que la PPL se encuentre asignada a una actividad de TEE acorde con la fase de tratamiento y realiza retroalimentación a los ERON de manera mensual. 
- El Grupo de Tratamiento Penitenciario realiza retroalimentación a las Direcciones Regionales, de manera trimestral.                                                                                                                                                                                                
Periodicidad del control:  Mensual yTrimestral
Evidencia:Reporte de PPL con actividad en el sistema Sisipec  Web, oficio.   </t>
  </si>
  <si>
    <r>
      <rPr>
        <b/>
        <sz val="11"/>
        <rFont val="Arial"/>
        <family val="2"/>
      </rPr>
      <t>Control 1:</t>
    </r>
    <r>
      <rPr>
        <sz val="11"/>
        <rFont val="Arial"/>
        <family val="2"/>
      </rPr>
      <t xml:space="preserve"> La Subdirección de educación - Grupo de Cultura, recreación y deporte : Revisa la planeación proyectada por cada  ERON de los programas de cultura, deporte y recreación,  verifica que las actividades establecidas en la planeación se han acordes a los informes  trimestrales de cobertura  reportado por las regionales. 
-Elabora informe sobre la verificación realizada de las actividades  reportadas por cada ERON.
-Realiza  reunión virtual por semestre, con las seis regionales para retroalimentación. 
</t>
    </r>
    <r>
      <rPr>
        <b/>
        <sz val="11"/>
        <rFont val="Arial"/>
        <family val="2"/>
      </rPr>
      <t>Periodicidad del control:</t>
    </r>
    <r>
      <rPr>
        <sz val="11"/>
        <rFont val="Arial"/>
        <family val="2"/>
      </rPr>
      <t xml:space="preserve"> Trimestral, semestral.
</t>
    </r>
    <r>
      <rPr>
        <b/>
        <sz val="11"/>
        <rFont val="Arial"/>
        <family val="2"/>
      </rPr>
      <t>Evidencias:</t>
    </r>
    <r>
      <rPr>
        <sz val="11"/>
        <rFont val="Arial"/>
        <family val="2"/>
      </rPr>
      <t xml:space="preserve"> Informe trimestral de cobertura, correos, actas de reunión e informe de verificación. </t>
    </r>
  </si>
  <si>
    <r>
      <rPr>
        <b/>
        <sz val="11"/>
        <rFont val="Arial"/>
        <family val="2"/>
      </rPr>
      <t>Control 1:</t>
    </r>
    <r>
      <rPr>
        <sz val="11"/>
        <rFont val="Arial"/>
        <family val="2"/>
      </rPr>
      <t xml:space="preserve">  La Subdirección de Desarrollo de Habilidades Productivas - Grupo de Actividades Ocupacionales GACOC, ejecuta la permanente modificación de los planes ocupacionales, previa solicitud de los ERON y aval de las DIREG por demanda,</t>
    </r>
    <r>
      <rPr>
        <b/>
        <u/>
        <sz val="11"/>
        <rFont val="Arial"/>
        <family val="2"/>
      </rPr>
      <t xml:space="preserve"> </t>
    </r>
    <r>
      <rPr>
        <b/>
        <sz val="11"/>
        <rFont val="Arial"/>
        <family val="2"/>
      </rPr>
      <t xml:space="preserve">conforme al resultado del diagnóstico concertado con el grupo GACOC, </t>
    </r>
    <r>
      <rPr>
        <sz val="11"/>
        <rFont val="Arial"/>
        <family val="2"/>
      </rPr>
      <t xml:space="preserve">que es registrado en matriz en excel "Modificación planes ocupacionales ERON", con las observaciones pertinentes.
</t>
    </r>
    <r>
      <rPr>
        <b/>
        <sz val="11"/>
        <rFont val="Arial"/>
        <family val="2"/>
      </rPr>
      <t>Periodicidad del control:</t>
    </r>
    <r>
      <rPr>
        <sz val="11"/>
        <rFont val="Arial"/>
        <family val="2"/>
      </rPr>
      <t xml:space="preserve"> Permanente con reporte </t>
    </r>
    <r>
      <rPr>
        <b/>
        <sz val="11"/>
        <rFont val="Arial"/>
        <family val="2"/>
      </rPr>
      <t>trimestral.</t>
    </r>
    <r>
      <rPr>
        <sz val="11"/>
        <rFont val="Arial"/>
        <family val="2"/>
      </rPr>
      <t xml:space="preserve">
</t>
    </r>
    <r>
      <rPr>
        <b/>
        <sz val="11"/>
        <rFont val="Arial"/>
        <family val="2"/>
      </rPr>
      <t>Evidencias</t>
    </r>
    <r>
      <rPr>
        <sz val="11"/>
        <rFont val="Arial"/>
        <family val="2"/>
      </rPr>
      <t>: Matriz en excel, oficios y correo electrónico.</t>
    </r>
  </si>
  <si>
    <r>
      <t xml:space="preserve">Control 1:  </t>
    </r>
    <r>
      <rPr>
        <sz val="11"/>
        <rFont val="Arial"/>
        <family val="2"/>
      </rPr>
      <t>El Grupo de manejo de bienes muebles   mediante cronograma  socializa  través de videoconferencia  a los encargados en la  DIREG y ERON  los documentos del Sistema de Gestión Integrado relacionados con la administración de los bienes del Instituto,  quienes apoyarán el control y verificación de los mismos en los ERON adscritos y de las novedades presentadas (en caso de requerirse).</t>
    </r>
    <r>
      <rPr>
        <b/>
        <sz val="11"/>
        <rFont val="Arial"/>
        <family val="2"/>
      </rPr>
      <t xml:space="preserve">
Periodicidad del control: </t>
    </r>
    <r>
      <rPr>
        <sz val="11"/>
        <rFont val="Arial"/>
        <family val="2"/>
      </rPr>
      <t xml:space="preserve">Semestral
</t>
    </r>
    <r>
      <rPr>
        <b/>
        <sz val="11"/>
        <rFont val="Arial"/>
        <family val="2"/>
      </rPr>
      <t xml:space="preserve">Evidencias: </t>
    </r>
    <r>
      <rPr>
        <sz val="11"/>
        <rFont val="Arial"/>
        <family val="2"/>
      </rPr>
      <t>Actas y/o correos electrónicos</t>
    </r>
  </si>
  <si>
    <r>
      <rPr>
        <b/>
        <sz val="11"/>
        <rFont val="Arial"/>
        <family val="2"/>
      </rPr>
      <t xml:space="preserve">Control 1: </t>
    </r>
    <r>
      <rPr>
        <sz val="11"/>
        <rFont val="Arial"/>
        <family val="2"/>
      </rPr>
      <t xml:space="preserve">El funcionario asignado al Grupo de Atención al ciudadano realiza seguimiento de manera trimestral frente a las PQRSD reportadas a través de los diferentes canales con los que cuenta el instituto por hechos de corrupcion radicados a través del modulo PQRSD-GESDOC y su reporte tablero de control de las PQRSD en todos los estados, con el fin de verificar el cumplimiento a la respuesta de conformidad a lo establecido en la Ley 1755 de 2015.  De  Observarse el  no registro de evidencia de respuesta a través de radicado EE, se procede a requerir la misma mediante oficio a las dependencias de la sede Central, DIREG, Escuela Penitenciaria, ERON.                                                                                                                                                                                                                                                                                                                             
</t>
    </r>
    <r>
      <rPr>
        <b/>
        <sz val="11"/>
        <rFont val="Arial"/>
        <family val="2"/>
      </rPr>
      <t xml:space="preserve">Periodicidad del control: </t>
    </r>
    <r>
      <rPr>
        <sz val="11"/>
        <rFont val="Arial"/>
        <family val="2"/>
      </rPr>
      <t xml:space="preserve">Trimestral
</t>
    </r>
    <r>
      <rPr>
        <b/>
        <sz val="11"/>
        <rFont val="Arial"/>
        <family val="2"/>
      </rPr>
      <t>Evidencias:</t>
    </r>
    <r>
      <rPr>
        <sz val="11"/>
        <rFont val="Arial"/>
        <family val="2"/>
      </rPr>
      <t xml:space="preserve"> Informe, Oficios, Correos electrónicos, tablero de control.</t>
    </r>
  </si>
  <si>
    <r>
      <rPr>
        <b/>
        <sz val="11"/>
        <rFont val="Arial"/>
        <family val="2"/>
      </rPr>
      <t>Control 2</t>
    </r>
    <r>
      <rPr>
        <sz val="11"/>
        <rFont val="Arial"/>
        <family val="2"/>
      </rPr>
      <t xml:space="preserve">: El funcionario de  atención al ciudadano de la Direccion Regional, consolida la  información de las PQRSD de mayor impacto de los ERON adscritos a su regional radicados en  GESDOC Módulo PQRSD y reporta Trimestralmente  un informe a la coordinación de GATEC  de las quejas de mayor impacto analizadas en cada uno de los comité CRAET. Los funcionarios asignados por el GATEC verifica a través de los informes las quejas y denuncias de mayor impacto y consolida el informe a la DINPEC quien lo  presenta para valoración  del CRAET del nivel central.
</t>
    </r>
    <r>
      <rPr>
        <b/>
        <sz val="11"/>
        <rFont val="Arial"/>
        <family val="2"/>
      </rPr>
      <t xml:space="preserve">
Periodicidad del control: </t>
    </r>
    <r>
      <rPr>
        <sz val="11"/>
        <rFont val="Arial"/>
        <family val="2"/>
      </rPr>
      <t xml:space="preserve">Trimestral
</t>
    </r>
    <r>
      <rPr>
        <b/>
        <sz val="11"/>
        <rFont val="Arial"/>
        <family val="2"/>
      </rPr>
      <t>Evidencias:</t>
    </r>
    <r>
      <rPr>
        <sz val="11"/>
        <rFont val="Arial"/>
        <family val="2"/>
      </rPr>
      <t xml:space="preserve"> Informes trimestrales</t>
    </r>
  </si>
  <si>
    <r>
      <rPr>
        <b/>
        <sz val="11"/>
        <rFont val="Arial"/>
        <family val="2"/>
      </rPr>
      <t xml:space="preserve">Control 3: </t>
    </r>
    <r>
      <rPr>
        <sz val="11"/>
        <rFont val="Arial"/>
        <family val="2"/>
      </rPr>
      <t xml:space="preserve">Los Comandantes de Vigilancia de los Establecimientos realizan operativos de registro y control cuando sea necesario y los reporta mensualmente; estos deben estar supervisados por los oficiales y suboficiales del ERON.  El comandante de Vigilancia de la Regional, recopila la información suministrada por  los ERON y emite un informe a la Dirección de Custodia y Vigilancia quien consolida el informe final a nivel nacional.
</t>
    </r>
    <r>
      <rPr>
        <b/>
        <sz val="11"/>
        <rFont val="Arial"/>
        <family val="2"/>
      </rPr>
      <t>Periodicidad del control:</t>
    </r>
    <r>
      <rPr>
        <sz val="11"/>
        <rFont val="Arial"/>
        <family val="2"/>
      </rPr>
      <t xml:space="preserve"> Mensual
</t>
    </r>
    <r>
      <rPr>
        <b/>
        <sz val="11"/>
        <rFont val="Arial"/>
        <family val="2"/>
      </rPr>
      <t xml:space="preserve">Evidencias: </t>
    </r>
    <r>
      <rPr>
        <sz val="11"/>
        <rFont val="Arial"/>
        <family val="2"/>
      </rPr>
      <t xml:space="preserve">
ERON</t>
    </r>
    <r>
      <rPr>
        <b/>
        <sz val="11"/>
        <rFont val="Arial"/>
        <family val="2"/>
      </rPr>
      <t xml:space="preserve"> </t>
    </r>
    <r>
      <rPr>
        <sz val="11"/>
        <rFont val="Arial"/>
        <family val="2"/>
      </rPr>
      <t>Reporte de estadística con la cantidad de operativos
DIREG consolida información de operativos de sus ERON adscritos y emite informe a la DICUV
DICUV emite informe final consolidando información a nivel nacional de los operativos llevados a cabo.</t>
    </r>
  </si>
  <si>
    <r>
      <rPr>
        <b/>
        <sz val="11"/>
        <rFont val="Arial"/>
        <family val="2"/>
      </rPr>
      <t xml:space="preserve">
Control 1: </t>
    </r>
    <r>
      <rPr>
        <sz val="11"/>
        <rFont val="Arial"/>
        <family val="2"/>
      </rPr>
      <t xml:space="preserve"> El grupo de Actividades Ocupacionales de la Subdirección de Desarrollo de Habilidades Productivas cuenta con el procedimiento de trámite de asignación y pago de incentivo económico para las personas privadas de la libertad que trabajan -  PM-TP-P05, así como Resolución de asignación de recursos acompañada de las pautas para el pago de la bonificaciones. Los ERON realizan el pago de bonificaciones de conformidad con las pautas o lineamientos de la resolución de asignación de recursos.
</t>
    </r>
    <r>
      <rPr>
        <b/>
        <sz val="11"/>
        <rFont val="Arial"/>
        <family val="2"/>
      </rPr>
      <t xml:space="preserve">Periodicidad del control: </t>
    </r>
    <r>
      <rPr>
        <sz val="11"/>
        <rFont val="Arial"/>
        <family val="2"/>
      </rPr>
      <t xml:space="preserve">Permanente con reporte cuatrimestral.
</t>
    </r>
    <r>
      <rPr>
        <b/>
        <sz val="11"/>
        <rFont val="Arial"/>
        <family val="2"/>
      </rPr>
      <t xml:space="preserve">Evidencias: </t>
    </r>
    <r>
      <rPr>
        <sz val="11"/>
        <rFont val="Arial"/>
        <family val="2"/>
      </rPr>
      <t>Oficios, planillas, resolución, lineamientos</t>
    </r>
  </si>
  <si>
    <r>
      <t xml:space="preserve">Control 1: </t>
    </r>
    <r>
      <rPr>
        <sz val="11"/>
        <rFont val="Arial"/>
        <family val="2"/>
      </rPr>
      <t>Los Grupos de Administración de Bienes Muebles, Armamento e Intendencia, Vehículos, Logístico y Seguros socializarán semestralmente, mediante videoconferencias, correos masivos y oficios, los lineamientos establecidos en manuales, guías y procedimientos, asegurando su correcta implementación en todas las áreas correspondientes.</t>
    </r>
    <r>
      <rPr>
        <b/>
        <sz val="11"/>
        <rFont val="Arial"/>
        <family val="2"/>
      </rPr>
      <t xml:space="preserve">
Periodicidad del control:</t>
    </r>
    <r>
      <rPr>
        <sz val="11"/>
        <rFont val="Arial"/>
        <family val="2"/>
      </rPr>
      <t xml:space="preserve"> Semestral.
</t>
    </r>
    <r>
      <rPr>
        <b/>
        <sz val="11"/>
        <rFont val="Arial"/>
        <family val="2"/>
      </rPr>
      <t>Evidencias:</t>
    </r>
    <r>
      <rPr>
        <sz val="11"/>
        <rFont val="Arial"/>
        <family val="2"/>
      </rPr>
      <t xml:space="preserve"> Actas de socialización, correos enviados, oficios.</t>
    </r>
  </si>
  <si>
    <r>
      <t xml:space="preserve">Control 2: </t>
    </r>
    <r>
      <rPr>
        <sz val="11"/>
        <rFont val="Arial"/>
        <family val="2"/>
      </rPr>
      <t>El(a) responsable del Área de Planeación  de la Dirección Regional DIREG da a conocer a sus áreas y establecimientos de reclusión adscritos, los lineamientos, instrucciones y retroalimentación de los informes de seguimiento del Plan de Acción enviados por la Oficina Asesora de Planeación OFPLA, de conformidad a la guía PE-PI-G02. Además, solicita a través de correo electrónico a los responsables de área de la DIREG  y establecimientos el reporte de seguimiento trimestral del Plan de acción Institucional, con el fin de evaluar el avance cualitativo y cuantitativo junto con la evidencia del cumplimiento de los productos y  actividades formuladas. Una vez  validada la información la DIREG genera el respectivo informe el que remite a la OFPLA.
De igual manera se actua en la Sede Central del Instituto, en lo que refiere a sus dependencias y DIREG, verificado su cumplimiento, la OFPLA  genera los correspondientes informes del nivel operativo, táctico y estratégico. 
En caso de que se evidencie  incumplimiento en el reporte se efecúa requerimiento al área o proceso correspondiente solicitando el cumplimiento del seguimiento, de no ser efectivo el mismo se deja registro en el informe.</t>
    </r>
    <r>
      <rPr>
        <sz val="11"/>
        <color rgb="FFFF0000"/>
        <rFont val="Arial"/>
        <family val="2"/>
      </rPr>
      <t xml:space="preserve">
</t>
    </r>
    <r>
      <rPr>
        <b/>
        <sz val="11"/>
        <rFont val="Arial"/>
        <family val="2"/>
      </rPr>
      <t>Periodicidad del control:</t>
    </r>
    <r>
      <rPr>
        <sz val="11"/>
        <rFont val="Arial"/>
        <family val="2"/>
      </rPr>
      <t>Trimestral</t>
    </r>
    <r>
      <rPr>
        <sz val="11"/>
        <color rgb="FFFF0000"/>
        <rFont val="Arial"/>
        <family val="2"/>
      </rPr>
      <t xml:space="preserve">
</t>
    </r>
    <r>
      <rPr>
        <b/>
        <sz val="11"/>
        <rFont val="Arial"/>
        <family val="2"/>
      </rPr>
      <t xml:space="preserve">Evidencias: </t>
    </r>
    <r>
      <rPr>
        <sz val="11"/>
        <rFont val="Arial"/>
        <family val="2"/>
      </rPr>
      <t>Oficios, Informes, correos electrónicos, actas.</t>
    </r>
  </si>
  <si>
    <r>
      <rPr>
        <b/>
        <sz val="11"/>
        <rFont val="Arial"/>
        <family val="2"/>
      </rPr>
      <t xml:space="preserve">Control 2: </t>
    </r>
    <r>
      <rPr>
        <sz val="11"/>
        <rFont val="Arial"/>
        <family val="2"/>
      </rPr>
      <t>Los Grupos de Administración de Bienes Muebles, Armamento e Intendencia, Vehículos, Logístico y Seguros, junto con la DIREG, ERON y EPN, realizarán semestralmente actividades de sensibilización dirigidas a los servidores penitenciarios, enfocadas en el buen uso de los bienes muebles e inmuebles del Instituto. Estas acciones incluirán la socialización de buenas prácticas, normatividad y procedimientos, utilizando los canales de comunicación institucional con el apoyo de la Oficina Asesora de Comunicaciones.</t>
    </r>
    <r>
      <rPr>
        <b/>
        <sz val="11"/>
        <rFont val="Arial"/>
        <family val="2"/>
      </rPr>
      <t xml:space="preserve">
Periodicidad del control: </t>
    </r>
    <r>
      <rPr>
        <sz val="11"/>
        <rFont val="Arial"/>
        <family val="2"/>
      </rPr>
      <t>Semestral.</t>
    </r>
    <r>
      <rPr>
        <b/>
        <sz val="11"/>
        <rFont val="Arial"/>
        <family val="2"/>
      </rPr>
      <t xml:space="preserve">
Evidencias: </t>
    </r>
    <r>
      <rPr>
        <sz val="11"/>
        <rFont val="Arial"/>
        <family val="2"/>
      </rPr>
      <t xml:space="preserve">Registros de calidad de las acciones realizadas, correos electrónicos, informes y oficios.
 </t>
    </r>
  </si>
  <si>
    <r>
      <t>Control 1:</t>
    </r>
    <r>
      <rPr>
        <sz val="11"/>
        <rFont val="Arial"/>
        <family val="2"/>
      </rPr>
      <t xml:space="preserve">El coordinador del Grupo de Administración de la Información (GRADI) de la Oficina de Sistemas de Información, realiza una verificación trimestral a una muestra aleatoria del 10% de los usuarios creados en SISIPEC. Esta verificación tiene como objetivo asegurar que los usuarios sean creados y aprobados de acuerdo con lo establecido en el Manual del Help Desk y que cuenten con la documentación requerida:
-Resolución de asignación de funciones
-Acuerdo de confidencialidad
-Acta de compromiso con la seguridad de la información.
Los resultados de esta verificación se plasman en un informe dirigido a la Jefatura de la Oficina de Sistemas. En caso de detectar un incumplimiento, se efectua la desactivacion del usuario implicado y se solicita la corrección de la novedad al área involucrada.
</t>
    </r>
    <r>
      <rPr>
        <b/>
        <sz val="11"/>
        <rFont val="Arial"/>
        <family val="2"/>
      </rPr>
      <t xml:space="preserve">
Periodicidad del Control: </t>
    </r>
    <r>
      <rPr>
        <sz val="11"/>
        <rFont val="Arial"/>
        <family val="2"/>
      </rPr>
      <t>Trimestral</t>
    </r>
    <r>
      <rPr>
        <b/>
        <sz val="11"/>
        <rFont val="Arial"/>
        <family val="2"/>
      </rPr>
      <t xml:space="preserve">
Evidencias:</t>
    </r>
    <r>
      <rPr>
        <sz val="11"/>
        <rFont val="Arial"/>
        <family val="2"/>
      </rPr>
      <t xml:space="preserve"> Informe con los resultados de la verificación</t>
    </r>
  </si>
  <si>
    <t>Oficina Asesora de Planeación - Grupo Estadística DIREG Y ERON</t>
  </si>
  <si>
    <r>
      <rPr>
        <b/>
        <sz val="11"/>
        <rFont val="Arial"/>
        <family val="2"/>
      </rPr>
      <t xml:space="preserve">Control 1: </t>
    </r>
    <r>
      <rPr>
        <sz val="11"/>
        <rFont val="Arial"/>
        <family val="2"/>
      </rPr>
      <t>Los funcionarios del Grupo de Estadística generan mensualmente los reportes “seguimiento SISIPEC” configurados para identificar los NUI con inconsistencias en las variables que se publican en la producción estadística, las cuales se consignan en un informe y un archivo en Drive revisado y verificado por el Coordinador del Grupo el que se dirige a las Regionales para que coordinen con cada uno de los establecimientos de reclusión la validación y corrección de esto errores. El grupo de estadística realiza seguimiento a las observaciones de estos errores y valida su corrección con el reporte inicial.</t>
    </r>
    <r>
      <rPr>
        <b/>
        <sz val="11"/>
        <rFont val="Arial"/>
        <family val="2"/>
      </rPr>
      <t xml:space="preserve">
Periodicidad del control:</t>
    </r>
    <r>
      <rPr>
        <sz val="11"/>
        <rFont val="Arial"/>
        <family val="2"/>
      </rPr>
      <t>Mensual.</t>
    </r>
    <r>
      <rPr>
        <b/>
        <sz val="11"/>
        <rFont val="Arial"/>
        <family val="2"/>
      </rPr>
      <t xml:space="preserve">
Evidencias: </t>
    </r>
    <r>
      <rPr>
        <sz val="11"/>
        <rFont val="Arial"/>
        <family val="2"/>
      </rPr>
      <t>Informe mensual control y seguimiento información SISIPEC</t>
    </r>
  </si>
  <si>
    <r>
      <rPr>
        <b/>
        <sz val="11"/>
        <rFont val="Arial"/>
        <family val="2"/>
      </rPr>
      <t xml:space="preserve">Control 2: </t>
    </r>
    <r>
      <rPr>
        <sz val="11"/>
        <rFont val="Arial"/>
        <family val="2"/>
      </rPr>
      <t xml:space="preserve">El funcionario del Grupo de Estadística responsable de la publicación de la producción estadística, mensualmente alimenta la información de los “Cuadros Estadísticos Mensuales” siguiendo lo establecido en la guía PE-PI-G05. El coordinador de este grupo revisa y verifica el archivo final contrastado con sus insumos respectivos, genera un correo de retroalimentación con las novedades encontradas si es el caso para su corrección; cuando no se presentan errores se envía correo con la autorización para que sean enviados los productos a publicación.  
</t>
    </r>
    <r>
      <rPr>
        <b/>
        <sz val="11"/>
        <rFont val="Arial"/>
        <family val="2"/>
      </rPr>
      <t xml:space="preserve">
Periodicidad del control:</t>
    </r>
    <r>
      <rPr>
        <sz val="11"/>
        <rFont val="Arial"/>
        <family val="2"/>
      </rPr>
      <t>Mensual</t>
    </r>
    <r>
      <rPr>
        <b/>
        <sz val="11"/>
        <rFont val="Arial"/>
        <family val="2"/>
      </rPr>
      <t xml:space="preserve">
Evidencias:</t>
    </r>
    <r>
      <rPr>
        <sz val="11"/>
        <rFont val="Arial"/>
        <family val="2"/>
      </rPr>
      <t>Oficios, correo feed back, correo aprobación publicación.</t>
    </r>
  </si>
  <si>
    <r>
      <rPr>
        <b/>
        <sz val="11"/>
        <rFont val="Arial"/>
        <family val="2"/>
      </rPr>
      <t xml:space="preserve">Control 1: </t>
    </r>
    <r>
      <rPr>
        <sz val="11"/>
        <rFont val="Arial"/>
        <family val="2"/>
      </rPr>
      <t xml:space="preserve">El coordinador del Grupo de Estadística tramita los requerimientos de información estadística allegados a su dependencia de acuerdo al procedimiento PE-PI-P10, se asigna como responsable para las respuestas a cada una de las peticiones a un funcionario del grupo, los cuales diariamente registran en una base de datos de hoja de cálculo información general y las fechas del trámite. El coordinador realiza seguimiento a la base de datos para verificar los tiempos del trámite y proceder a enviar correo con reiteración a otras áreas cuando se necesitan insumos no aportados y previamente requeridos; se cierra el trámite con el radicado de GESDOC del oficio de respuesta.
</t>
    </r>
    <r>
      <rPr>
        <b/>
        <sz val="11"/>
        <rFont val="Arial"/>
        <family val="2"/>
      </rPr>
      <t xml:space="preserve">
Periodicidad del control:</t>
    </r>
    <r>
      <rPr>
        <sz val="11"/>
        <rFont val="Arial"/>
        <family val="2"/>
      </rPr>
      <t>Diario</t>
    </r>
    <r>
      <rPr>
        <b/>
        <sz val="11"/>
        <rFont val="Arial"/>
        <family val="2"/>
      </rPr>
      <t xml:space="preserve">
Evidencias:</t>
    </r>
    <r>
      <rPr>
        <sz val="11"/>
        <rFont val="Arial"/>
        <family val="2"/>
      </rPr>
      <t xml:space="preserve"> Base de datos directorio requerimientos, radicados GESDOC, oficios, correos electrónicos.</t>
    </r>
  </si>
  <si>
    <r>
      <t xml:space="preserve">Control 1: </t>
    </r>
    <r>
      <rPr>
        <sz val="11"/>
        <rFont val="Arial"/>
        <family val="2"/>
      </rPr>
      <t xml:space="preserve"> Reportar  mensualmente a la Dirección de Gestión Corporativa a través de la Subdirección de Gestión Contractual  con la contratación efectuada, discriminando la modalidad de contratación, objeto, supervisor y demás datos contractuales, conforme los criterios de SIRECI.  Cualquier novedad es informada a través de la matriz.</t>
    </r>
    <r>
      <rPr>
        <b/>
        <sz val="11"/>
        <rFont val="Arial"/>
        <family val="2"/>
      </rPr>
      <t xml:space="preserve">
Periodicidad del control: </t>
    </r>
    <r>
      <rPr>
        <sz val="11"/>
        <rFont val="Arial"/>
        <family val="2"/>
      </rPr>
      <t>Mensual</t>
    </r>
    <r>
      <rPr>
        <b/>
        <sz val="11"/>
        <rFont val="Arial"/>
        <family val="2"/>
      </rPr>
      <t xml:space="preserve">
Evidencias: </t>
    </r>
    <r>
      <rPr>
        <sz val="11"/>
        <rFont val="Arial"/>
        <family val="2"/>
      </rPr>
      <t>Correos, matriz se seguimiento mensual</t>
    </r>
  </si>
  <si>
    <r>
      <t>Control 2:</t>
    </r>
    <r>
      <rPr>
        <sz val="11"/>
        <rFont val="Arial"/>
        <family val="2"/>
      </rPr>
      <t xml:space="preserve"> La Subdirección de Gestión Contractual, DIREG y ERON  efectua Capacitación Mediante videoconferencia  y acompañamiento permantente a las subunidades ordenadoras de gasto (regionales y EPN).en el manual de contratación insitutcional, formatos y procedimientos.
Periodicidad del control: Permanente con reporte cuatrimestral</t>
    </r>
    <r>
      <rPr>
        <b/>
        <sz val="11"/>
        <rFont val="Arial"/>
        <family val="2"/>
      </rPr>
      <t xml:space="preserve">
Evidencias: </t>
    </r>
    <r>
      <rPr>
        <sz val="11"/>
        <rFont val="Arial"/>
        <family val="2"/>
      </rPr>
      <t>Actas de socialización y correos electrónicos de acompañamiento.</t>
    </r>
  </si>
  <si>
    <t>Dirección de Gestión Corporativa - Subdirección de Gestión Contractual, DIREG y ERON</t>
  </si>
  <si>
    <r>
      <rPr>
        <b/>
        <sz val="11"/>
        <rFont val="Arial"/>
        <family val="2"/>
      </rPr>
      <t>Control 2:</t>
    </r>
    <r>
      <rPr>
        <sz val="11"/>
        <rFont val="Arial"/>
        <family val="2"/>
      </rPr>
      <t xml:space="preserve">El Jefe Oficina Asesora Jurídica mediante el coordinador del Grupo de Jurisdicción Coactiva, Demandas y Defensa Judicial  elabora  oficios a las Direcciones Regionales y/o ERON con el fin de que los profesionales con el rol de apoderados atiendan y envíen dentro de los términos   la información requerida.
La oficina asesora juridica cuenta con base de datos de reparto de proceso a nivel nacional.
</t>
    </r>
    <r>
      <rPr>
        <b/>
        <sz val="11"/>
        <rFont val="Arial"/>
        <family val="2"/>
      </rPr>
      <t xml:space="preserve">Periodicidad del control: </t>
    </r>
    <r>
      <rPr>
        <sz val="11"/>
        <rFont val="Arial"/>
        <family val="2"/>
      </rPr>
      <t xml:space="preserve"> Permanente con descarga mensual del ekogui para seguimiento y verificación.
</t>
    </r>
    <r>
      <rPr>
        <b/>
        <sz val="11"/>
        <rFont val="Arial"/>
        <family val="2"/>
      </rPr>
      <t>Evidencias:</t>
    </r>
    <r>
      <rPr>
        <sz val="11"/>
        <rFont val="Arial"/>
        <family val="2"/>
      </rPr>
      <t xml:space="preserve"> Correos, oficios, videoconferencias impartiendo instrucción y recordando el cumplimiento, matriz en excel.</t>
    </r>
  </si>
  <si>
    <r>
      <rPr>
        <b/>
        <sz val="11"/>
        <rFont val="Arial"/>
        <family val="2"/>
      </rPr>
      <t xml:space="preserve">Control 1: </t>
    </r>
    <r>
      <rPr>
        <sz val="11"/>
        <rFont val="Arial"/>
        <family val="2"/>
      </rPr>
      <t xml:space="preserve">El Grupo Armamento diseña y ejecuta anualmente un plan de capacitación para la administración adecuada, control y manejo del material de defensa dirigido al personal del Cuerpo de Custodia y Vigilancia el cual se desarrolla en base a un cronograma, con responsables, fechas y dejando evidencia de la actividad mediante acta, de acuerdo a las instrucciones del nivel central a través de oficios y correos. El funcionario asignado por el Grupo de Armamento verifica el cumplimiento al cronograma y en caso de que en algún ERON, Centros de Instrucción y  Grupos Especiales no ejecuten el cronograma de capacitación, se acude mediante correo electrónico informando la no realización de los casos puntuales a las Direcciones Regionales para el efectivo cumplimiento.
</t>
    </r>
    <r>
      <rPr>
        <b/>
        <sz val="11"/>
        <rFont val="Arial"/>
        <family val="2"/>
      </rPr>
      <t>Periodicidad del control:</t>
    </r>
    <r>
      <rPr>
        <sz val="11"/>
        <rFont val="Arial"/>
        <family val="2"/>
      </rPr>
      <t xml:space="preserve"> Permanente con reporte cuatrimestral
</t>
    </r>
    <r>
      <rPr>
        <b/>
        <sz val="11"/>
        <rFont val="Arial"/>
        <family val="2"/>
      </rPr>
      <t xml:space="preserve">Evidencias: </t>
    </r>
    <r>
      <rPr>
        <sz val="11"/>
        <rFont val="Arial"/>
        <family val="2"/>
      </rPr>
      <t xml:space="preserve">  Correos, Oficios, Actas, Diseño del Cronograma</t>
    </r>
  </si>
  <si>
    <r>
      <rPr>
        <b/>
        <sz val="11"/>
        <rFont val="Arial"/>
        <family val="2"/>
      </rPr>
      <t>Control 2:</t>
    </r>
    <r>
      <rPr>
        <sz val="11"/>
        <rFont val="Arial"/>
        <family val="2"/>
      </rPr>
      <t xml:space="preserve"> La Dirección de Gestión Corporativa - Grupo Seguros, cada vez que se presenta una reclamación que es informada, se radica mediante oficio ante la compañía aseguradora y/o corredores de seguros la documentación requerida para el respectivo trámite.
 En caso de que se realice alguna observación por parte de la compañía aseguradora y/o corredores de seguros frente a la reclamación, se subsana  lo requerido solicitando a cada nivel la información y/o detalles de la reclamación. De la misma manera se realiza seguimiento al radicado frente a la compañía aseguradora.
</t>
    </r>
    <r>
      <rPr>
        <b/>
        <sz val="11"/>
        <rFont val="Arial"/>
        <family val="2"/>
      </rPr>
      <t>Periodicidad del control:</t>
    </r>
    <r>
      <rPr>
        <sz val="11"/>
        <rFont val="Arial"/>
        <family val="2"/>
      </rPr>
      <t xml:space="preserve"> Permanente con reporte cuatrimestral
</t>
    </r>
    <r>
      <rPr>
        <b/>
        <sz val="11"/>
        <rFont val="Arial"/>
        <family val="2"/>
      </rPr>
      <t>Evidencias del Control:</t>
    </r>
    <r>
      <rPr>
        <sz val="11"/>
        <rFont val="Arial"/>
        <family val="2"/>
      </rPr>
      <t xml:space="preserve"> Oficios, Matriz de segumiento Grupo Seguros.</t>
    </r>
  </si>
  <si>
    <r>
      <t xml:space="preserve">Control 2: </t>
    </r>
    <r>
      <rPr>
        <sz val="11"/>
        <rFont val="Arial"/>
        <family val="2"/>
      </rPr>
      <t xml:space="preserve">El Grupo presupuesto, contabilidad y tesorería; pagadores y ordenadores del gasto a nivel nacional, realizan la elaboración de las órdenes de pago a traves del SIIF cada vez que es requerido, con el fin de adelantar el trámite correspondiente para la liquidación de obligaciones presupuestales.
</t>
    </r>
    <r>
      <rPr>
        <b/>
        <sz val="11"/>
        <rFont val="Arial"/>
        <family val="2"/>
      </rPr>
      <t xml:space="preserve">
Periodicidad del control: </t>
    </r>
    <r>
      <rPr>
        <sz val="11"/>
        <rFont val="Arial"/>
        <family val="2"/>
      </rPr>
      <t>Permanente con reporte cuatrimestral</t>
    </r>
    <r>
      <rPr>
        <b/>
        <sz val="11"/>
        <rFont val="Arial"/>
        <family val="2"/>
      </rPr>
      <t xml:space="preserve">
Evidencias: </t>
    </r>
    <r>
      <rPr>
        <sz val="11"/>
        <rFont val="Arial"/>
        <family val="2"/>
      </rPr>
      <t>Reporte de Órdenes de pago</t>
    </r>
  </si>
  <si>
    <r>
      <t xml:space="preserve">Control 1: </t>
    </r>
    <r>
      <rPr>
        <sz val="11"/>
        <rFont val="Arial"/>
        <family val="2"/>
      </rPr>
      <t xml:space="preserve">La Dirección Gestión Corporativa, Grupo de Presupuesto, Contabilidad y Tesorería, verifican de manera cuatrimestral, que ningún servidor público maneje los dos perfiles: gestión pagador y gestión contable en el manejo de SIIF Nación II. en caso de que se identifique, se genera un reporte a la Dirección Regional y/o ERON con el fin de que se adelante la gestión para que se cumpla con este requisito. 
En caso de no cumplirse con la asignación de los dos perfiles mínimo, se emitirá oficio por parte de la Dirección Gestión Corporativa, requiriendo al Director Regional para que corrija tal situación emitiendo la respuesta por escrito con los datos del servidor público asignado, dirigido al coordinador del SIIF II Nación del INPEC Sede Central.
</t>
    </r>
    <r>
      <rPr>
        <b/>
        <sz val="11"/>
        <rFont val="Arial"/>
        <family val="2"/>
      </rPr>
      <t xml:space="preserve">
Periodicidad del control: </t>
    </r>
    <r>
      <rPr>
        <sz val="11"/>
        <rFont val="Arial"/>
        <family val="2"/>
      </rPr>
      <t>Cuatrimestral</t>
    </r>
    <r>
      <rPr>
        <b/>
        <sz val="11"/>
        <rFont val="Arial"/>
        <family val="2"/>
      </rPr>
      <t xml:space="preserve">
Evidencias: </t>
    </r>
    <r>
      <rPr>
        <sz val="11"/>
        <rFont val="Arial"/>
        <family val="2"/>
      </rPr>
      <t xml:space="preserve"> Reporte grupo de presupuesto (manual), Oficios y correo electrónico.</t>
    </r>
  </si>
  <si>
    <r>
      <t xml:space="preserve">Control 1: </t>
    </r>
    <r>
      <rPr>
        <sz val="11"/>
        <rFont val="Arial"/>
        <family val="2"/>
      </rPr>
      <t xml:space="preserve">La Subdirección de Gestión Contractual y los responsables del proceso de contratación en las Direcciones Regionales, ERON y  Escuela Penitenciaria Nacional  revisan y aprueban los estudios previos y análisis del sector a fin de cumplir  los lineamientos del Manual de contratación, guías de Colombia Compra Eficiente y normatividad vigente aplicada a cada proceso de contratación, la que es publicada en SECOP, lo anterior responabilidad de la Subdirección de Gestión Contractual.
</t>
    </r>
    <r>
      <rPr>
        <b/>
        <sz val="11"/>
        <rFont val="Arial"/>
        <family val="2"/>
      </rPr>
      <t xml:space="preserve">
Periodicidad del control: </t>
    </r>
    <r>
      <rPr>
        <sz val="11"/>
        <rFont val="Arial"/>
        <family val="2"/>
      </rPr>
      <t>Permanente (Mensual)</t>
    </r>
    <r>
      <rPr>
        <b/>
        <sz val="11"/>
        <rFont val="Arial"/>
        <family val="2"/>
      </rPr>
      <t xml:space="preserve">
Evidencias: </t>
    </r>
    <r>
      <rPr>
        <sz val="11"/>
        <rFont val="Arial"/>
        <family val="2"/>
      </rPr>
      <t>Actas, correos, oficios, publicación secop</t>
    </r>
  </si>
  <si>
    <r>
      <t xml:space="preserve">Control 2:   </t>
    </r>
    <r>
      <rPr>
        <sz val="11"/>
        <rFont val="Arial"/>
        <family val="2"/>
      </rPr>
      <t>La Subdirección de Gestión Contractual y DIREG realiza capacitacitación y acompañamiento cada vez que se requiera a las subunidades con ordenación del gasto y soluciona las dudas que surjan dentro de los procesos contractuales, en caso de que no se pueda brindar una solución, se elevará consulta a Colombia Compra Eficiente.</t>
    </r>
    <r>
      <rPr>
        <b/>
        <sz val="11"/>
        <rFont val="Arial"/>
        <family val="2"/>
      </rPr>
      <t xml:space="preserve">
Periodicidad del control: </t>
    </r>
    <r>
      <rPr>
        <sz val="11"/>
        <rFont val="Arial"/>
        <family val="2"/>
      </rPr>
      <t>Cada vez que sea requerido (cuatrimestral)</t>
    </r>
    <r>
      <rPr>
        <b/>
        <sz val="11"/>
        <rFont val="Arial"/>
        <family val="2"/>
      </rPr>
      <t xml:space="preserve">
Evidencias:</t>
    </r>
    <r>
      <rPr>
        <sz val="11"/>
        <rFont val="Arial"/>
        <family val="2"/>
      </rPr>
      <t xml:space="preserve"> Correo electrónicos - Grabación, actas</t>
    </r>
  </si>
  <si>
    <t xml:space="preserve">Debido a la baja oferta de actividades del plan ocupacional de los ERON. </t>
  </si>
  <si>
    <t>Por la PPL cuya  asignación de actividad ocupacional de TEE, no corresponde con la fase de tratamiento y los objetivos de tratamiento penitenciario</t>
  </si>
  <si>
    <t>Por el incumplimiento en la clasificación en fase de tratamiento penitenciario de la PPL Condenada</t>
  </si>
  <si>
    <t>Debido al rezago  en el seguimiento en fase de tratamieto penitenciario de acuerdo con los tiempos establecidos por la normatividad</t>
  </si>
  <si>
    <t xml:space="preserve">Si se presenta la materialización del riesgo, se debe ejecutar las siguientes acciones cuyo objetivo principal es reducir los daños que se puedan producir (Impacto):
1.  Campañas de promocion y prevecnion con apoyo de la regional  enlos ERON identificados. </t>
  </si>
  <si>
    <r>
      <t>Control 1:</t>
    </r>
    <r>
      <rPr>
        <sz val="11"/>
        <rFont val="Arial"/>
        <family val="2"/>
      </rPr>
      <t>El funcionario de GATEC verifica trimestral el diligenciamiento del formulario en linea para asegurarse de que se haya diligenciado correctamente  la información de los funcionarios asignados para el área de atención al ciudadano en las  Direcciones Regionales, EPN y ERON. En caso de detectarse alguna novedad se remitirá un oficio de cumplimiento.</t>
    </r>
    <r>
      <rPr>
        <b/>
        <sz val="11"/>
        <rFont val="Arial"/>
        <family val="2"/>
      </rPr>
      <t xml:space="preserve">
Periodicidad del control: </t>
    </r>
    <r>
      <rPr>
        <sz val="11"/>
        <rFont val="Arial"/>
        <family val="2"/>
      </rPr>
      <t>Tres (3) veces al año.</t>
    </r>
    <r>
      <rPr>
        <b/>
        <sz val="11"/>
        <rFont val="Arial"/>
        <family val="2"/>
      </rPr>
      <t xml:space="preserve">
Evidencias: </t>
    </r>
    <r>
      <rPr>
        <sz val="11"/>
        <rFont val="Arial"/>
        <family val="2"/>
      </rPr>
      <t>Oficios y formularios en linea</t>
    </r>
  </si>
  <si>
    <r>
      <t xml:space="preserve">Subdirección de Talento Humano - </t>
    </r>
    <r>
      <rPr>
        <b/>
        <sz val="11"/>
        <rFont val="Arial"/>
        <family val="2"/>
      </rPr>
      <t>Grupo de Bienestar Laboral</t>
    </r>
  </si>
  <si>
    <r>
      <t xml:space="preserve">Subdirección de Talento Humano - </t>
    </r>
    <r>
      <rPr>
        <b/>
        <sz val="11"/>
        <rFont val="Arial"/>
        <family val="2"/>
      </rPr>
      <t>Grupo Prospectiva del Talento Humano</t>
    </r>
  </si>
  <si>
    <r>
      <t xml:space="preserve">Subdirección de Talento Humano - </t>
    </r>
    <r>
      <rPr>
        <b/>
        <sz val="11"/>
        <rFont val="Arial"/>
        <family val="2"/>
      </rPr>
      <t xml:space="preserve"> Grupo de Prestaciones Sociales</t>
    </r>
  </si>
  <si>
    <r>
      <t xml:space="preserve">Subdirección de Talento Humano - </t>
    </r>
    <r>
      <rPr>
        <b/>
        <sz val="11"/>
        <rFont val="Arial"/>
        <family val="2"/>
      </rPr>
      <t xml:space="preserve">Grupo Asuntos Laborales </t>
    </r>
  </si>
  <si>
    <t>Posibilidad de afectación reputacional y económico por incumplimiento de los Estándares Minimos del SG-SST de acuerdo a la Resolución 0312 de 2019, debido a la baja articulación en el reporte de evidencias  de las actividades ejecutadas en el marco del SG-SST por parte de los ERON, Direcciones Regionales y la Escuela de 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</si>
</sst>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240A]dddd\,\ dd&quot; de &quot;mmmm&quot; de &quot;yyyy;@"/>
    <numFmt numFmtId="165" formatCode="dd/mm/yyyy"/>
    <numFmt numFmtId="166" formatCode="d/m/yyyy"/>
    <numFmt numFmtId="167" formatCode="dd/mm/yyyy;@"/>
  </numFmts>
  <fonts count="57" x14ac:knownFonts="1">
    <font>
      <sz val="11"/>
      <color theme="1"/>
      <name val="Calibri"/>
      <family val="2"/>
      <scheme val="minor"/>
    </font>
    <font>
      <sz val="11"/>
      <color theme="1"/>
      <name val="Calibri"/>
      <family val="2"/>
      <scheme val="minor"/>
    </font>
    <font>
      <sz val="11"/>
      <name val="Arial Narrow"/>
      <family val="2"/>
    </font>
    <font>
      <b/>
      <sz val="14"/>
      <color theme="0"/>
      <name val="Arial Narrow"/>
      <family val="2"/>
    </font>
    <font>
      <b/>
      <sz val="11"/>
      <color theme="0"/>
      <name val="Arial Narrow"/>
      <family val="2"/>
    </font>
    <font>
      <sz val="11"/>
      <color rgb="FF000000"/>
      <name val="Calibri"/>
      <family val="2"/>
    </font>
    <font>
      <sz val="9"/>
      <name val="Arial Narrow"/>
      <family val="2"/>
    </font>
    <font>
      <b/>
      <sz val="11"/>
      <name val="Arial Narrow"/>
      <family val="2"/>
    </font>
    <font>
      <sz val="11"/>
      <color theme="1"/>
      <name val="Arial Narrow"/>
      <family val="2"/>
    </font>
    <font>
      <sz val="10"/>
      <color theme="1"/>
      <name val="Arial Narrow"/>
      <family val="2"/>
    </font>
    <font>
      <sz val="11"/>
      <color rgb="FFFF0000"/>
      <name val="Arial Narrow"/>
      <family val="2"/>
    </font>
    <font>
      <sz val="9"/>
      <color indexed="81"/>
      <name val="Tahoma"/>
      <family val="2"/>
    </font>
    <font>
      <b/>
      <sz val="14"/>
      <name val="Verdana"/>
      <family val="2"/>
    </font>
    <font>
      <b/>
      <sz val="11"/>
      <color theme="1"/>
      <name val="Calibri"/>
      <family val="2"/>
      <scheme val="minor"/>
    </font>
    <font>
      <sz val="11"/>
      <color indexed="8"/>
      <name val="Calibri"/>
      <family val="2"/>
    </font>
    <font>
      <sz val="11"/>
      <color indexed="8"/>
      <name val="Arial Narrow"/>
      <family val="2"/>
    </font>
    <font>
      <b/>
      <sz val="11"/>
      <color indexed="8"/>
      <name val="Arial Narrow"/>
      <family val="2"/>
    </font>
    <font>
      <b/>
      <sz val="10"/>
      <color indexed="8"/>
      <name val="Arial Narrow"/>
      <family val="2"/>
    </font>
    <font>
      <sz val="10"/>
      <color indexed="8"/>
      <name val="Arial Narrow"/>
      <family val="2"/>
    </font>
    <font>
      <b/>
      <sz val="12"/>
      <color theme="0"/>
      <name val="Arial Narrow"/>
      <family val="2"/>
    </font>
    <font>
      <sz val="12"/>
      <color theme="1"/>
      <name val="Arial Narrow"/>
      <family val="2"/>
    </font>
    <font>
      <b/>
      <sz val="11"/>
      <color theme="1"/>
      <name val="Arial"/>
      <family val="2"/>
    </font>
    <font>
      <sz val="11"/>
      <color theme="1"/>
      <name val="Arial"/>
      <family val="2"/>
    </font>
    <font>
      <sz val="11"/>
      <color indexed="8"/>
      <name val="Arial"/>
      <family val="2"/>
    </font>
    <font>
      <sz val="11"/>
      <color rgb="FF000000"/>
      <name val="Arial"/>
      <family val="2"/>
    </font>
    <font>
      <sz val="9"/>
      <color rgb="FF000000"/>
      <name val="Arial"/>
      <family val="2"/>
    </font>
    <font>
      <sz val="8"/>
      <name val="Calibri"/>
      <family val="2"/>
      <scheme val="minor"/>
    </font>
    <font>
      <b/>
      <sz val="9"/>
      <color indexed="81"/>
      <name val="Tahoma"/>
      <family val="2"/>
    </font>
    <font>
      <sz val="11"/>
      <color rgb="FF000000"/>
      <name val="Arial Narrow"/>
      <family val="2"/>
    </font>
    <font>
      <sz val="11"/>
      <color theme="1"/>
      <name val="Arial Narrow"/>
      <family val="2"/>
    </font>
    <font>
      <sz val="11"/>
      <name val="Arial"/>
      <family val="2"/>
    </font>
    <font>
      <b/>
      <sz val="11"/>
      <name val="Arial"/>
      <family val="2"/>
    </font>
    <font>
      <i/>
      <sz val="11"/>
      <name val="Arial Narrow"/>
      <family val="2"/>
    </font>
    <font>
      <b/>
      <sz val="11"/>
      <color indexed="8"/>
      <name val="Arial"/>
      <family val="2"/>
    </font>
    <font>
      <i/>
      <sz val="11"/>
      <color theme="1"/>
      <name val="Arial"/>
      <family val="2"/>
    </font>
    <font>
      <sz val="8"/>
      <name val="Arial Narrow"/>
      <family val="2"/>
    </font>
    <font>
      <b/>
      <sz val="11"/>
      <color rgb="FF000000"/>
      <name val="Arial Narrow"/>
      <family val="2"/>
    </font>
    <font>
      <b/>
      <sz val="11"/>
      <color rgb="FF000000"/>
      <name val="Arial"/>
      <family val="2"/>
    </font>
    <font>
      <b/>
      <sz val="10"/>
      <color theme="0"/>
      <name val="Arial Narrow"/>
      <family val="2"/>
    </font>
    <font>
      <sz val="10"/>
      <color theme="1"/>
      <name val="Arial"/>
      <family val="2"/>
    </font>
    <font>
      <sz val="10"/>
      <name val="Arial"/>
      <family val="2"/>
    </font>
    <font>
      <b/>
      <sz val="10"/>
      <name val="Arial Narrow"/>
      <family val="2"/>
    </font>
    <font>
      <sz val="10"/>
      <name val="Arial Narrow"/>
      <family val="2"/>
    </font>
    <font>
      <b/>
      <sz val="11"/>
      <color rgb="FFFF0000"/>
      <name val="Arial Narrow"/>
      <family val="2"/>
    </font>
    <font>
      <b/>
      <sz val="10"/>
      <color theme="1"/>
      <name val="Arial"/>
      <family val="2"/>
    </font>
    <font>
      <b/>
      <sz val="11"/>
      <color theme="1"/>
      <name val="Arial Narrow"/>
      <family val="2"/>
    </font>
    <font>
      <b/>
      <sz val="10"/>
      <color indexed="8"/>
      <name val="Arial"/>
      <family val="2"/>
    </font>
    <font>
      <sz val="10"/>
      <color indexed="8"/>
      <name val="Arial"/>
      <family val="2"/>
    </font>
    <font>
      <sz val="10"/>
      <color rgb="FF000000"/>
      <name val="Arial"/>
      <family val="2"/>
    </font>
    <font>
      <b/>
      <sz val="11"/>
      <color theme="0"/>
      <name val="Arial"/>
      <family val="2"/>
    </font>
    <font>
      <sz val="8"/>
      <name val="Arial"/>
      <family val="2"/>
    </font>
    <font>
      <sz val="11"/>
      <color rgb="FFFF0000"/>
      <name val="Arial"/>
      <family val="2"/>
    </font>
    <font>
      <sz val="11"/>
      <name val="Calibri"/>
      <family val="2"/>
    </font>
    <font>
      <b/>
      <sz val="14"/>
      <color theme="0"/>
      <name val="Arial"/>
      <family val="2"/>
    </font>
    <font>
      <b/>
      <sz val="12"/>
      <color theme="1"/>
      <name val="Arial Narrow"/>
      <family val="2"/>
    </font>
    <font>
      <b/>
      <u/>
      <sz val="11"/>
      <name val="Arial"/>
      <family val="2"/>
    </font>
    <font>
      <sz val="11"/>
      <color rgb="FF66FF33"/>
      <name val="Arial Narrow"/>
      <family val="2"/>
    </font>
  </fonts>
  <fills count="25">
    <fill>
      <patternFill patternType="none"/>
    </fill>
    <fill>
      <patternFill patternType="gray125"/>
    </fill>
    <fill>
      <patternFill patternType="solid">
        <fgColor rgb="FF3366CC"/>
        <bgColor indexed="64"/>
      </patternFill>
    </fill>
    <fill>
      <patternFill patternType="solid">
        <fgColor theme="0"/>
        <bgColor indexed="64"/>
      </patternFill>
    </fill>
    <fill>
      <patternFill patternType="solid">
        <fgColor theme="0"/>
        <bgColor theme="0"/>
      </patternFill>
    </fill>
    <fill>
      <patternFill patternType="solid">
        <fgColor rgb="FFE2ECFD"/>
        <bgColor indexed="64"/>
      </patternFill>
    </fill>
    <fill>
      <patternFill patternType="solid">
        <fgColor theme="6" tint="0.79998168889431442"/>
        <bgColor indexed="64"/>
      </patternFill>
    </fill>
    <fill>
      <patternFill patternType="solid">
        <fgColor rgb="FFD7EBF7"/>
        <bgColor indexed="64"/>
      </patternFill>
    </fill>
    <fill>
      <patternFill patternType="solid">
        <fgColor rgb="FF244062"/>
        <bgColor rgb="FFC2D69B"/>
      </patternFill>
    </fill>
    <fill>
      <patternFill patternType="solid">
        <fgColor rgb="FF244062"/>
        <bgColor indexed="64"/>
      </patternFill>
    </fill>
    <fill>
      <patternFill patternType="solid">
        <fgColor rgb="FF0070C0"/>
        <bgColor rgb="FFC2D69B"/>
      </patternFill>
    </fill>
    <fill>
      <patternFill patternType="solid">
        <fgColor rgb="FF002060"/>
        <bgColor indexed="64"/>
      </patternFill>
    </fill>
    <fill>
      <patternFill patternType="solid">
        <fgColor rgb="FFFF0000"/>
        <bgColor indexed="64"/>
      </patternFill>
    </fill>
    <fill>
      <patternFill patternType="solid">
        <fgColor rgb="FFFFFF00"/>
        <bgColor indexed="64"/>
      </patternFill>
    </fill>
    <fill>
      <patternFill patternType="solid">
        <fgColor rgb="FF66FF33"/>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rgb="FFFFFF00"/>
        <bgColor theme="0"/>
      </patternFill>
    </fill>
    <fill>
      <patternFill patternType="solid">
        <fgColor rgb="FF00B0F0"/>
        <bgColor indexed="64"/>
      </patternFill>
    </fill>
    <fill>
      <patternFill patternType="solid">
        <fgColor rgb="FFFF0000"/>
        <bgColor theme="0"/>
      </patternFill>
    </fill>
    <fill>
      <patternFill patternType="solid">
        <fgColor rgb="FF00B0F0"/>
        <bgColor theme="0"/>
      </patternFill>
    </fill>
    <fill>
      <patternFill patternType="solid">
        <fgColor theme="4" tint="0.59999389629810485"/>
        <bgColor indexed="64"/>
      </patternFill>
    </fill>
  </fills>
  <borders count="119">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tted">
        <color rgb="FFF79646"/>
      </left>
      <right style="dotted">
        <color rgb="FFF79646"/>
      </right>
      <top style="dotted">
        <color rgb="FFF79646"/>
      </top>
      <bottom/>
      <diagonal/>
    </border>
    <border>
      <left style="thick">
        <color rgb="FF000000"/>
      </left>
      <right style="medium">
        <color rgb="FF000000"/>
      </right>
      <top/>
      <bottom style="thick">
        <color rgb="FF000000"/>
      </bottom>
      <diagonal/>
    </border>
    <border>
      <left/>
      <right style="thick">
        <color rgb="FF000000"/>
      </right>
      <top/>
      <bottom style="thick">
        <color rgb="FF000000"/>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ck">
        <color rgb="FF000000"/>
      </right>
      <top style="medium">
        <color indexed="64"/>
      </top>
      <bottom style="thick">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ck">
        <color rgb="FF000000"/>
      </right>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rgb="FF000000"/>
      </left>
      <right style="thin">
        <color rgb="FF000000"/>
      </right>
      <top style="medium">
        <color indexed="64"/>
      </top>
      <bottom/>
      <diagonal/>
    </border>
    <border>
      <left style="thin">
        <color rgb="FF000000"/>
      </left>
      <right style="thin">
        <color indexed="64"/>
      </right>
      <top style="medium">
        <color indexed="64"/>
      </top>
      <bottom/>
      <diagonal/>
    </border>
    <border>
      <left/>
      <right style="thin">
        <color indexed="64"/>
      </right>
      <top style="medium">
        <color indexed="64"/>
      </top>
      <bottom style="thin">
        <color indexed="64"/>
      </bottom>
      <diagonal/>
    </border>
    <border>
      <left style="thin">
        <color rgb="FF000000"/>
      </left>
      <right style="thin">
        <color rgb="FF000000"/>
      </right>
      <top/>
      <bottom style="medium">
        <color indexed="64"/>
      </bottom>
      <diagonal/>
    </border>
    <border>
      <left style="thin">
        <color rgb="FF000000"/>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right style="thin">
        <color rgb="FF000000"/>
      </right>
      <top style="medium">
        <color indexed="64"/>
      </top>
      <bottom/>
      <diagonal/>
    </border>
    <border>
      <left/>
      <right style="thin">
        <color indexed="64"/>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rgb="FF000000"/>
      </right>
      <top style="medium">
        <color indexed="64"/>
      </top>
      <bottom style="thick">
        <color rgb="FF000000"/>
      </bottom>
      <diagonal/>
    </border>
    <border>
      <left style="medium">
        <color indexed="64"/>
      </left>
      <right style="thin">
        <color indexed="64"/>
      </right>
      <top style="thin">
        <color indexed="64"/>
      </top>
      <bottom style="thin">
        <color indexed="64"/>
      </bottom>
      <diagonal/>
    </border>
    <border>
      <left/>
      <right style="medium">
        <color rgb="FF000000"/>
      </right>
      <top/>
      <bottom style="medium">
        <color indexed="64"/>
      </bottom>
      <diagonal/>
    </border>
    <border>
      <left/>
      <right style="medium">
        <color indexed="64"/>
      </right>
      <top style="medium">
        <color indexed="64"/>
      </top>
      <bottom/>
      <diagonal/>
    </border>
    <border>
      <left/>
      <right/>
      <top style="medium">
        <color indexed="64"/>
      </top>
      <bottom style="thick">
        <color rgb="FF000000"/>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rgb="FF000000"/>
      </right>
      <top/>
      <bottom style="thick">
        <color rgb="FF000000"/>
      </bottom>
      <diagonal/>
    </border>
    <border>
      <left/>
      <right style="medium">
        <color rgb="FF000000"/>
      </right>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ck">
        <color rgb="FF000000"/>
      </bottom>
      <diagonal/>
    </border>
    <border>
      <left style="medium">
        <color indexed="64"/>
      </left>
      <right style="medium">
        <color indexed="64"/>
      </right>
      <top style="thin">
        <color indexed="64"/>
      </top>
      <bottom/>
      <diagonal/>
    </border>
    <border>
      <left style="medium">
        <color indexed="64"/>
      </left>
      <right style="thin">
        <color rgb="FF000000"/>
      </right>
      <top style="medium">
        <color indexed="64"/>
      </top>
      <bottom/>
      <diagonal/>
    </border>
    <border>
      <left style="medium">
        <color indexed="64"/>
      </left>
      <right style="thin">
        <color rgb="FF000000"/>
      </right>
      <top/>
      <bottom style="medium">
        <color indexed="64"/>
      </bottom>
      <diagonal/>
    </border>
    <border>
      <left style="medium">
        <color indexed="64"/>
      </left>
      <right style="medium">
        <color indexed="64"/>
      </right>
      <top style="thick">
        <color rgb="FF000000"/>
      </top>
      <bottom/>
      <diagonal/>
    </border>
    <border>
      <left style="thin">
        <color indexed="64"/>
      </left>
      <right style="thin">
        <color rgb="FF000000"/>
      </right>
      <top style="thin">
        <color rgb="FF000000"/>
      </top>
      <bottom/>
      <diagonal/>
    </border>
    <border>
      <left style="thin">
        <color indexed="64"/>
      </left>
      <right style="thin">
        <color rgb="FF000000"/>
      </right>
      <top/>
      <bottom style="medium">
        <color indexed="64"/>
      </bottom>
      <diagonal/>
    </border>
    <border>
      <left style="thin">
        <color rgb="FF000000"/>
      </left>
      <right style="thin">
        <color rgb="FF000000"/>
      </right>
      <top/>
      <bottom/>
      <diagonal/>
    </border>
    <border>
      <left style="thin">
        <color rgb="FF000000"/>
      </left>
      <right style="medium">
        <color indexed="64"/>
      </right>
      <top style="medium">
        <color indexed="64"/>
      </top>
      <bottom/>
      <diagonal/>
    </border>
    <border>
      <left style="thin">
        <color rgb="FF000000"/>
      </left>
      <right style="medium">
        <color indexed="64"/>
      </right>
      <top/>
      <bottom style="medium">
        <color indexed="64"/>
      </bottom>
      <diagonal/>
    </border>
    <border>
      <left/>
      <right style="thin">
        <color indexed="64"/>
      </right>
      <top style="double">
        <color indexed="64"/>
      </top>
      <bottom style="double">
        <color indexed="64"/>
      </bottom>
      <diagonal/>
    </border>
    <border>
      <left style="thin">
        <color indexed="64"/>
      </left>
      <right style="thin">
        <color rgb="FF000000"/>
      </right>
      <top style="medium">
        <color indexed="64"/>
      </top>
      <bottom/>
      <diagonal/>
    </border>
    <border>
      <left style="medium">
        <color indexed="64"/>
      </left>
      <right/>
      <top/>
      <bottom/>
      <diagonal/>
    </border>
    <border>
      <left style="thin">
        <color rgb="FF000000"/>
      </left>
      <right/>
      <top style="thin">
        <color rgb="FF000000"/>
      </top>
      <bottom/>
      <diagonal/>
    </border>
    <border>
      <left style="thin">
        <color rgb="FF000000"/>
      </left>
      <right/>
      <top/>
      <bottom/>
      <diagonal/>
    </border>
    <border>
      <left style="thin">
        <color indexed="64"/>
      </left>
      <right style="thin">
        <color rgb="FF000000"/>
      </right>
      <top/>
      <bottom style="thin">
        <color rgb="FF000000"/>
      </bottom>
      <diagonal/>
    </border>
    <border>
      <left style="thin">
        <color rgb="FF000000"/>
      </left>
      <right style="thin">
        <color indexed="64"/>
      </right>
      <top/>
      <bottom style="thin">
        <color indexed="64"/>
      </bottom>
      <diagonal/>
    </border>
    <border>
      <left style="thin">
        <color indexed="64"/>
      </left>
      <right style="thin">
        <color rgb="FF000000"/>
      </right>
      <top/>
      <bottom style="thin">
        <color indexed="64"/>
      </bottom>
      <diagonal/>
    </border>
    <border>
      <left style="medium">
        <color indexed="64"/>
      </left>
      <right style="medium">
        <color indexed="64"/>
      </right>
      <top/>
      <bottom style="thin">
        <color indexed="64"/>
      </bottom>
      <diagonal/>
    </border>
    <border>
      <left/>
      <right/>
      <top style="double">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rgb="FF000000"/>
      </top>
      <bottom/>
      <diagonal/>
    </border>
    <border>
      <left style="medium">
        <color indexed="64"/>
      </left>
      <right style="thin">
        <color indexed="64"/>
      </right>
      <top/>
      <bottom style="thin">
        <color indexed="64"/>
      </bottom>
      <diagonal/>
    </border>
  </borders>
  <cellStyleXfs count="8">
    <xf numFmtId="0" fontId="0" fillId="0" borderId="0"/>
    <xf numFmtId="9" fontId="1" fillId="0" borderId="0" applyFont="0" applyFill="0" applyBorder="0" applyAlignment="0" applyProtection="0"/>
    <xf numFmtId="0" fontId="5" fillId="0" borderId="0"/>
    <xf numFmtId="0" fontId="14" fillId="0" borderId="0"/>
    <xf numFmtId="0" fontId="1" fillId="0" borderId="0"/>
    <xf numFmtId="9" fontId="5" fillId="0" borderId="0" applyFont="0" applyFill="0" applyBorder="0" applyAlignment="0" applyProtection="0"/>
    <xf numFmtId="9" fontId="1" fillId="0" borderId="0" applyFont="0" applyFill="0" applyBorder="0" applyAlignment="0" applyProtection="0"/>
    <xf numFmtId="0" fontId="22" fillId="0" borderId="0"/>
  </cellStyleXfs>
  <cellXfs count="2263">
    <xf numFmtId="0" fontId="0" fillId="0" borderId="0" xfId="0"/>
    <xf numFmtId="0" fontId="2" fillId="0" borderId="3" xfId="0" applyFont="1" applyBorder="1" applyAlignment="1">
      <alignment horizontal="justify" vertical="center" wrapText="1"/>
    </xf>
    <xf numFmtId="0" fontId="2" fillId="0" borderId="3" xfId="0" applyFont="1" applyBorder="1" applyAlignment="1">
      <alignment horizontal="center" vertical="center" wrapText="1"/>
    </xf>
    <xf numFmtId="0" fontId="0" fillId="12" borderId="0" xfId="0" applyFill="1"/>
    <xf numFmtId="0" fontId="9" fillId="0" borderId="0" xfId="0" applyFont="1"/>
    <xf numFmtId="0" fontId="19" fillId="2" borderId="13" xfId="0" applyFont="1" applyFill="1" applyBorder="1" applyAlignment="1">
      <alignment horizontal="center" vertical="center"/>
    </xf>
    <xf numFmtId="0" fontId="19" fillId="2" borderId="13" xfId="0" applyFont="1" applyFill="1" applyBorder="1" applyAlignment="1">
      <alignment horizontal="center" vertical="center" wrapText="1"/>
    </xf>
    <xf numFmtId="0" fontId="7" fillId="0" borderId="3" xfId="0" applyFont="1" applyBorder="1" applyAlignment="1">
      <alignment horizontal="center" vertical="center"/>
    </xf>
    <xf numFmtId="0" fontId="20" fillId="0" borderId="0" xfId="0" applyFont="1"/>
    <xf numFmtId="164" fontId="2" fillId="0" borderId="3" xfId="0" applyNumberFormat="1" applyFont="1" applyFill="1" applyBorder="1" applyAlignment="1">
      <alignment horizontal="center" vertical="center"/>
    </xf>
    <xf numFmtId="0" fontId="2" fillId="0" borderId="3" xfId="0" applyFont="1" applyBorder="1" applyAlignment="1">
      <alignment horizontal="center" vertical="center"/>
    </xf>
    <xf numFmtId="0" fontId="0" fillId="13" borderId="0" xfId="0" applyFill="1"/>
    <xf numFmtId="0" fontId="13" fillId="0" borderId="0" xfId="0" applyFont="1" applyAlignment="1"/>
    <xf numFmtId="0" fontId="21" fillId="0" borderId="0" xfId="0" applyFont="1" applyAlignment="1"/>
    <xf numFmtId="0" fontId="0" fillId="0" borderId="0" xfId="0" applyAlignment="1"/>
    <xf numFmtId="0" fontId="14" fillId="0" borderId="0" xfId="3" applyFont="1" applyFill="1" applyBorder="1" applyAlignment="1">
      <alignment vertical="center"/>
    </xf>
    <xf numFmtId="0" fontId="22" fillId="0" borderId="0" xfId="0" applyFont="1" applyAlignment="1"/>
    <xf numFmtId="0" fontId="0" fillId="14" borderId="0" xfId="0" applyFill="1"/>
    <xf numFmtId="0" fontId="23" fillId="0" borderId="0" xfId="3" applyFont="1" applyFill="1" applyBorder="1" applyAlignment="1">
      <alignment vertical="center"/>
    </xf>
    <xf numFmtId="0" fontId="22" fillId="0" borderId="0" xfId="0" applyFont="1"/>
    <xf numFmtId="0" fontId="0" fillId="15" borderId="0" xfId="0" applyFill="1"/>
    <xf numFmtId="0" fontId="14" fillId="3" borderId="0" xfId="3" applyFont="1" applyFill="1" applyBorder="1" applyAlignment="1">
      <alignment vertical="center"/>
    </xf>
    <xf numFmtId="0" fontId="0" fillId="3" borderId="0" xfId="0" applyFill="1" applyAlignment="1"/>
    <xf numFmtId="0" fontId="9" fillId="0" borderId="0" xfId="0" applyFont="1" applyAlignment="1">
      <alignment vertical="center"/>
    </xf>
    <xf numFmtId="0" fontId="24" fillId="0" borderId="19" xfId="0" applyFont="1" applyBorder="1" applyAlignment="1">
      <alignment horizontal="justify" vertical="center" wrapText="1" readingOrder="1"/>
    </xf>
    <xf numFmtId="0" fontId="0" fillId="0" borderId="0" xfId="0" applyAlignment="1">
      <alignment vertical="center"/>
    </xf>
    <xf numFmtId="0" fontId="22" fillId="0" borderId="21" xfId="0" applyFont="1" applyFill="1" applyBorder="1" applyAlignment="1">
      <alignment vertical="center"/>
    </xf>
    <xf numFmtId="0" fontId="22" fillId="0" borderId="22" xfId="0" applyFont="1" applyFill="1" applyBorder="1" applyAlignment="1">
      <alignment vertical="center"/>
    </xf>
    <xf numFmtId="0" fontId="22" fillId="0" borderId="20" xfId="0" applyFont="1" applyFill="1" applyBorder="1" applyAlignment="1">
      <alignment vertical="center"/>
    </xf>
    <xf numFmtId="0" fontId="22" fillId="0" borderId="0" xfId="0" applyFont="1" applyFill="1" applyBorder="1" applyAlignment="1">
      <alignment vertical="center"/>
    </xf>
    <xf numFmtId="0" fontId="14" fillId="0" borderId="3" xfId="3" applyFont="1" applyFill="1" applyBorder="1" applyAlignment="1">
      <alignment vertical="center"/>
    </xf>
    <xf numFmtId="9" fontId="14" fillId="0" borderId="3" xfId="3" applyNumberFormat="1" applyFont="1" applyFill="1" applyBorder="1" applyAlignment="1">
      <alignment vertical="center"/>
    </xf>
    <xf numFmtId="0" fontId="0" fillId="0" borderId="3" xfId="0" applyBorder="1" applyAlignment="1"/>
    <xf numFmtId="0" fontId="0" fillId="0" borderId="3" xfId="0" applyBorder="1" applyAlignment="1">
      <alignment wrapText="1"/>
    </xf>
    <xf numFmtId="0" fontId="25" fillId="0" borderId="0" xfId="0" applyFont="1" applyFill="1" applyBorder="1" applyAlignment="1">
      <alignment horizontal="left" vertical="center" wrapText="1"/>
    </xf>
    <xf numFmtId="0" fontId="0" fillId="0" borderId="0" xfId="0" applyFill="1" applyAlignment="1"/>
    <xf numFmtId="0" fontId="28" fillId="0" borderId="19" xfId="0" applyFont="1" applyBorder="1" applyAlignment="1">
      <alignment horizontal="center" vertical="center" wrapText="1" readingOrder="1"/>
    </xf>
    <xf numFmtId="0" fontId="0" fillId="0" borderId="0" xfId="0" applyFill="1" applyBorder="1" applyAlignment="1"/>
    <xf numFmtId="0" fontId="2" fillId="0" borderId="0" xfId="0" applyFont="1" applyProtection="1">
      <protection locked="0"/>
    </xf>
    <xf numFmtId="0" fontId="6" fillId="0" borderId="0" xfId="0" applyFont="1" applyProtection="1">
      <protection locked="0"/>
    </xf>
    <xf numFmtId="0" fontId="2" fillId="13" borderId="3" xfId="2" applyFont="1" applyFill="1" applyBorder="1" applyAlignment="1" applyProtection="1">
      <alignment horizontal="center" vertical="center" wrapText="1"/>
      <protection locked="0"/>
    </xf>
    <xf numFmtId="0" fontId="2" fillId="13" borderId="3" xfId="0" applyFont="1" applyFill="1" applyBorder="1" applyAlignment="1" applyProtection="1">
      <alignment horizontal="center" vertical="center" wrapText="1"/>
      <protection locked="0"/>
    </xf>
    <xf numFmtId="0" fontId="2" fillId="6" borderId="3" xfId="0" applyFont="1" applyFill="1" applyBorder="1" applyAlignment="1" applyProtection="1">
      <alignment horizontal="center" vertical="center" wrapText="1"/>
      <protection locked="0"/>
    </xf>
    <xf numFmtId="0" fontId="2" fillId="13" borderId="3" xfId="0" applyFont="1" applyFill="1" applyBorder="1" applyAlignment="1" applyProtection="1">
      <alignment horizontal="center" vertical="center" textRotation="90" wrapText="1"/>
      <protection locked="0"/>
    </xf>
    <xf numFmtId="0" fontId="2" fillId="0" borderId="0" xfId="0" applyFont="1" applyAlignment="1" applyProtection="1">
      <alignment horizontal="center"/>
      <protection locked="0"/>
    </xf>
    <xf numFmtId="0" fontId="2" fillId="0" borderId="0" xfId="0" applyFont="1" applyAlignment="1" applyProtection="1">
      <alignment wrapText="1"/>
      <protection locked="0"/>
    </xf>
    <xf numFmtId="0" fontId="2" fillId="0" borderId="0" xfId="0" applyFont="1" applyAlignment="1" applyProtection="1">
      <alignment horizontal="center" vertical="center"/>
      <protection locked="0"/>
    </xf>
    <xf numFmtId="0" fontId="10" fillId="0" borderId="0" xfId="0" applyFont="1" applyProtection="1">
      <protection locked="0"/>
    </xf>
    <xf numFmtId="0" fontId="2" fillId="0" borderId="0" xfId="0" applyFont="1" applyAlignment="1" applyProtection="1">
      <alignment vertical="center"/>
      <protection locked="0"/>
    </xf>
    <xf numFmtId="9" fontId="2" fillId="7" borderId="3" xfId="0" applyNumberFormat="1" applyFont="1" applyFill="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2" fillId="0" borderId="3" xfId="0" applyFont="1" applyBorder="1" applyProtection="1"/>
    <xf numFmtId="9" fontId="2" fillId="5" borderId="3" xfId="0" applyNumberFormat="1" applyFont="1" applyFill="1" applyBorder="1" applyAlignment="1" applyProtection="1">
      <alignment horizontal="center" vertical="center" wrapText="1"/>
    </xf>
    <xf numFmtId="0" fontId="7" fillId="5" borderId="3" xfId="0" applyFont="1" applyFill="1" applyBorder="1" applyAlignment="1" applyProtection="1">
      <alignment horizontal="center" vertical="center" textRotation="90" wrapText="1"/>
    </xf>
    <xf numFmtId="0" fontId="2" fillId="0" borderId="3" xfId="0" applyFont="1" applyBorder="1" applyAlignment="1" applyProtection="1">
      <alignment horizontal="center" vertical="center" textRotation="90" wrapText="1"/>
    </xf>
    <xf numFmtId="9" fontId="2" fillId="7" borderId="13" xfId="0" applyNumberFormat="1" applyFont="1" applyFill="1" applyBorder="1" applyAlignment="1" applyProtection="1">
      <alignment horizontal="center" vertical="center" wrapText="1"/>
    </xf>
    <xf numFmtId="0" fontId="2" fillId="6" borderId="12" xfId="0" applyFont="1" applyFill="1" applyBorder="1" applyAlignment="1" applyProtection="1">
      <alignment horizontal="center" vertical="center" wrapText="1"/>
    </xf>
    <xf numFmtId="0" fontId="4" fillId="9" borderId="13" xfId="0" applyFont="1" applyFill="1" applyBorder="1" applyAlignment="1" applyProtection="1">
      <alignment horizontal="center" vertical="center" wrapText="1"/>
      <protection locked="0"/>
    </xf>
    <xf numFmtId="0" fontId="4" fillId="8" borderId="13" xfId="2" applyFont="1" applyFill="1" applyBorder="1" applyAlignment="1" applyProtection="1">
      <alignment horizontal="center" vertical="center" textRotation="90" wrapText="1"/>
      <protection locked="0"/>
    </xf>
    <xf numFmtId="0" fontId="4" fillId="9" borderId="13" xfId="0" applyFont="1" applyFill="1" applyBorder="1" applyAlignment="1" applyProtection="1">
      <alignment horizontal="center" vertical="center" wrapText="1"/>
    </xf>
    <xf numFmtId="0" fontId="4" fillId="8" borderId="13" xfId="2" applyFont="1" applyFill="1" applyBorder="1" applyAlignment="1" applyProtection="1">
      <alignment horizontal="center" vertical="center" textRotation="90" wrapText="1"/>
    </xf>
    <xf numFmtId="0" fontId="2" fillId="0" borderId="0" xfId="0" applyFont="1" applyAlignment="1" applyProtection="1">
      <alignment horizontal="center" vertical="center"/>
      <protection locked="0"/>
    </xf>
    <xf numFmtId="0" fontId="2" fillId="13" borderId="14" xfId="2" applyFont="1" applyFill="1" applyBorder="1" applyAlignment="1" applyProtection="1">
      <alignment horizontal="center" vertical="center" wrapText="1"/>
      <protection locked="0"/>
    </xf>
    <xf numFmtId="0" fontId="2" fillId="13" borderId="14"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xf>
    <xf numFmtId="9" fontId="2" fillId="5" borderId="3" xfId="1" applyFont="1" applyFill="1" applyBorder="1" applyAlignment="1" applyProtection="1">
      <alignment horizontal="center" vertical="center"/>
    </xf>
    <xf numFmtId="0" fontId="2" fillId="0" borderId="3"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textRotation="90" wrapText="1"/>
    </xf>
    <xf numFmtId="0" fontId="2" fillId="0" borderId="14" xfId="0" applyFont="1" applyBorder="1" applyAlignment="1" applyProtection="1">
      <alignment horizontal="center" vertical="center" textRotation="90" wrapText="1"/>
    </xf>
    <xf numFmtId="9" fontId="2" fillId="7" borderId="3" xfId="0" applyNumberFormat="1" applyFont="1" applyFill="1" applyBorder="1" applyAlignment="1" applyProtection="1">
      <alignment horizontal="center" vertical="center" wrapText="1"/>
    </xf>
    <xf numFmtId="0" fontId="4" fillId="9" borderId="13" xfId="0" applyFont="1" applyFill="1" applyBorder="1" applyAlignment="1" applyProtection="1">
      <alignment horizontal="center" vertical="center" wrapText="1"/>
      <protection locked="0"/>
    </xf>
    <xf numFmtId="0" fontId="4" fillId="9" borderId="13" xfId="0" applyFont="1" applyFill="1" applyBorder="1" applyAlignment="1" applyProtection="1">
      <alignment horizontal="center" vertical="center" wrapText="1"/>
    </xf>
    <xf numFmtId="0" fontId="2" fillId="0" borderId="0" xfId="0" applyFont="1" applyAlignment="1" applyProtection="1">
      <alignment horizontal="center" vertical="center"/>
      <protection locked="0"/>
    </xf>
    <xf numFmtId="9" fontId="2" fillId="7" borderId="12" xfId="0" applyNumberFormat="1" applyFont="1" applyFill="1" applyBorder="1" applyAlignment="1" applyProtection="1">
      <alignment horizontal="center" vertical="center" wrapText="1"/>
    </xf>
    <xf numFmtId="0" fontId="2" fillId="7" borderId="12" xfId="0" applyFont="1" applyFill="1" applyBorder="1" applyAlignment="1" applyProtection="1">
      <alignment horizontal="center" vertical="center" wrapText="1"/>
    </xf>
    <xf numFmtId="9" fontId="2" fillId="5" borderId="3" xfId="0" applyNumberFormat="1" applyFont="1" applyFill="1" applyBorder="1" applyAlignment="1">
      <alignment horizontal="center" vertical="center" wrapText="1"/>
    </xf>
    <xf numFmtId="0" fontId="4" fillId="9" borderId="13" xfId="0" applyFont="1" applyFill="1" applyBorder="1" applyAlignment="1" applyProtection="1">
      <alignment horizontal="center" vertical="center" textRotation="90" wrapText="1"/>
      <protection locked="0"/>
    </xf>
    <xf numFmtId="0" fontId="4" fillId="8" borderId="13" xfId="2"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10" borderId="13" xfId="2" applyFont="1" applyFill="1" applyBorder="1" applyAlignment="1" applyProtection="1">
      <alignment horizontal="center" vertical="center" textRotation="90" wrapText="1"/>
    </xf>
    <xf numFmtId="0" fontId="2" fillId="3" borderId="14" xfId="2" applyFont="1" applyFill="1" applyBorder="1" applyAlignment="1" applyProtection="1">
      <alignment horizontal="center" vertical="center" wrapText="1"/>
    </xf>
    <xf numFmtId="0" fontId="2" fillId="13" borderId="14" xfId="0" applyFont="1" applyFill="1" applyBorder="1" applyProtection="1">
      <protection locked="0"/>
    </xf>
    <xf numFmtId="0" fontId="2" fillId="0" borderId="14" xfId="0" applyFont="1" applyBorder="1" applyAlignment="1" applyProtection="1">
      <alignment horizontal="center" vertical="center" wrapText="1"/>
      <protection locked="0"/>
    </xf>
    <xf numFmtId="0" fontId="2" fillId="6" borderId="14" xfId="0" applyFont="1" applyFill="1" applyBorder="1" applyAlignment="1" applyProtection="1">
      <alignment horizontal="center" vertical="center" wrapText="1"/>
      <protection locked="0"/>
    </xf>
    <xf numFmtId="0" fontId="2" fillId="7" borderId="14" xfId="0" applyFont="1" applyFill="1" applyBorder="1" applyAlignment="1" applyProtection="1">
      <alignment horizontal="center" vertical="center" wrapText="1"/>
    </xf>
    <xf numFmtId="9" fontId="2" fillId="7" borderId="14" xfId="0" applyNumberFormat="1" applyFont="1" applyFill="1" applyBorder="1" applyAlignment="1" applyProtection="1">
      <alignment horizontal="center" vertical="center" wrapText="1"/>
    </xf>
    <xf numFmtId="0" fontId="2" fillId="5" borderId="14" xfId="0" applyFont="1" applyFill="1" applyBorder="1" applyAlignment="1" applyProtection="1">
      <alignment horizontal="center" vertical="center" wrapText="1"/>
    </xf>
    <xf numFmtId="0" fontId="2" fillId="13" borderId="14" xfId="0" applyFont="1" applyFill="1" applyBorder="1" applyAlignment="1" applyProtection="1">
      <alignment horizontal="center" vertical="center" textRotation="90" wrapText="1"/>
      <protection locked="0"/>
    </xf>
    <xf numFmtId="9" fontId="2" fillId="5" borderId="14" xfId="0" applyNumberFormat="1" applyFont="1" applyFill="1" applyBorder="1" applyAlignment="1" applyProtection="1">
      <alignment horizontal="center" vertical="center" wrapText="1"/>
    </xf>
    <xf numFmtId="0" fontId="7" fillId="5" borderId="14" xfId="0" applyFont="1" applyFill="1" applyBorder="1" applyAlignment="1" applyProtection="1">
      <alignment horizontal="center" vertical="center" textRotation="90" wrapText="1"/>
    </xf>
    <xf numFmtId="0" fontId="2" fillId="0" borderId="29" xfId="0" applyFont="1" applyBorder="1" applyAlignment="1" applyProtection="1">
      <alignment horizontal="center" vertical="center" wrapText="1"/>
      <protection locked="0"/>
    </xf>
    <xf numFmtId="0" fontId="2" fillId="6" borderId="29" xfId="0" applyFont="1" applyFill="1" applyBorder="1" applyAlignment="1" applyProtection="1">
      <alignment horizontal="center" vertical="center" wrapText="1"/>
      <protection locked="0"/>
    </xf>
    <xf numFmtId="0" fontId="7" fillId="18" borderId="29" xfId="0" applyFont="1" applyFill="1" applyBorder="1" applyAlignment="1" applyProtection="1">
      <alignment horizontal="center" vertical="center" wrapText="1"/>
      <protection locked="0"/>
    </xf>
    <xf numFmtId="0" fontId="2" fillId="5" borderId="29" xfId="0" applyFont="1" applyFill="1" applyBorder="1" applyAlignment="1" applyProtection="1">
      <alignment horizontal="center" vertical="center" wrapText="1"/>
    </xf>
    <xf numFmtId="9" fontId="2" fillId="7" borderId="29" xfId="0" applyNumberFormat="1" applyFont="1" applyFill="1" applyBorder="1" applyAlignment="1" applyProtection="1">
      <alignment horizontal="center" vertical="center" wrapText="1"/>
    </xf>
    <xf numFmtId="9" fontId="2" fillId="5" borderId="29" xfId="0" applyNumberFormat="1" applyFont="1" applyFill="1" applyBorder="1" applyAlignment="1" applyProtection="1">
      <alignment horizontal="center" vertical="center" wrapText="1"/>
    </xf>
    <xf numFmtId="0" fontId="7" fillId="5" borderId="29" xfId="0" applyFont="1" applyFill="1" applyBorder="1" applyAlignment="1" applyProtection="1">
      <alignment horizontal="center" vertical="center" textRotation="90" wrapText="1"/>
    </xf>
    <xf numFmtId="0" fontId="2" fillId="0" borderId="29" xfId="0" applyFont="1" applyBorder="1" applyAlignment="1" applyProtection="1">
      <alignment horizontal="center" vertical="center" textRotation="90" wrapText="1"/>
    </xf>
    <xf numFmtId="0" fontId="0" fillId="13" borderId="29" xfId="0" applyFill="1" applyBorder="1" applyAlignment="1">
      <alignment vertical="center" wrapText="1"/>
    </xf>
    <xf numFmtId="0" fontId="2" fillId="0" borderId="37" xfId="0" applyFont="1" applyBorder="1" applyAlignment="1" applyProtection="1">
      <alignment horizontal="center" vertical="center" wrapText="1"/>
      <protection locked="0"/>
    </xf>
    <xf numFmtId="0" fontId="2" fillId="6" borderId="37" xfId="0" applyFont="1" applyFill="1" applyBorder="1" applyAlignment="1" applyProtection="1">
      <alignment horizontal="center" vertical="center" wrapText="1"/>
      <protection locked="0"/>
    </xf>
    <xf numFmtId="9" fontId="2" fillId="7" borderId="36" xfId="0" applyNumberFormat="1" applyFont="1" applyFill="1" applyBorder="1" applyAlignment="1" applyProtection="1">
      <alignment horizontal="center" vertical="center" wrapText="1"/>
    </xf>
    <xf numFmtId="0" fontId="2" fillId="5" borderId="37" xfId="0" applyFont="1" applyFill="1" applyBorder="1" applyAlignment="1" applyProtection="1">
      <alignment horizontal="center" vertical="center" wrapText="1"/>
    </xf>
    <xf numFmtId="9" fontId="2" fillId="7" borderId="37" xfId="0" applyNumberFormat="1" applyFont="1" applyFill="1" applyBorder="1" applyAlignment="1" applyProtection="1">
      <alignment horizontal="center" vertical="center" wrapText="1"/>
    </xf>
    <xf numFmtId="9" fontId="2" fillId="5" borderId="37" xfId="0" applyNumberFormat="1" applyFont="1" applyFill="1" applyBorder="1" applyAlignment="1" applyProtection="1">
      <alignment horizontal="center" vertical="center" wrapText="1"/>
    </xf>
    <xf numFmtId="0" fontId="7" fillId="5" borderId="37" xfId="0" applyFont="1" applyFill="1" applyBorder="1" applyAlignment="1" applyProtection="1">
      <alignment horizontal="center" vertical="center" textRotation="90" wrapText="1"/>
    </xf>
    <xf numFmtId="0" fontId="2" fillId="0" borderId="37" xfId="0" applyFont="1" applyBorder="1" applyAlignment="1" applyProtection="1">
      <alignment horizontal="center" vertical="center" textRotation="90" wrapText="1"/>
    </xf>
    <xf numFmtId="0" fontId="2" fillId="0" borderId="29" xfId="0" applyFont="1" applyFill="1" applyBorder="1" applyAlignment="1" applyProtection="1">
      <alignment horizontal="center" vertical="center" textRotation="90" wrapText="1"/>
      <protection locked="0"/>
    </xf>
    <xf numFmtId="0" fontId="2" fillId="0" borderId="3" xfId="0" applyFont="1" applyFill="1" applyBorder="1" applyAlignment="1" applyProtection="1">
      <alignment horizontal="center" vertical="center" textRotation="90" wrapText="1"/>
      <protection locked="0"/>
    </xf>
    <xf numFmtId="0" fontId="2" fillId="0" borderId="37" xfId="0" applyFont="1" applyFill="1" applyBorder="1" applyAlignment="1" applyProtection="1">
      <alignment horizontal="center" vertical="center" textRotation="90" wrapText="1"/>
      <protection locked="0"/>
    </xf>
    <xf numFmtId="0" fontId="4" fillId="9" borderId="13" xfId="0" applyFont="1" applyFill="1" applyBorder="1" applyAlignment="1" applyProtection="1">
      <alignment horizontal="center" vertical="center" textRotation="90" wrapText="1"/>
    </xf>
    <xf numFmtId="0" fontId="2" fillId="0" borderId="13" xfId="0" applyFont="1" applyBorder="1" applyAlignment="1" applyProtection="1">
      <alignment horizontal="center" vertical="center" wrapText="1"/>
      <protection locked="0"/>
    </xf>
    <xf numFmtId="0" fontId="2" fillId="6" borderId="13" xfId="0" applyFont="1" applyFill="1" applyBorder="1" applyAlignment="1" applyProtection="1">
      <alignment horizontal="center" vertical="center" wrapText="1"/>
      <protection locked="0"/>
    </xf>
    <xf numFmtId="0" fontId="2" fillId="5" borderId="13"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textRotation="90" wrapText="1"/>
      <protection locked="0"/>
    </xf>
    <xf numFmtId="9" fontId="2" fillId="5" borderId="13" xfId="0" applyNumberFormat="1" applyFont="1" applyFill="1" applyBorder="1" applyAlignment="1" applyProtection="1">
      <alignment horizontal="center" vertical="center" wrapText="1"/>
    </xf>
    <xf numFmtId="0" fontId="7" fillId="5" borderId="13" xfId="0" applyFont="1" applyFill="1" applyBorder="1" applyAlignment="1" applyProtection="1">
      <alignment horizontal="center" vertical="center" textRotation="90" wrapText="1"/>
    </xf>
    <xf numFmtId="0" fontId="2" fillId="13" borderId="13" xfId="0" applyFont="1" applyFill="1" applyBorder="1" applyAlignment="1" applyProtection="1">
      <alignment vertical="center"/>
      <protection locked="0"/>
    </xf>
    <xf numFmtId="0" fontId="2" fillId="0" borderId="29" xfId="0" applyFont="1" applyFill="1" applyBorder="1" applyAlignment="1" applyProtection="1">
      <alignment horizontal="center" vertical="center"/>
      <protection locked="0"/>
    </xf>
    <xf numFmtId="0" fontId="7" fillId="17" borderId="27" xfId="2" applyFont="1" applyFill="1" applyBorder="1" applyAlignment="1" applyProtection="1">
      <alignment horizontal="center" vertical="center" wrapText="1"/>
      <protection locked="0"/>
    </xf>
    <xf numFmtId="0" fontId="2" fillId="0" borderId="36" xfId="0" applyFont="1" applyFill="1" applyBorder="1" applyAlignment="1" applyProtection="1">
      <alignment horizontal="center" vertical="center" textRotation="90" wrapText="1"/>
      <protection locked="0"/>
    </xf>
    <xf numFmtId="0" fontId="2" fillId="5" borderId="45" xfId="0" applyFont="1" applyFill="1" applyBorder="1" applyAlignment="1" applyProtection="1">
      <alignment horizontal="center" vertical="center" wrapText="1"/>
    </xf>
    <xf numFmtId="0" fontId="2" fillId="5" borderId="46" xfId="0" applyFont="1" applyFill="1" applyBorder="1" applyAlignment="1" applyProtection="1">
      <alignment horizontal="center" vertical="center" wrapText="1"/>
    </xf>
    <xf numFmtId="0" fontId="7" fillId="18" borderId="48" xfId="0" applyFont="1" applyFill="1" applyBorder="1" applyAlignment="1" applyProtection="1">
      <alignment horizontal="center" vertical="center" wrapText="1"/>
      <protection locked="0"/>
    </xf>
    <xf numFmtId="9" fontId="2" fillId="5" borderId="37" xfId="0" applyNumberFormat="1" applyFont="1" applyFill="1" applyBorder="1" applyAlignment="1">
      <alignment horizontal="center" vertical="center" wrapText="1"/>
    </xf>
    <xf numFmtId="0" fontId="2" fillId="13" borderId="29" xfId="0" applyFont="1" applyFill="1" applyBorder="1" applyAlignment="1" applyProtection="1">
      <alignment horizontal="center" vertical="center" wrapText="1"/>
      <protection locked="0"/>
    </xf>
    <xf numFmtId="0" fontId="7" fillId="18" borderId="39" xfId="0" applyFont="1" applyFill="1" applyBorder="1" applyAlignment="1" applyProtection="1">
      <alignment horizontal="center" vertical="center" wrapText="1"/>
      <protection locked="0"/>
    </xf>
    <xf numFmtId="0" fontId="4" fillId="8" borderId="13" xfId="2" applyFont="1" applyFill="1" applyBorder="1" applyAlignment="1" applyProtection="1">
      <alignment horizontal="center" vertical="center" textRotation="90" wrapText="1"/>
      <protection hidden="1"/>
    </xf>
    <xf numFmtId="0" fontId="4" fillId="10" borderId="13" xfId="2" applyFont="1" applyFill="1" applyBorder="1" applyAlignment="1" applyProtection="1">
      <alignment horizontal="center" vertical="center" textRotation="90" wrapText="1"/>
      <protection locked="0"/>
    </xf>
    <xf numFmtId="9" fontId="2" fillId="7" borderId="14" xfId="0" applyNumberFormat="1" applyFont="1" applyFill="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9" fontId="2" fillId="7" borderId="29" xfId="0" applyNumberFormat="1" applyFont="1" applyFill="1" applyBorder="1" applyAlignment="1" applyProtection="1">
      <alignment horizontal="center" vertical="center" wrapText="1"/>
    </xf>
    <xf numFmtId="0" fontId="7" fillId="16" borderId="36" xfId="2" applyFont="1" applyFill="1" applyBorder="1" applyAlignment="1" applyProtection="1">
      <alignment horizontal="center" vertical="center" wrapText="1"/>
      <protection locked="0"/>
    </xf>
    <xf numFmtId="0" fontId="2" fillId="0" borderId="37" xfId="0" applyFont="1" applyBorder="1" applyAlignment="1" applyProtection="1">
      <alignment horizontal="center" vertical="center" wrapText="1"/>
      <protection locked="0"/>
    </xf>
    <xf numFmtId="9" fontId="2" fillId="7" borderId="37" xfId="0" applyNumberFormat="1" applyFont="1" applyFill="1" applyBorder="1" applyAlignment="1" applyProtection="1">
      <alignment horizontal="center" vertical="center" wrapText="1"/>
    </xf>
    <xf numFmtId="0" fontId="2" fillId="0" borderId="36" xfId="0" applyFont="1" applyBorder="1" applyAlignment="1" applyProtection="1">
      <alignment horizontal="center" vertical="center" textRotation="90" wrapText="1"/>
    </xf>
    <xf numFmtId="9" fontId="2" fillId="7" borderId="36" xfId="0" applyNumberFormat="1" applyFont="1" applyFill="1" applyBorder="1" applyAlignment="1" applyProtection="1">
      <alignment horizontal="center" vertical="center" wrapText="1"/>
    </xf>
    <xf numFmtId="0" fontId="2" fillId="0" borderId="36" xfId="0" applyFont="1" applyFill="1" applyBorder="1" applyAlignment="1" applyProtection="1">
      <alignment horizontal="center" vertical="center" textRotation="90" wrapText="1"/>
      <protection locked="0"/>
    </xf>
    <xf numFmtId="0" fontId="4" fillId="9" borderId="13" xfId="0" applyFont="1" applyFill="1" applyBorder="1" applyAlignment="1" applyProtection="1">
      <alignment horizontal="center" vertical="center" wrapText="1"/>
      <protection locked="0"/>
    </xf>
    <xf numFmtId="9" fontId="2" fillId="7" borderId="29" xfId="0" applyNumberFormat="1" applyFont="1" applyFill="1" applyBorder="1" applyAlignment="1" applyProtection="1">
      <alignment horizontal="center" vertical="center" wrapText="1"/>
    </xf>
    <xf numFmtId="0" fontId="2" fillId="19" borderId="29" xfId="0" applyFont="1" applyFill="1" applyBorder="1" applyAlignment="1" applyProtection="1">
      <alignment vertical="center"/>
      <protection locked="0"/>
    </xf>
    <xf numFmtId="0" fontId="2" fillId="0" borderId="14" xfId="0" applyFont="1" applyFill="1" applyBorder="1" applyAlignment="1" applyProtection="1">
      <alignment vertical="center" wrapText="1"/>
      <protection locked="0"/>
    </xf>
    <xf numFmtId="0" fontId="2" fillId="0" borderId="36" xfId="0" applyFont="1" applyBorder="1" applyAlignment="1" applyProtection="1">
      <alignment horizontal="center" vertical="center" wrapText="1"/>
      <protection locked="0"/>
    </xf>
    <xf numFmtId="0" fontId="2" fillId="6" borderId="36" xfId="0" applyFont="1" applyFill="1" applyBorder="1" applyAlignment="1" applyProtection="1">
      <alignment horizontal="center" vertical="center" wrapText="1"/>
      <protection locked="0"/>
    </xf>
    <xf numFmtId="0" fontId="2" fillId="5" borderId="36" xfId="0" applyFont="1" applyFill="1" applyBorder="1" applyAlignment="1" applyProtection="1">
      <alignment horizontal="center" vertical="center" wrapText="1"/>
    </xf>
    <xf numFmtId="9" fontId="2" fillId="5" borderId="36" xfId="0" applyNumberFormat="1" applyFont="1" applyFill="1" applyBorder="1" applyAlignment="1" applyProtection="1">
      <alignment horizontal="center" vertical="center" wrapText="1"/>
    </xf>
    <xf numFmtId="0" fontId="7" fillId="5" borderId="36" xfId="0" applyFont="1" applyFill="1" applyBorder="1" applyAlignment="1" applyProtection="1">
      <alignment horizontal="center" vertical="center" textRotation="90" wrapText="1"/>
    </xf>
    <xf numFmtId="0" fontId="2" fillId="19" borderId="36" xfId="0" applyFont="1" applyFill="1" applyBorder="1" applyAlignment="1" applyProtection="1">
      <alignment vertical="center"/>
      <protection locked="0"/>
    </xf>
    <xf numFmtId="0" fontId="2" fillId="5" borderId="55" xfId="0" applyFont="1" applyFill="1" applyBorder="1" applyAlignment="1" applyProtection="1">
      <alignment horizontal="center" vertical="center" wrapText="1"/>
    </xf>
    <xf numFmtId="0" fontId="22" fillId="0" borderId="29" xfId="0" applyFont="1" applyFill="1" applyBorder="1" applyAlignment="1">
      <alignment horizontal="center" vertical="center" wrapText="1"/>
    </xf>
    <xf numFmtId="9" fontId="2" fillId="5" borderId="13" xfId="0" applyNumberFormat="1" applyFont="1" applyFill="1" applyBorder="1" applyAlignment="1">
      <alignment horizontal="center" vertical="center" wrapText="1"/>
    </xf>
    <xf numFmtId="9" fontId="2" fillId="7" borderId="13" xfId="0" applyNumberFormat="1" applyFont="1" applyFill="1" applyBorder="1" applyAlignment="1" applyProtection="1">
      <alignment horizontal="center" vertical="center" wrapText="1"/>
    </xf>
    <xf numFmtId="0" fontId="7" fillId="4" borderId="14" xfId="2" applyFont="1" applyFill="1" applyBorder="1" applyAlignment="1" applyProtection="1">
      <alignment vertical="center" wrapText="1"/>
      <protection locked="0"/>
    </xf>
    <xf numFmtId="0" fontId="2" fillId="0" borderId="29" xfId="0" applyFont="1" applyBorder="1" applyAlignment="1" applyProtection="1">
      <alignment horizontal="center" vertical="center" textRotation="90" wrapText="1"/>
    </xf>
    <xf numFmtId="0" fontId="2" fillId="0" borderId="29" xfId="0" applyFont="1" applyFill="1" applyBorder="1" applyAlignment="1" applyProtection="1">
      <alignment horizontal="center" vertical="center" textRotation="90" wrapText="1"/>
      <protection locked="0"/>
    </xf>
    <xf numFmtId="0" fontId="2" fillId="0" borderId="12" xfId="2" applyFont="1" applyFill="1" applyBorder="1" applyAlignment="1" applyProtection="1">
      <alignment vertical="center" wrapText="1"/>
      <protection hidden="1"/>
    </xf>
    <xf numFmtId="0" fontId="2" fillId="0" borderId="3" xfId="0" applyFont="1" applyFill="1" applyBorder="1" applyAlignment="1" applyProtection="1">
      <alignment vertical="center"/>
      <protection locked="0"/>
    </xf>
    <xf numFmtId="14" fontId="2" fillId="0" borderId="29" xfId="0" applyNumberFormat="1" applyFont="1" applyFill="1" applyBorder="1" applyAlignment="1" applyProtection="1">
      <alignment horizontal="center" vertical="center" wrapText="1"/>
      <protection locked="0"/>
    </xf>
    <xf numFmtId="0" fontId="22" fillId="0" borderId="37" xfId="0" applyFont="1" applyFill="1" applyBorder="1" applyAlignment="1">
      <alignment horizontal="center" vertical="center" wrapText="1"/>
    </xf>
    <xf numFmtId="14" fontId="2" fillId="0" borderId="37" xfId="0" applyNumberFormat="1" applyFont="1" applyFill="1" applyBorder="1" applyAlignment="1" applyProtection="1">
      <alignment horizontal="center" vertical="center" wrapText="1"/>
      <protection locked="0"/>
    </xf>
    <xf numFmtId="0" fontId="7" fillId="4" borderId="12" xfId="2" applyFont="1" applyFill="1" applyBorder="1" applyAlignment="1" applyProtection="1">
      <alignment vertical="center" textRotation="90" wrapText="1"/>
      <protection locked="0"/>
    </xf>
    <xf numFmtId="0" fontId="7" fillId="18" borderId="58" xfId="0" applyFont="1" applyFill="1" applyBorder="1" applyAlignment="1" applyProtection="1">
      <alignment horizontal="center" vertical="center" wrapText="1"/>
      <protection locked="0"/>
    </xf>
    <xf numFmtId="0" fontId="2" fillId="0" borderId="36" xfId="0" applyFont="1" applyFill="1" applyBorder="1" applyAlignment="1" applyProtection="1">
      <alignment horizontal="center" vertical="center" textRotation="90" wrapText="1"/>
      <protection locked="0"/>
    </xf>
    <xf numFmtId="9" fontId="2" fillId="7" borderId="36" xfId="0" applyNumberFormat="1" applyFont="1" applyFill="1" applyBorder="1" applyAlignment="1" applyProtection="1">
      <alignment horizontal="center" vertical="center" wrapText="1"/>
    </xf>
    <xf numFmtId="0" fontId="2" fillId="0" borderId="36"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textRotation="90" wrapText="1"/>
    </xf>
    <xf numFmtId="0" fontId="2" fillId="0" borderId="29" xfId="0" applyFont="1" applyFill="1" applyBorder="1" applyAlignment="1" applyProtection="1">
      <alignment horizontal="center" vertical="center" textRotation="90" wrapText="1"/>
      <protection locked="0"/>
    </xf>
    <xf numFmtId="0" fontId="2" fillId="0" borderId="37" xfId="0" applyFont="1" applyFill="1" applyBorder="1" applyAlignment="1" applyProtection="1">
      <alignment horizontal="center" vertical="center" textRotation="90" wrapText="1"/>
      <protection locked="0"/>
    </xf>
    <xf numFmtId="9" fontId="2" fillId="7" borderId="29" xfId="0" applyNumberFormat="1" applyFont="1" applyFill="1" applyBorder="1" applyAlignment="1" applyProtection="1">
      <alignment horizontal="center" vertical="center" wrapText="1"/>
    </xf>
    <xf numFmtId="0" fontId="2" fillId="0" borderId="3" xfId="2" applyFont="1" applyFill="1" applyBorder="1" applyAlignment="1" applyProtection="1">
      <alignment horizontal="justify" vertical="center" wrapText="1"/>
      <protection locked="0"/>
    </xf>
    <xf numFmtId="0" fontId="2" fillId="0" borderId="37" xfId="2" applyFont="1" applyFill="1" applyBorder="1" applyAlignment="1" applyProtection="1">
      <alignment horizontal="justify" vertical="center" wrapText="1"/>
      <protection locked="0"/>
    </xf>
    <xf numFmtId="9" fontId="2" fillId="5" borderId="36" xfId="0" applyNumberFormat="1" applyFont="1" applyFill="1" applyBorder="1" applyAlignment="1" applyProtection="1">
      <alignment horizontal="center" vertical="center" wrapText="1"/>
    </xf>
    <xf numFmtId="0" fontId="7" fillId="5" borderId="36" xfId="0" applyFont="1" applyFill="1" applyBorder="1" applyAlignment="1" applyProtection="1">
      <alignment horizontal="center" vertical="center" textRotation="90" wrapText="1"/>
    </xf>
    <xf numFmtId="0" fontId="2" fillId="0" borderId="36" xfId="0" applyFont="1" applyBorder="1" applyAlignment="1" applyProtection="1">
      <alignment horizontal="center" vertical="center" textRotation="90" wrapText="1"/>
    </xf>
    <xf numFmtId="0" fontId="2" fillId="0" borderId="29" xfId="0" applyFont="1" applyBorder="1" applyAlignment="1" applyProtection="1">
      <alignment horizontal="center" vertical="center" wrapText="1"/>
      <protection locked="0"/>
    </xf>
    <xf numFmtId="0" fontId="2" fillId="5" borderId="7" xfId="0" applyFont="1" applyFill="1" applyBorder="1" applyAlignment="1" applyProtection="1">
      <alignment horizontal="center" vertical="center" wrapText="1"/>
    </xf>
    <xf numFmtId="0" fontId="2" fillId="5" borderId="65" xfId="0" applyFont="1" applyFill="1" applyBorder="1" applyAlignment="1" applyProtection="1">
      <alignment horizontal="center" vertical="center" wrapText="1"/>
    </xf>
    <xf numFmtId="0" fontId="30" fillId="0" borderId="66" xfId="0" applyFont="1" applyBorder="1" applyAlignment="1">
      <alignment horizontal="center" vertical="center" textRotation="90" wrapText="1"/>
    </xf>
    <xf numFmtId="0" fontId="30" fillId="0" borderId="67" xfId="0" applyFont="1" applyBorder="1" applyAlignment="1">
      <alignment horizontal="center" vertical="center" textRotation="90" wrapText="1"/>
    </xf>
    <xf numFmtId="0" fontId="2" fillId="5" borderId="62" xfId="0" applyFont="1" applyFill="1" applyBorder="1" applyAlignment="1" applyProtection="1">
      <alignment horizontal="center" vertical="center" wrapText="1"/>
    </xf>
    <xf numFmtId="0" fontId="30" fillId="0" borderId="60" xfId="0" applyFont="1" applyBorder="1" applyAlignment="1">
      <alignment horizontal="center" vertical="center" textRotation="90" wrapText="1"/>
    </xf>
    <xf numFmtId="0" fontId="30" fillId="0" borderId="20" xfId="0" applyFont="1" applyBorder="1" applyAlignment="1">
      <alignment horizontal="center" vertical="center" textRotation="90" wrapText="1"/>
    </xf>
    <xf numFmtId="0" fontId="30" fillId="0" borderId="69" xfId="0" applyFont="1" applyBorder="1" applyAlignment="1">
      <alignment horizontal="justify" vertical="center" wrapText="1"/>
    </xf>
    <xf numFmtId="0" fontId="30" fillId="0" borderId="63" xfId="0" applyFont="1" applyBorder="1" applyAlignment="1">
      <alignment horizontal="justify" vertical="center" wrapText="1"/>
    </xf>
    <xf numFmtId="0" fontId="2" fillId="0" borderId="70" xfId="0" applyFont="1" applyBorder="1" applyAlignment="1" applyProtection="1">
      <alignment horizontal="justify" vertical="center" wrapText="1"/>
      <protection locked="0"/>
    </xf>
    <xf numFmtId="0" fontId="2" fillId="0" borderId="43" xfId="0" applyFont="1" applyBorder="1" applyAlignment="1" applyProtection="1">
      <alignment horizontal="justify" vertical="center" wrapText="1"/>
      <protection locked="0"/>
    </xf>
    <xf numFmtId="0" fontId="2" fillId="0" borderId="44" xfId="0" applyFont="1" applyBorder="1" applyAlignment="1" applyProtection="1">
      <alignment horizontal="justify" vertical="center" wrapText="1"/>
      <protection locked="0"/>
    </xf>
    <xf numFmtId="0" fontId="7" fillId="18" borderId="66" xfId="0" applyFont="1" applyFill="1" applyBorder="1" applyAlignment="1" applyProtection="1">
      <alignment horizontal="center" vertical="center" wrapText="1"/>
      <protection locked="0"/>
    </xf>
    <xf numFmtId="0" fontId="7" fillId="18" borderId="21" xfId="0" applyFont="1" applyFill="1" applyBorder="1" applyAlignment="1" applyProtection="1">
      <alignment horizontal="center" vertical="center" wrapText="1"/>
      <protection locked="0"/>
    </xf>
    <xf numFmtId="0" fontId="7" fillId="18" borderId="60" xfId="0" applyFont="1" applyFill="1" applyBorder="1" applyAlignment="1" applyProtection="1">
      <alignment horizontal="center" vertical="center" wrapText="1"/>
      <protection locked="0"/>
    </xf>
    <xf numFmtId="0" fontId="7" fillId="18" borderId="20" xfId="0" applyFont="1" applyFill="1" applyBorder="1" applyAlignment="1" applyProtection="1">
      <alignment horizontal="center" vertical="center" wrapText="1"/>
      <protection locked="0"/>
    </xf>
    <xf numFmtId="0" fontId="2" fillId="0" borderId="29" xfId="2" applyFont="1" applyFill="1" applyBorder="1" applyAlignment="1" applyProtection="1">
      <alignment vertical="center" wrapText="1"/>
      <protection locked="0"/>
    </xf>
    <xf numFmtId="0" fontId="2" fillId="0" borderId="37" xfId="2" applyFont="1" applyFill="1" applyBorder="1" applyAlignment="1" applyProtection="1">
      <alignment vertical="center" wrapText="1"/>
      <protection locked="0"/>
    </xf>
    <xf numFmtId="0" fontId="30" fillId="0" borderId="7" xfId="0" applyFont="1" applyBorder="1" applyAlignment="1">
      <alignment horizontal="center" vertical="center" wrapText="1"/>
    </xf>
    <xf numFmtId="14" fontId="2" fillId="0" borderId="29" xfId="0" applyNumberFormat="1" applyFont="1" applyFill="1" applyBorder="1" applyAlignment="1" applyProtection="1">
      <alignment horizontal="center" vertical="center"/>
      <protection locked="0"/>
    </xf>
    <xf numFmtId="0" fontId="30" fillId="0" borderId="55" xfId="0" applyFont="1" applyBorder="1" applyAlignment="1">
      <alignment vertical="center" wrapText="1"/>
    </xf>
    <xf numFmtId="14" fontId="2" fillId="0" borderId="13" xfId="0" applyNumberFormat="1" applyFont="1" applyFill="1" applyBorder="1" applyAlignment="1" applyProtection="1">
      <alignment horizontal="center" vertical="center"/>
      <protection locked="0"/>
    </xf>
    <xf numFmtId="9" fontId="2" fillId="0" borderId="36" xfId="0" applyNumberFormat="1" applyFont="1" applyFill="1" applyBorder="1" applyAlignment="1" applyProtection="1">
      <alignment horizontal="center" vertical="center" wrapText="1"/>
      <protection locked="0"/>
    </xf>
    <xf numFmtId="9" fontId="2" fillId="0" borderId="29" xfId="0" applyNumberFormat="1" applyFont="1" applyFill="1" applyBorder="1" applyAlignment="1" applyProtection="1">
      <alignment horizontal="center" vertical="center" wrapText="1"/>
      <protection locked="0"/>
    </xf>
    <xf numFmtId="0" fontId="2" fillId="0" borderId="42" xfId="0" applyFont="1" applyFill="1" applyBorder="1" applyAlignment="1" applyProtection="1">
      <alignment horizontal="center" vertical="center" wrapText="1"/>
      <protection locked="0"/>
    </xf>
    <xf numFmtId="0" fontId="2" fillId="3" borderId="42" xfId="0" applyFont="1" applyFill="1" applyBorder="1" applyAlignment="1" applyProtection="1">
      <alignment horizontal="center" vertical="center" wrapText="1"/>
    </xf>
    <xf numFmtId="9" fontId="2" fillId="5" borderId="42" xfId="1" applyFont="1" applyFill="1" applyBorder="1" applyAlignment="1" applyProtection="1">
      <alignment horizontal="center" vertical="center"/>
    </xf>
    <xf numFmtId="0" fontId="2" fillId="0" borderId="42" xfId="0" applyFont="1" applyBorder="1" applyAlignment="1" applyProtection="1">
      <alignment horizontal="center" vertical="center" wrapText="1"/>
      <protection locked="0"/>
    </xf>
    <xf numFmtId="0" fontId="2" fillId="6" borderId="42" xfId="0" applyFont="1" applyFill="1" applyBorder="1" applyAlignment="1" applyProtection="1">
      <alignment horizontal="center" vertical="center" wrapText="1"/>
      <protection locked="0"/>
    </xf>
    <xf numFmtId="0" fontId="2" fillId="7" borderId="42" xfId="0" applyFont="1" applyFill="1" applyBorder="1" applyAlignment="1" applyProtection="1">
      <alignment horizontal="center" vertical="center" wrapText="1"/>
    </xf>
    <xf numFmtId="9" fontId="2" fillId="7" borderId="42" xfId="0" applyNumberFormat="1" applyFont="1" applyFill="1" applyBorder="1" applyAlignment="1" applyProtection="1">
      <alignment horizontal="center" vertical="center" wrapText="1"/>
    </xf>
    <xf numFmtId="0" fontId="2" fillId="5" borderId="42" xfId="0" applyFont="1" applyFill="1" applyBorder="1" applyAlignment="1" applyProtection="1">
      <alignment horizontal="center" vertical="center" wrapText="1"/>
    </xf>
    <xf numFmtId="0" fontId="2" fillId="0" borderId="42" xfId="0" applyFont="1" applyFill="1" applyBorder="1" applyAlignment="1" applyProtection="1">
      <alignment horizontal="center" vertical="center" textRotation="90" wrapText="1"/>
      <protection locked="0"/>
    </xf>
    <xf numFmtId="9" fontId="2" fillId="5" borderId="42" xfId="0" applyNumberFormat="1" applyFont="1" applyFill="1" applyBorder="1" applyAlignment="1" applyProtection="1">
      <alignment horizontal="center" vertical="center" wrapText="1"/>
    </xf>
    <xf numFmtId="0" fontId="7" fillId="5" borderId="42" xfId="0" applyFont="1" applyFill="1" applyBorder="1" applyAlignment="1" applyProtection="1">
      <alignment horizontal="center" vertical="center" textRotation="90" wrapText="1"/>
    </xf>
    <xf numFmtId="0" fontId="2" fillId="0" borderId="42" xfId="0" applyFont="1" applyBorder="1" applyAlignment="1" applyProtection="1">
      <alignment horizontal="center" vertical="center" textRotation="90" wrapText="1"/>
    </xf>
    <xf numFmtId="0" fontId="30" fillId="0" borderId="72" xfId="0" applyFont="1" applyFill="1" applyBorder="1" applyAlignment="1">
      <alignment horizontal="center" vertical="center" wrapText="1"/>
    </xf>
    <xf numFmtId="0" fontId="2" fillId="0" borderId="64" xfId="2" applyFont="1" applyFill="1" applyBorder="1" applyAlignment="1" applyProtection="1">
      <alignment horizontal="center" vertical="center" wrapText="1"/>
      <protection locked="0"/>
    </xf>
    <xf numFmtId="0" fontId="2" fillId="3" borderId="42" xfId="2" applyFont="1" applyFill="1" applyBorder="1" applyAlignment="1" applyProtection="1">
      <alignment horizontal="center" vertical="center" wrapText="1"/>
    </xf>
    <xf numFmtId="0" fontId="2" fillId="0" borderId="68" xfId="2" applyFont="1" applyFill="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7" fillId="18" borderId="5" xfId="0" applyFont="1" applyFill="1" applyBorder="1" applyAlignment="1" applyProtection="1">
      <alignment horizontal="center" vertical="center" wrapText="1"/>
      <protection locked="0"/>
    </xf>
    <xf numFmtId="0" fontId="2" fillId="0" borderId="42" xfId="2" applyFont="1" applyFill="1" applyBorder="1" applyAlignment="1" applyProtection="1">
      <alignment vertical="center" wrapText="1"/>
      <protection hidden="1"/>
    </xf>
    <xf numFmtId="0" fontId="32" fillId="0" borderId="42" xfId="0" applyFont="1" applyBorder="1" applyAlignment="1" applyProtection="1">
      <alignment horizontal="center" vertical="center" wrapText="1"/>
      <protection locked="0"/>
    </xf>
    <xf numFmtId="0" fontId="2" fillId="6" borderId="42" xfId="0" applyFont="1" applyFill="1" applyBorder="1" applyAlignment="1" applyProtection="1">
      <alignment horizontal="center" vertical="center" wrapText="1"/>
    </xf>
    <xf numFmtId="0" fontId="30" fillId="0" borderId="42" xfId="0" applyFont="1" applyBorder="1" applyAlignment="1" applyProtection="1">
      <alignment horizontal="center" vertical="center" wrapText="1"/>
      <protection locked="0"/>
    </xf>
    <xf numFmtId="0" fontId="30" fillId="4" borderId="42" xfId="0" applyFont="1" applyFill="1" applyBorder="1" applyAlignment="1" applyProtection="1">
      <alignment horizontal="center" vertical="center" wrapText="1"/>
      <protection locked="0"/>
    </xf>
    <xf numFmtId="14" fontId="30" fillId="0" borderId="42" xfId="0" applyNumberFormat="1" applyFont="1" applyBorder="1" applyAlignment="1" applyProtection="1">
      <alignment horizontal="center" vertical="center" wrapText="1"/>
      <protection locked="0"/>
    </xf>
    <xf numFmtId="14" fontId="30" fillId="4" borderId="42" xfId="0" applyNumberFormat="1" applyFont="1" applyFill="1" applyBorder="1" applyAlignment="1" applyProtection="1">
      <alignment horizontal="center" vertical="center" wrapText="1"/>
      <protection locked="0"/>
    </xf>
    <xf numFmtId="0" fontId="30" fillId="4" borderId="68" xfId="0" applyFont="1" applyFill="1" applyBorder="1" applyAlignment="1" applyProtection="1">
      <alignment horizontal="justify" vertical="center" wrapText="1"/>
      <protection locked="0"/>
    </xf>
    <xf numFmtId="0" fontId="7" fillId="16" borderId="60" xfId="2" applyFont="1" applyFill="1" applyBorder="1" applyAlignment="1" applyProtection="1">
      <alignment horizontal="center" vertical="center" wrapText="1"/>
      <protection locked="0"/>
    </xf>
    <xf numFmtId="0" fontId="7" fillId="4" borderId="42" xfId="2" applyFont="1" applyFill="1" applyBorder="1" applyAlignment="1" applyProtection="1">
      <alignment horizontal="center" vertical="center" textRotation="90" wrapText="1"/>
      <protection locked="0"/>
    </xf>
    <xf numFmtId="0" fontId="2" fillId="0" borderId="58" xfId="0" applyFont="1" applyBorder="1" applyAlignment="1" applyProtection="1">
      <alignment horizontal="center" vertical="center" wrapText="1"/>
    </xf>
    <xf numFmtId="0" fontId="2" fillId="0" borderId="72" xfId="0" applyFont="1" applyBorder="1" applyAlignment="1" applyProtection="1">
      <alignment horizontal="justify" vertical="center" wrapText="1"/>
      <protection locked="0"/>
    </xf>
    <xf numFmtId="0" fontId="2" fillId="4" borderId="72" xfId="2" applyFont="1" applyFill="1" applyBorder="1" applyAlignment="1" applyProtection="1">
      <alignment horizontal="center" vertical="center" wrapText="1"/>
      <protection locked="0"/>
    </xf>
    <xf numFmtId="9" fontId="2" fillId="0" borderId="42" xfId="0" applyNumberFormat="1" applyFont="1" applyFill="1" applyBorder="1" applyAlignment="1" applyProtection="1">
      <alignment horizontal="center" vertical="center" wrapText="1"/>
      <protection locked="0"/>
    </xf>
    <xf numFmtId="0" fontId="22" fillId="0" borderId="70" xfId="0" applyFont="1" applyBorder="1" applyAlignment="1">
      <alignment horizontal="center" vertical="center" textRotation="90" wrapText="1"/>
    </xf>
    <xf numFmtId="0" fontId="2" fillId="0" borderId="60" xfId="0" applyFont="1" applyBorder="1" applyAlignment="1" applyProtection="1">
      <alignment horizontal="justify" vertical="center" wrapText="1"/>
      <protection locked="0"/>
    </xf>
    <xf numFmtId="14" fontId="2" fillId="0" borderId="37" xfId="0" applyNumberFormat="1" applyFont="1" applyBorder="1" applyAlignment="1" applyProtection="1">
      <alignment horizontal="center" vertical="center" wrapText="1"/>
      <protection locked="0"/>
    </xf>
    <xf numFmtId="0" fontId="7" fillId="5" borderId="55" xfId="0" applyFont="1" applyFill="1" applyBorder="1" applyAlignment="1" applyProtection="1">
      <alignment horizontal="center" vertical="center" textRotation="90" wrapText="1"/>
    </xf>
    <xf numFmtId="0" fontId="7" fillId="5" borderId="62" xfId="0" applyFont="1" applyFill="1" applyBorder="1" applyAlignment="1" applyProtection="1">
      <alignment horizontal="center" vertical="center" textRotation="90" wrapText="1"/>
    </xf>
    <xf numFmtId="0" fontId="2" fillId="0" borderId="36" xfId="0" applyFont="1" applyFill="1" applyBorder="1" applyAlignment="1" applyProtection="1">
      <alignment horizontal="center" vertical="center" textRotation="90" wrapText="1"/>
      <protection locked="0"/>
    </xf>
    <xf numFmtId="9" fontId="2" fillId="7" borderId="36" xfId="0" applyNumberFormat="1" applyFont="1" applyFill="1" applyBorder="1" applyAlignment="1" applyProtection="1">
      <alignment horizontal="center" vertical="center" wrapText="1"/>
    </xf>
    <xf numFmtId="9" fontId="2" fillId="5" borderId="36" xfId="0" applyNumberFormat="1" applyFont="1" applyFill="1" applyBorder="1" applyAlignment="1" applyProtection="1">
      <alignment horizontal="center" vertical="center" wrapText="1"/>
    </xf>
    <xf numFmtId="0" fontId="7" fillId="5" borderId="36" xfId="0" applyFont="1" applyFill="1" applyBorder="1" applyAlignment="1" applyProtection="1">
      <alignment horizontal="center" vertical="center" textRotation="90" wrapText="1"/>
    </xf>
    <xf numFmtId="0" fontId="2" fillId="0" borderId="36" xfId="0" applyFont="1" applyBorder="1" applyAlignment="1" applyProtection="1">
      <alignment horizontal="center" vertical="center" textRotation="90" wrapText="1"/>
    </xf>
    <xf numFmtId="0" fontId="2" fillId="0" borderId="29" xfId="0" applyFont="1" applyBorder="1" applyAlignment="1" applyProtection="1">
      <alignment horizontal="center" vertical="center" textRotation="90" wrapText="1"/>
    </xf>
    <xf numFmtId="0" fontId="2" fillId="0" borderId="37" xfId="0" applyFont="1" applyBorder="1" applyAlignment="1" applyProtection="1">
      <alignment horizontal="center" vertical="center" textRotation="90" wrapText="1"/>
    </xf>
    <xf numFmtId="0" fontId="2" fillId="0" borderId="29" xfId="0" applyFont="1" applyFill="1" applyBorder="1" applyAlignment="1" applyProtection="1">
      <alignment horizontal="center" vertical="center" textRotation="90" wrapText="1"/>
      <protection locked="0"/>
    </xf>
    <xf numFmtId="0" fontId="2" fillId="0" borderId="37" xfId="0" applyFont="1" applyFill="1" applyBorder="1" applyAlignment="1" applyProtection="1">
      <alignment horizontal="center" vertical="center" textRotation="90" wrapText="1"/>
      <protection locked="0"/>
    </xf>
    <xf numFmtId="9" fontId="2" fillId="7" borderId="29" xfId="0" applyNumberFormat="1" applyFont="1" applyFill="1" applyBorder="1" applyAlignment="1" applyProtection="1">
      <alignment horizontal="center" vertical="center" wrapText="1"/>
    </xf>
    <xf numFmtId="9" fontId="2" fillId="7" borderId="37" xfId="0" applyNumberFormat="1" applyFont="1" applyFill="1" applyBorder="1" applyAlignment="1" applyProtection="1">
      <alignment horizontal="center" vertical="center" wrapText="1"/>
    </xf>
    <xf numFmtId="0" fontId="30" fillId="0" borderId="14" xfId="0" applyFont="1" applyBorder="1" applyAlignment="1">
      <alignment horizontal="center" vertical="center" textRotation="90" wrapText="1"/>
    </xf>
    <xf numFmtId="0" fontId="30" fillId="0" borderId="70" xfId="0" applyFont="1" applyBorder="1" applyAlignment="1">
      <alignment horizontal="center" vertical="center" textRotation="90" wrapText="1"/>
    </xf>
    <xf numFmtId="0" fontId="7" fillId="18" borderId="50" xfId="0" applyFont="1" applyFill="1" applyBorder="1" applyAlignment="1" applyProtection="1">
      <alignment horizontal="center" vertical="center" wrapText="1"/>
      <protection locked="0"/>
    </xf>
    <xf numFmtId="0" fontId="2" fillId="0" borderId="20" xfId="0" applyFont="1" applyBorder="1" applyAlignment="1" applyProtection="1">
      <alignment horizontal="justify" vertical="center" wrapText="1"/>
      <protection locked="0"/>
    </xf>
    <xf numFmtId="9" fontId="2" fillId="0" borderId="14" xfId="0" applyNumberFormat="1" applyFont="1" applyFill="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2" fillId="0" borderId="37"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9" fontId="2" fillId="7" borderId="29" xfId="0" applyNumberFormat="1" applyFont="1" applyFill="1" applyBorder="1" applyAlignment="1" applyProtection="1">
      <alignment horizontal="center" vertical="center" wrapText="1"/>
    </xf>
    <xf numFmtId="0" fontId="2" fillId="0" borderId="29" xfId="0" applyFont="1" applyBorder="1" applyAlignment="1" applyProtection="1">
      <alignment horizontal="center" vertical="center" textRotation="90" wrapText="1"/>
    </xf>
    <xf numFmtId="0" fontId="2" fillId="0" borderId="29" xfId="0" applyFont="1" applyFill="1" applyBorder="1" applyAlignment="1" applyProtection="1">
      <alignment horizontal="center" vertical="center" textRotation="90" wrapText="1"/>
      <protection locked="0"/>
    </xf>
    <xf numFmtId="0" fontId="2" fillId="6" borderId="12" xfId="0" applyFont="1" applyFill="1" applyBorder="1" applyAlignment="1" applyProtection="1">
      <alignment horizontal="center" vertical="center" wrapText="1"/>
      <protection locked="0"/>
    </xf>
    <xf numFmtId="0" fontId="2" fillId="13" borderId="12" xfId="0" applyFont="1" applyFill="1" applyBorder="1" applyAlignment="1" applyProtection="1">
      <alignment vertical="center"/>
      <protection locked="0"/>
    </xf>
    <xf numFmtId="0" fontId="2" fillId="0" borderId="13" xfId="0" applyFont="1" applyBorder="1" applyAlignment="1" applyProtection="1">
      <alignment horizontal="center" vertical="center" wrapText="1"/>
      <protection locked="0"/>
    </xf>
    <xf numFmtId="0" fontId="2" fillId="0" borderId="60" xfId="0" applyFont="1" applyBorder="1" applyAlignment="1">
      <alignment horizontal="justify" vertical="center" wrapText="1"/>
    </xf>
    <xf numFmtId="0" fontId="22" fillId="0" borderId="60" xfId="0" applyFont="1" applyBorder="1" applyAlignment="1">
      <alignment horizontal="center" vertical="center" textRotation="90" wrapText="1"/>
    </xf>
    <xf numFmtId="0" fontId="2" fillId="0" borderId="60" xfId="0" applyFont="1" applyBorder="1" applyAlignment="1" applyProtection="1">
      <alignment wrapText="1"/>
      <protection locked="0"/>
    </xf>
    <xf numFmtId="0" fontId="2" fillId="5" borderId="11" xfId="0" applyFont="1" applyFill="1" applyBorder="1" applyAlignment="1" applyProtection="1">
      <alignment horizontal="center" vertical="center" wrapText="1"/>
    </xf>
    <xf numFmtId="9" fontId="2" fillId="0" borderId="3" xfId="0" applyNumberFormat="1" applyFont="1" applyFill="1" applyBorder="1" applyAlignment="1" applyProtection="1">
      <alignment horizontal="center" vertical="center" wrapText="1"/>
      <protection locked="0"/>
    </xf>
    <xf numFmtId="9" fontId="2" fillId="0" borderId="37" xfId="0" applyNumberFormat="1" applyFont="1" applyFill="1" applyBorder="1" applyAlignment="1" applyProtection="1">
      <alignment horizontal="center" vertical="center" wrapText="1"/>
      <protection locked="0"/>
    </xf>
    <xf numFmtId="0" fontId="21" fillId="0" borderId="24" xfId="0" applyFont="1" applyBorder="1" applyAlignment="1">
      <alignment horizontal="justify" vertical="center" wrapText="1"/>
    </xf>
    <xf numFmtId="0" fontId="22" fillId="0" borderId="73" xfId="0" applyFont="1" applyBorder="1" applyAlignment="1">
      <alignment horizontal="justify" vertical="center" wrapText="1"/>
    </xf>
    <xf numFmtId="0" fontId="23" fillId="0" borderId="70" xfId="0" applyFont="1" applyBorder="1" applyAlignment="1">
      <alignment horizontal="justify" vertical="center" wrapText="1"/>
    </xf>
    <xf numFmtId="0" fontId="22" fillId="0" borderId="74" xfId="0" applyFont="1" applyBorder="1" applyAlignment="1">
      <alignment horizontal="justify" vertical="center" wrapText="1"/>
    </xf>
    <xf numFmtId="0" fontId="22" fillId="0" borderId="76" xfId="0" applyFont="1" applyBorder="1" applyAlignment="1">
      <alignment horizontal="justify" vertical="center" wrapText="1"/>
    </xf>
    <xf numFmtId="0" fontId="30" fillId="0" borderId="28" xfId="0" applyFont="1" applyBorder="1" applyAlignment="1">
      <alignment vertical="center" wrapText="1"/>
    </xf>
    <xf numFmtId="14" fontId="2" fillId="0" borderId="3" xfId="0" applyNumberFormat="1" applyFont="1" applyBorder="1" applyAlignment="1" applyProtection="1">
      <alignment horizontal="center" vertical="center" wrapText="1"/>
      <protection locked="0"/>
    </xf>
    <xf numFmtId="0" fontId="35" fillId="0" borderId="3" xfId="0" applyFont="1" applyBorder="1" applyAlignment="1" applyProtection="1">
      <alignment horizontal="center" vertical="center" wrapText="1"/>
      <protection locked="0"/>
    </xf>
    <xf numFmtId="0" fontId="30" fillId="0" borderId="37" xfId="0" applyFont="1" applyBorder="1" applyAlignment="1">
      <alignment horizontal="center" vertical="center" wrapText="1"/>
    </xf>
    <xf numFmtId="0" fontId="2" fillId="0" borderId="35" xfId="0" applyFont="1" applyBorder="1" applyAlignment="1" applyProtection="1">
      <alignment horizontal="justify" vertical="center" wrapText="1"/>
      <protection locked="0"/>
    </xf>
    <xf numFmtId="0" fontId="22" fillId="0" borderId="37" xfId="0" applyFont="1" applyBorder="1" applyAlignment="1">
      <alignment horizontal="center" vertical="center" wrapText="1"/>
    </xf>
    <xf numFmtId="0" fontId="2" fillId="0" borderId="29" xfId="0" applyFont="1" applyBorder="1" applyAlignment="1" applyProtection="1">
      <alignment vertical="center" wrapText="1"/>
      <protection locked="0"/>
    </xf>
    <xf numFmtId="0" fontId="7" fillId="18" borderId="32" xfId="0" applyFont="1" applyFill="1" applyBorder="1" applyAlignment="1" applyProtection="1">
      <alignment horizontal="center" vertical="center" wrapText="1"/>
      <protection locked="0"/>
    </xf>
    <xf numFmtId="0" fontId="2" fillId="0" borderId="37" xfId="0" applyFont="1" applyBorder="1" applyAlignment="1" applyProtection="1">
      <alignment vertical="center" wrapText="1"/>
      <protection locked="0"/>
    </xf>
    <xf numFmtId="0" fontId="7" fillId="18" borderId="68" xfId="0" applyFont="1" applyFill="1" applyBorder="1" applyAlignment="1" applyProtection="1">
      <alignment horizontal="center" vertical="center" wrapText="1"/>
      <protection locked="0"/>
    </xf>
    <xf numFmtId="0" fontId="2" fillId="0" borderId="28" xfId="0" applyFont="1" applyFill="1" applyBorder="1" applyAlignment="1" applyProtection="1">
      <alignment horizontal="center" vertical="center" wrapText="1"/>
      <protection locked="0"/>
    </xf>
    <xf numFmtId="0" fontId="2" fillId="3" borderId="28" xfId="0" applyFont="1" applyFill="1" applyBorder="1" applyAlignment="1" applyProtection="1">
      <alignment horizontal="center" vertical="center" wrapText="1"/>
    </xf>
    <xf numFmtId="9" fontId="2" fillId="5" borderId="28" xfId="1" applyFont="1" applyFill="1" applyBorder="1" applyAlignment="1" applyProtection="1">
      <alignment horizontal="center" vertical="center"/>
    </xf>
    <xf numFmtId="0" fontId="2" fillId="7" borderId="28" xfId="0" applyFont="1" applyFill="1" applyBorder="1" applyAlignment="1" applyProtection="1">
      <alignment horizontal="center" vertical="center" wrapText="1"/>
    </xf>
    <xf numFmtId="9" fontId="2" fillId="7" borderId="28" xfId="0" applyNumberFormat="1" applyFont="1" applyFill="1" applyBorder="1" applyAlignment="1" applyProtection="1">
      <alignment horizontal="center" vertical="center" wrapText="1"/>
    </xf>
    <xf numFmtId="0" fontId="2" fillId="0" borderId="39" xfId="0" applyFont="1" applyBorder="1" applyAlignment="1" applyProtection="1">
      <alignment horizontal="center" vertical="center" wrapText="1"/>
    </xf>
    <xf numFmtId="9" fontId="2" fillId="5" borderId="28" xfId="0" applyNumberFormat="1" applyFont="1" applyFill="1" applyBorder="1" applyAlignment="1" applyProtection="1">
      <alignment horizontal="center" vertical="center" wrapText="1"/>
    </xf>
    <xf numFmtId="0" fontId="7" fillId="5" borderId="28" xfId="0" applyFont="1" applyFill="1" applyBorder="1" applyAlignment="1" applyProtection="1">
      <alignment horizontal="center" vertical="center" textRotation="90" wrapText="1"/>
    </xf>
    <xf numFmtId="0" fontId="2" fillId="0" borderId="28" xfId="0" applyFont="1" applyBorder="1" applyAlignment="1" applyProtection="1">
      <alignment horizontal="center" vertical="center" textRotation="90" wrapText="1"/>
    </xf>
    <xf numFmtId="0" fontId="2" fillId="0" borderId="28" xfId="0" applyFont="1" applyFill="1" applyBorder="1" applyAlignment="1" applyProtection="1">
      <alignment horizontal="center" vertical="center" textRotation="90" wrapText="1"/>
      <protection locked="0"/>
    </xf>
    <xf numFmtId="0" fontId="2" fillId="0" borderId="29" xfId="0" applyFont="1" applyBorder="1" applyAlignment="1" applyProtection="1">
      <alignment horizontal="center" vertical="center" wrapText="1"/>
      <protection locked="0"/>
    </xf>
    <xf numFmtId="0" fontId="2" fillId="0" borderId="37"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10" fillId="13" borderId="29" xfId="0" applyFont="1" applyFill="1" applyBorder="1" applyAlignment="1" applyProtection="1">
      <alignment horizontal="center" vertical="center"/>
      <protection locked="0"/>
    </xf>
    <xf numFmtId="0" fontId="7" fillId="16" borderId="64" xfId="2" applyFont="1" applyFill="1" applyBorder="1" applyAlignment="1" applyProtection="1">
      <alignment horizontal="center" vertical="center" wrapText="1"/>
      <protection locked="0"/>
    </xf>
    <xf numFmtId="0" fontId="7" fillId="4" borderId="42" xfId="2" applyFont="1" applyFill="1" applyBorder="1" applyAlignment="1" applyProtection="1">
      <alignment vertical="center" textRotation="90" wrapText="1"/>
      <protection locked="0"/>
    </xf>
    <xf numFmtId="0" fontId="2" fillId="0" borderId="42" xfId="0" applyFont="1" applyFill="1" applyBorder="1" applyAlignment="1" applyProtection="1">
      <alignment vertical="center" wrapText="1"/>
      <protection locked="0"/>
    </xf>
    <xf numFmtId="0" fontId="2" fillId="5" borderId="72" xfId="0" applyFont="1" applyFill="1" applyBorder="1" applyAlignment="1" applyProtection="1">
      <alignment horizontal="center" vertical="center" wrapText="1"/>
    </xf>
    <xf numFmtId="0" fontId="7" fillId="5" borderId="72" xfId="0" applyFont="1" applyFill="1" applyBorder="1" applyAlignment="1" applyProtection="1">
      <alignment horizontal="center" vertical="center" textRotation="90" wrapText="1"/>
    </xf>
    <xf numFmtId="0" fontId="22" fillId="0" borderId="72" xfId="0" applyFont="1" applyBorder="1" applyAlignment="1">
      <alignment horizontal="justify" vertical="center" wrapText="1"/>
    </xf>
    <xf numFmtId="0" fontId="22" fillId="0" borderId="77" xfId="0" applyFont="1" applyFill="1" applyBorder="1" applyAlignment="1">
      <alignment horizontal="justify" vertical="center" wrapText="1"/>
    </xf>
    <xf numFmtId="0" fontId="22" fillId="0" borderId="70" xfId="0" applyFont="1" applyFill="1" applyBorder="1" applyAlignment="1">
      <alignment horizontal="justify" vertical="center" wrapText="1"/>
    </xf>
    <xf numFmtId="0" fontId="22" fillId="0" borderId="79" xfId="0" applyFont="1" applyFill="1" applyBorder="1" applyAlignment="1">
      <alignment horizontal="justify" vertical="center" wrapText="1"/>
    </xf>
    <xf numFmtId="0" fontId="22" fillId="0" borderId="72" xfId="0" applyFont="1" applyFill="1" applyBorder="1" applyAlignment="1">
      <alignment horizontal="justify" vertical="center" wrapText="1"/>
    </xf>
    <xf numFmtId="0" fontId="15" fillId="0" borderId="72" xfId="0" applyFont="1" applyFill="1" applyBorder="1" applyAlignment="1" applyProtection="1">
      <alignment vertical="center" wrapText="1"/>
      <protection locked="0"/>
    </xf>
    <xf numFmtId="0" fontId="2" fillId="0" borderId="28" xfId="0" applyFont="1" applyFill="1" applyBorder="1" applyAlignment="1" applyProtection="1">
      <alignment vertical="center"/>
      <protection locked="0"/>
    </xf>
    <xf numFmtId="0" fontId="2" fillId="6" borderId="28" xfId="0" applyFont="1" applyFill="1" applyBorder="1" applyAlignment="1" applyProtection="1">
      <alignment horizontal="center" vertical="center" wrapText="1"/>
      <protection locked="0"/>
    </xf>
    <xf numFmtId="0" fontId="2" fillId="5" borderId="28" xfId="0" applyFont="1" applyFill="1" applyBorder="1" applyAlignment="1" applyProtection="1">
      <alignment horizontal="center" vertical="center" wrapText="1"/>
    </xf>
    <xf numFmtId="0" fontId="2" fillId="0" borderId="29" xfId="0" applyFont="1" applyFill="1" applyBorder="1" applyAlignment="1" applyProtection="1">
      <alignment wrapText="1"/>
      <protection locked="0"/>
    </xf>
    <xf numFmtId="0" fontId="2" fillId="0" borderId="37" xfId="0" applyFont="1" applyFill="1" applyBorder="1" applyAlignment="1" applyProtection="1">
      <alignment wrapText="1"/>
      <protection locked="0"/>
    </xf>
    <xf numFmtId="0" fontId="2" fillId="0" borderId="37" xfId="0" applyFont="1" applyFill="1" applyBorder="1" applyAlignment="1" applyProtection="1">
      <alignment horizontal="center" vertical="center"/>
      <protection locked="0"/>
    </xf>
    <xf numFmtId="14" fontId="2" fillId="0" borderId="37" xfId="0" applyNumberFormat="1" applyFont="1" applyFill="1" applyBorder="1" applyAlignment="1" applyProtection="1">
      <alignment horizontal="center" vertical="center"/>
      <protection locked="0"/>
    </xf>
    <xf numFmtId="9" fontId="2" fillId="7" borderId="36" xfId="0" applyNumberFormat="1" applyFont="1" applyFill="1" applyBorder="1" applyAlignment="1" applyProtection="1">
      <alignment horizontal="center" vertical="center" wrapText="1"/>
    </xf>
    <xf numFmtId="0" fontId="2" fillId="0" borderId="36" xfId="0" applyFont="1" applyFill="1" applyBorder="1" applyAlignment="1" applyProtection="1">
      <alignment horizontal="center" vertical="center" textRotation="90" wrapText="1"/>
      <protection locked="0"/>
    </xf>
    <xf numFmtId="9" fontId="2" fillId="5" borderId="36" xfId="0" applyNumberFormat="1" applyFont="1" applyFill="1" applyBorder="1" applyAlignment="1" applyProtection="1">
      <alignment horizontal="center" vertical="center" wrapText="1"/>
    </xf>
    <xf numFmtId="0" fontId="7" fillId="5" borderId="36" xfId="0" applyFont="1" applyFill="1" applyBorder="1" applyAlignment="1" applyProtection="1">
      <alignment horizontal="center" vertical="center" textRotation="90" wrapText="1"/>
    </xf>
    <xf numFmtId="0" fontId="2" fillId="0" borderId="36" xfId="0" applyFont="1" applyBorder="1" applyAlignment="1" applyProtection="1">
      <alignment horizontal="center" vertical="center" textRotation="90" wrapText="1"/>
    </xf>
    <xf numFmtId="0" fontId="2" fillId="0" borderId="29" xfId="0" applyFont="1" applyBorder="1" applyAlignment="1" applyProtection="1">
      <alignment horizontal="center" vertical="center" wrapText="1"/>
      <protection locked="0"/>
    </xf>
    <xf numFmtId="0" fontId="2" fillId="0" borderId="37" xfId="0" applyFont="1" applyBorder="1" applyAlignment="1" applyProtection="1">
      <alignment horizontal="center" vertical="center" wrapText="1"/>
      <protection locked="0"/>
    </xf>
    <xf numFmtId="0" fontId="2" fillId="5" borderId="62" xfId="0" applyFont="1" applyFill="1" applyBorder="1" applyAlignment="1" applyProtection="1">
      <alignment horizontal="center" vertical="center" wrapText="1"/>
    </xf>
    <xf numFmtId="0" fontId="2" fillId="0" borderId="36"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textRotation="90" wrapText="1"/>
    </xf>
    <xf numFmtId="0" fontId="2" fillId="0" borderId="37" xfId="0" applyFont="1" applyBorder="1" applyAlignment="1" applyProtection="1">
      <alignment horizontal="center" vertical="center" textRotation="90" wrapText="1"/>
    </xf>
    <xf numFmtId="0" fontId="2" fillId="0" borderId="29" xfId="0" applyFont="1" applyFill="1" applyBorder="1" applyAlignment="1" applyProtection="1">
      <alignment horizontal="center" vertical="center" textRotation="90" wrapText="1"/>
      <protection locked="0"/>
    </xf>
    <xf numFmtId="0" fontId="2" fillId="0" borderId="37" xfId="0" applyFont="1" applyFill="1" applyBorder="1" applyAlignment="1" applyProtection="1">
      <alignment horizontal="center" vertical="center" textRotation="90" wrapText="1"/>
      <protection locked="0"/>
    </xf>
    <xf numFmtId="9" fontId="2" fillId="7" borderId="29" xfId="0" applyNumberFormat="1" applyFont="1" applyFill="1" applyBorder="1" applyAlignment="1" applyProtection="1">
      <alignment horizontal="center" vertical="center" wrapText="1"/>
    </xf>
    <xf numFmtId="9" fontId="2" fillId="7" borderId="37" xfId="0" applyNumberFormat="1" applyFont="1" applyFill="1" applyBorder="1" applyAlignment="1" applyProtection="1">
      <alignment horizontal="center" vertical="center" wrapText="1"/>
    </xf>
    <xf numFmtId="0" fontId="2" fillId="0" borderId="3"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3" xfId="0" applyFont="1" applyBorder="1" applyAlignment="1" applyProtection="1">
      <alignment horizontal="center" vertical="center" wrapText="1"/>
      <protection locked="0"/>
    </xf>
    <xf numFmtId="14" fontId="2" fillId="0" borderId="3" xfId="0" applyNumberFormat="1" applyFont="1" applyBorder="1" applyAlignment="1">
      <alignment horizontal="center" vertical="center"/>
    </xf>
    <xf numFmtId="0" fontId="7" fillId="0" borderId="3" xfId="0" applyFont="1" applyBorder="1" applyAlignment="1">
      <alignment horizontal="center" vertical="center"/>
    </xf>
    <xf numFmtId="0" fontId="20" fillId="0" borderId="0" xfId="0" applyFont="1"/>
    <xf numFmtId="0" fontId="2" fillId="0" borderId="0" xfId="0" applyFont="1" applyProtection="1">
      <protection locked="0"/>
    </xf>
    <xf numFmtId="0" fontId="2" fillId="6" borderId="3"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justify" vertical="center" wrapText="1"/>
      <protection locked="0"/>
    </xf>
    <xf numFmtId="14" fontId="2" fillId="0" borderId="3" xfId="0" applyNumberFormat="1" applyFont="1" applyFill="1" applyBorder="1" applyAlignment="1" applyProtection="1">
      <alignment horizontal="center" vertical="center" wrapText="1"/>
      <protection locked="0"/>
    </xf>
    <xf numFmtId="0" fontId="30" fillId="0" borderId="3" xfId="0" applyFont="1" applyBorder="1" applyAlignment="1">
      <alignment horizontal="center" vertical="center" wrapText="1"/>
    </xf>
    <xf numFmtId="9" fontId="2" fillId="7" borderId="3" xfId="0" applyNumberFormat="1" applyFont="1" applyFill="1" applyBorder="1" applyAlignment="1" applyProtection="1">
      <alignment horizontal="center" vertical="center" wrapText="1"/>
    </xf>
    <xf numFmtId="0" fontId="2" fillId="0" borderId="3" xfId="0" applyFont="1" applyFill="1" applyBorder="1" applyAlignment="1" applyProtection="1">
      <alignment horizontal="center" vertical="center" textRotation="90" wrapText="1"/>
      <protection locked="0"/>
    </xf>
    <xf numFmtId="0" fontId="2" fillId="5" borderId="3" xfId="0" applyFont="1" applyFill="1" applyBorder="1" applyAlignment="1" applyProtection="1">
      <alignment horizontal="center" vertical="center" wrapText="1"/>
    </xf>
    <xf numFmtId="0" fontId="2" fillId="0" borderId="3" xfId="0" applyFont="1" applyBorder="1" applyAlignment="1" applyProtection="1">
      <alignment horizontal="center" vertical="center" textRotation="90" wrapText="1"/>
    </xf>
    <xf numFmtId="0" fontId="7" fillId="5" borderId="3" xfId="0" applyFont="1" applyFill="1" applyBorder="1" applyAlignment="1" applyProtection="1">
      <alignment horizontal="center" vertical="center" textRotation="90" wrapText="1"/>
    </xf>
    <xf numFmtId="9" fontId="2" fillId="5" borderId="3" xfId="0" applyNumberFormat="1"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textRotation="90" wrapText="1"/>
      <protection locked="0"/>
    </xf>
    <xf numFmtId="9" fontId="2" fillId="5" borderId="13" xfId="0" applyNumberFormat="1" applyFont="1" applyFill="1" applyBorder="1" applyAlignment="1" applyProtection="1">
      <alignment horizontal="center" vertical="center" wrapText="1"/>
    </xf>
    <xf numFmtId="9" fontId="2" fillId="5" borderId="14" xfId="0" applyNumberFormat="1" applyFont="1" applyFill="1" applyBorder="1" applyAlignment="1" applyProtection="1">
      <alignment horizontal="center" vertical="center" wrapText="1"/>
    </xf>
    <xf numFmtId="0" fontId="7" fillId="5" borderId="14" xfId="0" applyFont="1" applyFill="1" applyBorder="1" applyAlignment="1" applyProtection="1">
      <alignment horizontal="center" vertical="center" textRotation="90" wrapText="1"/>
    </xf>
    <xf numFmtId="9" fontId="2" fillId="7" borderId="14" xfId="0" applyNumberFormat="1" applyFont="1" applyFill="1" applyBorder="1" applyAlignment="1" applyProtection="1">
      <alignment horizontal="center" vertical="center" wrapText="1"/>
    </xf>
    <xf numFmtId="0" fontId="2" fillId="0" borderId="14" xfId="0" applyFont="1" applyBorder="1" applyAlignment="1" applyProtection="1">
      <alignment horizontal="center" vertical="center" textRotation="90" wrapText="1"/>
    </xf>
    <xf numFmtId="0" fontId="2" fillId="5" borderId="13" xfId="0" applyFont="1" applyFill="1" applyBorder="1" applyAlignment="1" applyProtection="1">
      <alignment horizontal="center" vertical="center" wrapText="1"/>
    </xf>
    <xf numFmtId="0" fontId="2" fillId="3" borderId="14" xfId="0" applyFont="1" applyFill="1" applyBorder="1" applyAlignment="1" applyProtection="1">
      <alignment horizontal="center" vertical="center" wrapText="1"/>
    </xf>
    <xf numFmtId="9" fontId="2" fillId="5" borderId="14" xfId="1" applyFont="1" applyFill="1" applyBorder="1" applyAlignment="1" applyProtection="1">
      <alignment horizontal="center" vertical="center"/>
    </xf>
    <xf numFmtId="0" fontId="2" fillId="5" borderId="12" xfId="0" applyFont="1" applyFill="1" applyBorder="1" applyAlignment="1" applyProtection="1">
      <alignment horizontal="center" vertical="center" wrapText="1"/>
    </xf>
    <xf numFmtId="0" fontId="2" fillId="0" borderId="13"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30" fillId="0" borderId="29" xfId="0" applyFont="1" applyBorder="1" applyAlignment="1">
      <alignment horizontal="center" vertical="center" wrapText="1"/>
    </xf>
    <xf numFmtId="14" fontId="2" fillId="0" borderId="3" xfId="0" applyNumberFormat="1" applyFont="1" applyBorder="1" applyAlignment="1">
      <alignment horizontal="center" vertical="center" wrapText="1"/>
    </xf>
    <xf numFmtId="0" fontId="7" fillId="0" borderId="3" xfId="0" applyFont="1" applyFill="1" applyBorder="1" applyAlignment="1">
      <alignment horizontal="center" vertical="center"/>
    </xf>
    <xf numFmtId="0" fontId="2" fillId="0" borderId="3" xfId="0" applyFont="1" applyFill="1" applyBorder="1" applyAlignment="1" applyProtection="1">
      <alignment horizontal="left" vertical="center" wrapText="1"/>
      <protection locked="0"/>
    </xf>
    <xf numFmtId="0" fontId="39" fillId="0" borderId="31" xfId="0" applyFont="1" applyBorder="1" applyAlignment="1">
      <alignment horizontal="center" vertical="center" textRotation="90" wrapText="1"/>
    </xf>
    <xf numFmtId="0" fontId="39" fillId="0" borderId="25" xfId="0" applyFont="1" applyBorder="1" applyAlignment="1">
      <alignment horizontal="center" vertical="center" textRotation="90" wrapText="1"/>
    </xf>
    <xf numFmtId="0" fontId="39" fillId="0" borderId="40" xfId="0" applyFont="1" applyBorder="1" applyAlignment="1">
      <alignment horizontal="center" vertical="center" textRotation="90" wrapText="1"/>
    </xf>
    <xf numFmtId="0" fontId="39" fillId="0" borderId="43" xfId="0" applyFont="1" applyBorder="1" applyAlignment="1">
      <alignment horizontal="center" vertical="center" textRotation="90" wrapText="1"/>
    </xf>
    <xf numFmtId="0" fontId="39" fillId="0" borderId="44" xfId="0" applyFont="1" applyBorder="1" applyAlignment="1">
      <alignment horizontal="center" vertical="center" textRotation="90" wrapText="1"/>
    </xf>
    <xf numFmtId="0" fontId="39" fillId="0" borderId="60" xfId="0" applyFont="1" applyBorder="1" applyAlignment="1">
      <alignment horizontal="center" vertical="center" textRotation="90" wrapText="1"/>
    </xf>
    <xf numFmtId="0" fontId="39" fillId="0" borderId="21" xfId="0" applyFont="1" applyBorder="1" applyAlignment="1">
      <alignment horizontal="center" vertical="center" textRotation="90" wrapText="1"/>
    </xf>
    <xf numFmtId="0" fontId="40" fillId="0" borderId="60" xfId="0" applyFont="1" applyBorder="1" applyAlignment="1">
      <alignment horizontal="center" vertical="center" textRotation="90" wrapText="1"/>
    </xf>
    <xf numFmtId="0" fontId="40" fillId="0" borderId="20" xfId="0" applyFont="1" applyBorder="1" applyAlignment="1">
      <alignment horizontal="center" vertical="center" textRotation="90" wrapText="1"/>
    </xf>
    <xf numFmtId="0" fontId="42" fillId="13" borderId="3" xfId="0" applyFont="1" applyFill="1" applyBorder="1" applyProtection="1">
      <protection locked="0"/>
    </xf>
    <xf numFmtId="0" fontId="39" fillId="0" borderId="20" xfId="0" applyFont="1" applyBorder="1" applyAlignment="1">
      <alignment vertical="center" textRotation="90" wrapText="1"/>
    </xf>
    <xf numFmtId="0" fontId="42" fillId="0" borderId="0" xfId="0" applyFont="1" applyProtection="1">
      <protection locked="0"/>
    </xf>
    <xf numFmtId="0" fontId="2" fillId="0" borderId="11" xfId="0" applyFont="1" applyFill="1" applyBorder="1" applyAlignment="1" applyProtection="1">
      <alignment horizontal="justify" vertical="center" wrapText="1"/>
      <protection locked="0"/>
    </xf>
    <xf numFmtId="0" fontId="2" fillId="0" borderId="13" xfId="0" applyFont="1" applyFill="1" applyBorder="1" applyAlignment="1" applyProtection="1">
      <alignment horizontal="justify" vertical="center" wrapText="1"/>
      <protection locked="0"/>
    </xf>
    <xf numFmtId="0" fontId="2" fillId="0" borderId="60" xfId="0" applyFont="1" applyFill="1" applyBorder="1" applyAlignment="1" applyProtection="1">
      <alignment horizontal="justify" vertical="center" wrapText="1"/>
      <protection locked="0"/>
    </xf>
    <xf numFmtId="0" fontId="2" fillId="0" borderId="29" xfId="0" applyFont="1" applyFill="1" applyBorder="1" applyAlignment="1" applyProtection="1">
      <alignment vertical="center" wrapText="1"/>
      <protection locked="0"/>
    </xf>
    <xf numFmtId="0" fontId="2" fillId="0" borderId="29" xfId="0" applyFont="1" applyFill="1" applyBorder="1" applyAlignment="1" applyProtection="1">
      <alignment horizontal="justify" vertical="center" wrapText="1"/>
      <protection locked="0"/>
    </xf>
    <xf numFmtId="0" fontId="2" fillId="0" borderId="37" xfId="0" applyFont="1" applyFill="1" applyBorder="1" applyAlignment="1" applyProtection="1">
      <alignment vertical="center" wrapText="1"/>
      <protection locked="0"/>
    </xf>
    <xf numFmtId="0" fontId="2" fillId="0" borderId="37" xfId="0" applyFont="1" applyFill="1" applyBorder="1" applyAlignment="1" applyProtection="1">
      <alignment horizontal="justify" vertical="center" wrapText="1"/>
      <protection locked="0"/>
    </xf>
    <xf numFmtId="0" fontId="22" fillId="0" borderId="81" xfId="0" applyFont="1" applyBorder="1" applyAlignment="1">
      <alignment horizontal="justify" vertical="center" wrapText="1"/>
    </xf>
    <xf numFmtId="0" fontId="23" fillId="0" borderId="30" xfId="0" applyFont="1" applyBorder="1" applyAlignment="1">
      <alignment horizontal="justify" vertical="center" wrapText="1"/>
    </xf>
    <xf numFmtId="0" fontId="23" fillId="0" borderId="26" xfId="0" applyFont="1" applyBorder="1" applyAlignment="1">
      <alignment horizontal="justify" vertical="center" wrapText="1"/>
    </xf>
    <xf numFmtId="0" fontId="23" fillId="0" borderId="72" xfId="0" applyFont="1" applyBorder="1" applyAlignment="1">
      <alignment horizontal="justify" vertical="center" wrapText="1"/>
    </xf>
    <xf numFmtId="0" fontId="22" fillId="0" borderId="82" xfId="0" applyFont="1" applyBorder="1" applyAlignment="1">
      <alignment horizontal="justify" vertical="center" wrapText="1"/>
    </xf>
    <xf numFmtId="0" fontId="23" fillId="0" borderId="72" xfId="0" applyFont="1" applyBorder="1" applyAlignment="1">
      <alignment vertical="center" wrapText="1"/>
    </xf>
    <xf numFmtId="0" fontId="39" fillId="0" borderId="68" xfId="0" applyFont="1" applyBorder="1" applyAlignment="1">
      <alignment horizontal="center" vertical="center" textRotation="90" wrapText="1"/>
    </xf>
    <xf numFmtId="0" fontId="7" fillId="18" borderId="83" xfId="0" applyFont="1" applyFill="1" applyBorder="1" applyAlignment="1" applyProtection="1">
      <alignment horizontal="center" vertical="center" wrapText="1"/>
      <protection locked="0"/>
    </xf>
    <xf numFmtId="0" fontId="2" fillId="0" borderId="12" xfId="0" applyFont="1" applyFill="1" applyBorder="1" applyAlignment="1" applyProtection="1">
      <alignment vertical="center" wrapText="1"/>
      <protection locked="0"/>
    </xf>
    <xf numFmtId="0" fontId="23" fillId="0" borderId="50" xfId="0" applyFont="1" applyBorder="1" applyAlignment="1">
      <alignment horizontal="justify" vertical="center" wrapText="1"/>
    </xf>
    <xf numFmtId="0" fontId="15" fillId="0" borderId="49" xfId="0" applyFont="1" applyBorder="1" applyAlignment="1">
      <alignment horizontal="justify" vertical="center" wrapText="1"/>
    </xf>
    <xf numFmtId="0" fontId="39" fillId="0" borderId="70" xfId="0" applyFont="1" applyBorder="1" applyAlignment="1">
      <alignment horizontal="center" vertical="center" textRotation="90" wrapText="1"/>
    </xf>
    <xf numFmtId="0" fontId="2" fillId="0" borderId="42" xfId="2" applyFont="1" applyFill="1" applyBorder="1" applyAlignment="1" applyProtection="1">
      <alignment horizontal="justify" vertical="center" wrapText="1"/>
      <protection locked="0"/>
    </xf>
    <xf numFmtId="0" fontId="2" fillId="0" borderId="42" xfId="0" applyFont="1" applyFill="1" applyBorder="1" applyAlignment="1" applyProtection="1">
      <alignment horizontal="left" vertical="center" wrapText="1"/>
      <protection locked="0"/>
    </xf>
    <xf numFmtId="0" fontId="2" fillId="0" borderId="38" xfId="2" applyFont="1" applyFill="1" applyBorder="1" applyAlignment="1" applyProtection="1">
      <alignment horizontal="center" vertical="center" wrapText="1"/>
      <protection locked="0"/>
    </xf>
    <xf numFmtId="0" fontId="2" fillId="0" borderId="72" xfId="2" applyFont="1" applyFill="1" applyBorder="1" applyAlignment="1" applyProtection="1">
      <alignment horizontal="center" vertical="center" wrapText="1"/>
      <protection locked="0"/>
    </xf>
    <xf numFmtId="0" fontId="2" fillId="3" borderId="72" xfId="2" applyFont="1" applyFill="1" applyBorder="1" applyAlignment="1" applyProtection="1">
      <alignment horizontal="center" vertical="center" wrapText="1"/>
    </xf>
    <xf numFmtId="0" fontId="2" fillId="0" borderId="60" xfId="2" applyFont="1" applyFill="1" applyBorder="1" applyAlignment="1" applyProtection="1">
      <alignment horizontal="center" vertical="center" wrapText="1"/>
      <protection locked="0"/>
    </xf>
    <xf numFmtId="0" fontId="2" fillId="13" borderId="36" xfId="0" applyFont="1" applyFill="1" applyBorder="1" applyAlignment="1" applyProtection="1">
      <alignment vertical="center"/>
      <protection locked="0"/>
    </xf>
    <xf numFmtId="0" fontId="2" fillId="0" borderId="42" xfId="0" applyFont="1" applyBorder="1" applyAlignment="1" applyProtection="1">
      <alignment horizontal="center" vertical="center" wrapText="1"/>
    </xf>
    <xf numFmtId="14" fontId="2" fillId="0" borderId="42" xfId="0" applyNumberFormat="1" applyFont="1" applyFill="1" applyBorder="1" applyAlignment="1" applyProtection="1">
      <alignment horizontal="center" vertical="center"/>
      <protection locked="0"/>
    </xf>
    <xf numFmtId="0" fontId="7" fillId="16" borderId="20" xfId="2" applyFont="1" applyFill="1" applyBorder="1" applyAlignment="1" applyProtection="1">
      <alignment vertical="center" wrapText="1"/>
      <protection locked="0"/>
    </xf>
    <xf numFmtId="17" fontId="2" fillId="0" borderId="29" xfId="0" applyNumberFormat="1" applyFont="1" applyFill="1" applyBorder="1" applyAlignment="1" applyProtection="1">
      <alignment horizontal="center" vertical="center" wrapText="1"/>
      <protection locked="0"/>
    </xf>
    <xf numFmtId="0" fontId="2" fillId="0" borderId="32" xfId="0" applyFont="1" applyFill="1" applyBorder="1" applyAlignment="1" applyProtection="1">
      <alignment horizontal="justify" vertical="center" wrapText="1"/>
      <protection locked="0"/>
    </xf>
    <xf numFmtId="0" fontId="2" fillId="0" borderId="38" xfId="0" applyFont="1" applyFill="1" applyBorder="1" applyAlignment="1" applyProtection="1">
      <alignment horizontal="justify" vertical="center" wrapText="1"/>
      <protection locked="0"/>
    </xf>
    <xf numFmtId="0" fontId="2" fillId="0" borderId="42" xfId="0" applyFont="1" applyBorder="1" applyAlignment="1" applyProtection="1">
      <alignment horizontal="center" vertical="center"/>
      <protection locked="0"/>
    </xf>
    <xf numFmtId="14" fontId="2" fillId="0" borderId="42" xfId="0" applyNumberFormat="1" applyFont="1" applyBorder="1" applyAlignment="1" applyProtection="1">
      <alignment horizontal="center" vertical="center"/>
      <protection locked="0"/>
    </xf>
    <xf numFmtId="0" fontId="2" fillId="0" borderId="68" xfId="0" applyFont="1" applyBorder="1" applyAlignment="1" applyProtection="1">
      <alignment horizontal="justify" vertical="center" wrapText="1"/>
      <protection locked="0"/>
    </xf>
    <xf numFmtId="0" fontId="30" fillId="0" borderId="37" xfId="0" applyFont="1" applyBorder="1" applyAlignment="1">
      <alignment horizontal="center" vertical="center" textRotation="90" wrapText="1"/>
    </xf>
    <xf numFmtId="0" fontId="2" fillId="0" borderId="43" xfId="0" applyFont="1" applyFill="1" applyBorder="1" applyAlignment="1" applyProtection="1">
      <alignment horizontal="justify" vertical="center" wrapText="1"/>
      <protection locked="0"/>
    </xf>
    <xf numFmtId="0" fontId="39" fillId="0" borderId="79" xfId="0" applyFont="1" applyBorder="1" applyAlignment="1">
      <alignment horizontal="center" vertical="center" textRotation="90" wrapText="1"/>
    </xf>
    <xf numFmtId="0" fontId="2" fillId="0" borderId="72" xfId="0" applyFont="1" applyFill="1" applyBorder="1" applyAlignment="1" applyProtection="1">
      <alignment vertical="center" wrapText="1"/>
      <protection locked="0"/>
    </xf>
    <xf numFmtId="9" fontId="2" fillId="7" borderId="28" xfId="0" applyNumberFormat="1" applyFont="1" applyFill="1" applyBorder="1" applyAlignment="1" applyProtection="1">
      <alignment horizontal="center" vertical="center" wrapText="1"/>
    </xf>
    <xf numFmtId="0" fontId="2" fillId="0" borderId="28" xfId="0" applyFont="1" applyFill="1" applyBorder="1" applyAlignment="1" applyProtection="1">
      <alignment horizontal="center" vertical="center" textRotation="90" wrapText="1"/>
      <protection locked="0"/>
    </xf>
    <xf numFmtId="0" fontId="2" fillId="7" borderId="12" xfId="0" applyFont="1" applyFill="1" applyBorder="1" applyAlignment="1" applyProtection="1">
      <alignment horizontal="center" vertical="center" wrapText="1"/>
    </xf>
    <xf numFmtId="9" fontId="2" fillId="5" borderId="28" xfId="0" applyNumberFormat="1" applyFont="1" applyFill="1" applyBorder="1" applyAlignment="1" applyProtection="1">
      <alignment horizontal="center" vertical="center" wrapText="1"/>
    </xf>
    <xf numFmtId="0" fontId="7" fillId="5" borderId="28" xfId="0" applyFont="1" applyFill="1" applyBorder="1" applyAlignment="1" applyProtection="1">
      <alignment horizontal="center" vertical="center" textRotation="90" wrapText="1"/>
    </xf>
    <xf numFmtId="0" fontId="2" fillId="0" borderId="28" xfId="0" applyFont="1" applyBorder="1" applyAlignment="1" applyProtection="1">
      <alignment horizontal="center" vertical="center" textRotation="90" wrapText="1"/>
    </xf>
    <xf numFmtId="0" fontId="2" fillId="5" borderId="28" xfId="0" applyFont="1" applyFill="1" applyBorder="1" applyAlignment="1" applyProtection="1">
      <alignment horizontal="center" vertical="center" wrapText="1"/>
    </xf>
    <xf numFmtId="0" fontId="2" fillId="0" borderId="29" xfId="0" applyFont="1" applyBorder="1" applyAlignment="1" applyProtection="1">
      <alignment horizontal="center" vertical="center" wrapText="1"/>
      <protection locked="0"/>
    </xf>
    <xf numFmtId="0" fontId="2" fillId="0" borderId="37" xfId="0" applyFont="1" applyBorder="1" applyAlignment="1" applyProtection="1">
      <alignment horizontal="center" vertical="center" wrapText="1"/>
      <protection locked="0"/>
    </xf>
    <xf numFmtId="0" fontId="2" fillId="0" borderId="3" xfId="0" applyFont="1" applyFill="1" applyBorder="1" applyAlignment="1" applyProtection="1">
      <alignment horizontal="center" vertical="center" textRotation="90" wrapText="1"/>
      <protection locked="0"/>
    </xf>
    <xf numFmtId="0" fontId="2" fillId="0" borderId="12" xfId="0" applyFont="1" applyBorder="1" applyAlignment="1" applyProtection="1">
      <alignment horizontal="center" vertical="center" wrapText="1"/>
      <protection locked="0"/>
    </xf>
    <xf numFmtId="9" fontId="2" fillId="7" borderId="29" xfId="0" applyNumberFormat="1" applyFont="1" applyFill="1" applyBorder="1" applyAlignment="1" applyProtection="1">
      <alignment horizontal="center" vertical="center" wrapText="1"/>
    </xf>
    <xf numFmtId="9" fontId="2" fillId="7" borderId="37" xfId="0" applyNumberFormat="1" applyFont="1" applyFill="1" applyBorder="1" applyAlignment="1" applyProtection="1">
      <alignment horizontal="center" vertical="center" wrapText="1"/>
    </xf>
    <xf numFmtId="0" fontId="2" fillId="0" borderId="29" xfId="0" applyFont="1" applyBorder="1" applyAlignment="1" applyProtection="1">
      <alignment horizontal="center" vertical="center" textRotation="90" wrapText="1"/>
    </xf>
    <xf numFmtId="0" fontId="2" fillId="0" borderId="37" xfId="0" applyFont="1" applyBorder="1" applyAlignment="1" applyProtection="1">
      <alignment horizontal="center" vertical="center" textRotation="90" wrapText="1"/>
    </xf>
    <xf numFmtId="0" fontId="2" fillId="0" borderId="29" xfId="0" applyFont="1" applyFill="1" applyBorder="1" applyAlignment="1" applyProtection="1">
      <alignment horizontal="center" vertical="center" textRotation="90" wrapText="1"/>
      <protection locked="0"/>
    </xf>
    <xf numFmtId="0" fontId="2" fillId="0" borderId="37" xfId="0" applyFont="1" applyFill="1" applyBorder="1" applyAlignment="1" applyProtection="1">
      <alignment horizontal="center" vertical="center" textRotation="90" wrapText="1"/>
      <protection locked="0"/>
    </xf>
    <xf numFmtId="0" fontId="2" fillId="0" borderId="14" xfId="2" applyFont="1" applyFill="1" applyBorder="1" applyAlignment="1" applyProtection="1">
      <alignment horizontal="center" vertical="center" wrapText="1"/>
      <protection locked="0"/>
    </xf>
    <xf numFmtId="0" fontId="2" fillId="0" borderId="72" xfId="0" applyFont="1" applyFill="1" applyBorder="1" applyAlignment="1" applyProtection="1">
      <alignment horizontal="center" vertical="center" wrapText="1"/>
      <protection locked="0"/>
    </xf>
    <xf numFmtId="14" fontId="2" fillId="0" borderId="42" xfId="0" applyNumberFormat="1" applyFont="1" applyFill="1" applyBorder="1" applyAlignment="1" applyProtection="1">
      <alignment vertical="center"/>
      <protection locked="0"/>
    </xf>
    <xf numFmtId="0" fontId="22" fillId="0" borderId="74" xfId="0" applyFont="1" applyFill="1" applyBorder="1" applyAlignment="1">
      <alignment horizontal="justify" vertical="center" wrapText="1"/>
    </xf>
    <xf numFmtId="0" fontId="22" fillId="0" borderId="76" xfId="0" applyFont="1" applyFill="1" applyBorder="1" applyAlignment="1">
      <alignment horizontal="justify" vertical="center" wrapText="1"/>
    </xf>
    <xf numFmtId="0" fontId="2" fillId="0" borderId="68" xfId="0" applyFont="1" applyFill="1" applyBorder="1" applyAlignment="1" applyProtection="1">
      <alignment horizontal="justify" vertical="top" wrapText="1"/>
      <protection locked="0"/>
    </xf>
    <xf numFmtId="0" fontId="2" fillId="0" borderId="36" xfId="0" applyFont="1" applyFill="1" applyBorder="1" applyAlignment="1" applyProtection="1">
      <alignment horizontal="center" vertical="center" textRotation="90" wrapText="1"/>
      <protection locked="0"/>
    </xf>
    <xf numFmtId="9" fontId="2" fillId="7" borderId="36" xfId="0" applyNumberFormat="1"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textRotation="90" wrapText="1"/>
      <protection locked="0"/>
    </xf>
    <xf numFmtId="9" fontId="2" fillId="7" borderId="12" xfId="0" applyNumberFormat="1" applyFont="1" applyFill="1" applyBorder="1" applyAlignment="1" applyProtection="1">
      <alignment horizontal="center" vertical="center" wrapText="1"/>
    </xf>
    <xf numFmtId="0" fontId="7" fillId="5" borderId="36" xfId="0" applyFont="1" applyFill="1" applyBorder="1" applyAlignment="1" applyProtection="1">
      <alignment horizontal="center" vertical="center" textRotation="90" wrapText="1"/>
    </xf>
    <xf numFmtId="9" fontId="2" fillId="5" borderId="36" xfId="0" applyNumberFormat="1" applyFont="1" applyFill="1" applyBorder="1" applyAlignment="1" applyProtection="1">
      <alignment horizontal="center" vertical="center" wrapText="1"/>
    </xf>
    <xf numFmtId="0" fontId="2" fillId="0" borderId="36" xfId="0" applyFont="1" applyBorder="1" applyAlignment="1" applyProtection="1">
      <alignment horizontal="center" vertical="center" textRotation="90" wrapText="1"/>
    </xf>
    <xf numFmtId="0" fontId="2" fillId="0" borderId="13" xfId="0" applyFont="1" applyBorder="1" applyAlignment="1" applyProtection="1">
      <alignment horizontal="center" vertical="center" wrapText="1"/>
      <protection locked="0"/>
    </xf>
    <xf numFmtId="0" fontId="39" fillId="0" borderId="21" xfId="0" applyFont="1" applyBorder="1" applyAlignment="1">
      <alignment horizontal="center" vertical="center" textRotation="90" wrapText="1"/>
    </xf>
    <xf numFmtId="0" fontId="2" fillId="0" borderId="3" xfId="0" applyFont="1" applyFill="1" applyBorder="1" applyAlignment="1" applyProtection="1">
      <alignment horizontal="center" vertical="center" textRotation="90" wrapText="1"/>
      <protection locked="0"/>
    </xf>
    <xf numFmtId="0" fontId="2" fillId="0" borderId="13" xfId="0" applyFont="1" applyFill="1" applyBorder="1" applyAlignment="1" applyProtection="1">
      <alignment horizontal="center" vertical="center" textRotation="90" wrapText="1"/>
      <protection locked="0"/>
    </xf>
    <xf numFmtId="0" fontId="7" fillId="5" borderId="13" xfId="0" applyFont="1" applyFill="1" applyBorder="1" applyAlignment="1" applyProtection="1">
      <alignment horizontal="center" vertical="center" textRotation="90" wrapText="1"/>
    </xf>
    <xf numFmtId="9" fontId="2" fillId="5" borderId="13" xfId="0" applyNumberFormat="1" applyFont="1" applyFill="1" applyBorder="1" applyAlignment="1" applyProtection="1">
      <alignment horizontal="center" vertical="center" wrapText="1"/>
    </xf>
    <xf numFmtId="0" fontId="2" fillId="0" borderId="13" xfId="0" applyFont="1" applyBorder="1" applyAlignment="1" applyProtection="1">
      <alignment horizontal="center" vertical="center" textRotation="90" wrapText="1"/>
    </xf>
    <xf numFmtId="9" fontId="2" fillId="5" borderId="13" xfId="0" applyNumberFormat="1" applyFont="1" applyFill="1" applyBorder="1" applyAlignment="1">
      <alignment horizontal="center" vertical="center" wrapText="1"/>
    </xf>
    <xf numFmtId="0" fontId="2" fillId="5" borderId="62" xfId="0" applyFont="1" applyFill="1" applyBorder="1" applyAlignment="1" applyProtection="1">
      <alignment horizontal="center" vertical="center" wrapText="1"/>
    </xf>
    <xf numFmtId="9" fontId="2" fillId="7" borderId="13" xfId="0" applyNumberFormat="1" applyFont="1" applyFill="1" applyBorder="1" applyAlignment="1" applyProtection="1">
      <alignment horizontal="center" vertical="center" wrapText="1"/>
    </xf>
    <xf numFmtId="0" fontId="2" fillId="0" borderId="29" xfId="0" applyFont="1" applyBorder="1" applyAlignment="1" applyProtection="1">
      <alignment horizontal="center" vertical="center" wrapText="1"/>
      <protection locked="0"/>
    </xf>
    <xf numFmtId="0" fontId="2" fillId="0" borderId="37" xfId="0" applyFont="1" applyBorder="1" applyAlignment="1" applyProtection="1">
      <alignment horizontal="center" vertical="center" wrapText="1"/>
      <protection locked="0"/>
    </xf>
    <xf numFmtId="0" fontId="2" fillId="5" borderId="36" xfId="0" applyFont="1" applyFill="1" applyBorder="1" applyAlignment="1" applyProtection="1">
      <alignment horizontal="center" vertical="center" wrapText="1"/>
    </xf>
    <xf numFmtId="0" fontId="2" fillId="0" borderId="14" xfId="0" applyFont="1" applyBorder="1" applyAlignment="1" applyProtection="1">
      <alignment horizontal="center" vertical="center" wrapText="1"/>
      <protection locked="0"/>
    </xf>
    <xf numFmtId="0" fontId="2" fillId="0" borderId="36" xfId="0" applyFont="1" applyBorder="1" applyAlignment="1" applyProtection="1">
      <alignment horizontal="center" vertical="center" wrapText="1"/>
      <protection locked="0"/>
    </xf>
    <xf numFmtId="9" fontId="2" fillId="7" borderId="29" xfId="0" applyNumberFormat="1" applyFont="1" applyFill="1" applyBorder="1" applyAlignment="1" applyProtection="1">
      <alignment horizontal="center" vertical="center" wrapText="1"/>
    </xf>
    <xf numFmtId="0" fontId="2" fillId="0" borderId="12" xfId="0" applyFont="1" applyBorder="1" applyAlignment="1" applyProtection="1">
      <alignment horizontal="center" vertical="center" textRotation="90" wrapText="1"/>
    </xf>
    <xf numFmtId="0" fontId="2" fillId="0" borderId="29" xfId="0" applyFont="1" applyBorder="1" applyAlignment="1" applyProtection="1">
      <alignment horizontal="center" vertical="center" textRotation="90" wrapText="1"/>
    </xf>
    <xf numFmtId="0" fontId="2" fillId="0" borderId="29" xfId="0" applyFont="1" applyFill="1" applyBorder="1" applyAlignment="1" applyProtection="1">
      <alignment horizontal="center" vertical="center" textRotation="90" wrapText="1"/>
      <protection locked="0"/>
    </xf>
    <xf numFmtId="0" fontId="2" fillId="0" borderId="37" xfId="0" applyFont="1" applyFill="1" applyBorder="1" applyAlignment="1" applyProtection="1">
      <alignment horizontal="center" vertical="center" textRotation="90" wrapText="1"/>
      <protection locked="0"/>
    </xf>
    <xf numFmtId="0" fontId="2" fillId="0" borderId="3" xfId="0" applyFont="1" applyFill="1" applyBorder="1" applyAlignment="1">
      <alignment horizontal="justify" vertical="center" wrapText="1"/>
    </xf>
    <xf numFmtId="9" fontId="2" fillId="0" borderId="28" xfId="0" applyNumberFormat="1" applyFont="1" applyFill="1" applyBorder="1" applyAlignment="1" applyProtection="1">
      <alignment horizontal="center" vertical="center" wrapText="1"/>
      <protection locked="0"/>
    </xf>
    <xf numFmtId="0" fontId="2" fillId="0" borderId="28" xfId="0" applyFont="1" applyBorder="1" applyAlignment="1" applyProtection="1">
      <alignment horizontal="center" vertical="center"/>
      <protection locked="0"/>
    </xf>
    <xf numFmtId="14" fontId="2" fillId="0" borderId="28" xfId="0" applyNumberFormat="1" applyFont="1" applyBorder="1" applyAlignment="1" applyProtection="1">
      <alignment horizontal="center" vertical="center"/>
      <protection locked="0"/>
    </xf>
    <xf numFmtId="14" fontId="2" fillId="0" borderId="3" xfId="0" applyNumberFormat="1"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39" fillId="0" borderId="77" xfId="0" applyFont="1" applyBorder="1" applyAlignment="1">
      <alignment horizontal="center" vertical="center" textRotation="90" wrapText="1"/>
    </xf>
    <xf numFmtId="0" fontId="2" fillId="4" borderId="3" xfId="0" applyFont="1" applyFill="1" applyBorder="1" applyAlignment="1" applyProtection="1">
      <alignment horizontal="center" vertical="center" wrapText="1"/>
      <protection locked="0"/>
    </xf>
    <xf numFmtId="14" fontId="2" fillId="4" borderId="3" xfId="0" applyNumberFormat="1" applyFont="1" applyFill="1" applyBorder="1" applyAlignment="1" applyProtection="1">
      <alignment horizontal="center" vertical="center" wrapText="1"/>
      <protection locked="0"/>
    </xf>
    <xf numFmtId="0" fontId="7" fillId="5" borderId="12" xfId="0" applyFont="1" applyFill="1" applyBorder="1" applyAlignment="1" applyProtection="1">
      <alignment horizontal="center" vertical="center" textRotation="90" wrapText="1"/>
    </xf>
    <xf numFmtId="9" fontId="2" fillId="5" borderId="12" xfId="0" applyNumberFormat="1" applyFont="1" applyFill="1" applyBorder="1" applyAlignment="1" applyProtection="1">
      <alignment horizontal="center" vertical="center" wrapText="1"/>
    </xf>
    <xf numFmtId="0" fontId="22" fillId="0" borderId="60" xfId="0" applyFont="1" applyFill="1" applyBorder="1" applyAlignment="1">
      <alignment horizontal="center" vertical="center" textRotation="90" wrapText="1"/>
    </xf>
    <xf numFmtId="0" fontId="2" fillId="0" borderId="42" xfId="2" applyFont="1" applyFill="1" applyBorder="1" applyAlignment="1" applyProtection="1">
      <alignment vertical="center" wrapText="1"/>
      <protection locked="0"/>
    </xf>
    <xf numFmtId="0" fontId="2" fillId="4" borderId="42" xfId="0" applyFont="1" applyFill="1" applyBorder="1" applyAlignment="1" applyProtection="1">
      <alignment horizontal="justify" vertical="center" wrapText="1"/>
      <protection locked="0"/>
    </xf>
    <xf numFmtId="0" fontId="2" fillId="4" borderId="42" xfId="0" applyFont="1" applyFill="1" applyBorder="1" applyAlignment="1" applyProtection="1">
      <alignment horizontal="center" vertical="center" wrapText="1"/>
      <protection locked="0"/>
    </xf>
    <xf numFmtId="14" fontId="2" fillId="0" borderId="42" xfId="0" applyNumberFormat="1" applyFont="1" applyBorder="1" applyAlignment="1" applyProtection="1">
      <alignment horizontal="center" vertical="center" wrapText="1"/>
      <protection locked="0"/>
    </xf>
    <xf numFmtId="14" fontId="2" fillId="4" borderId="42" xfId="0" applyNumberFormat="1" applyFont="1" applyFill="1" applyBorder="1" applyAlignment="1" applyProtection="1">
      <alignment horizontal="center" vertical="center" wrapText="1"/>
      <protection locked="0"/>
    </xf>
    <xf numFmtId="0" fontId="2" fillId="5" borderId="8" xfId="0" applyFont="1" applyFill="1" applyBorder="1" applyAlignment="1" applyProtection="1">
      <alignment horizontal="center" vertical="center" wrapText="1"/>
    </xf>
    <xf numFmtId="0" fontId="2" fillId="4" borderId="13" xfId="0" applyFont="1" applyFill="1" applyBorder="1" applyAlignment="1" applyProtection="1">
      <alignment horizontal="justify" vertical="center" wrapText="1"/>
      <protection locked="0"/>
    </xf>
    <xf numFmtId="0" fontId="2" fillId="4" borderId="13" xfId="0" applyFont="1" applyFill="1" applyBorder="1" applyAlignment="1" applyProtection="1">
      <alignment horizontal="center" vertical="center" wrapText="1"/>
      <protection locked="0"/>
    </xf>
    <xf numFmtId="14" fontId="2" fillId="0" borderId="13" xfId="0" applyNumberFormat="1" applyFont="1" applyBorder="1" applyAlignment="1" applyProtection="1">
      <alignment horizontal="center" vertical="center" wrapText="1"/>
      <protection locked="0"/>
    </xf>
    <xf numFmtId="14" fontId="2" fillId="4" borderId="13" xfId="0" applyNumberFormat="1" applyFont="1" applyFill="1"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protection locked="0"/>
    </xf>
    <xf numFmtId="0" fontId="2" fillId="3" borderId="12" xfId="0" applyFont="1" applyFill="1" applyBorder="1" applyAlignment="1" applyProtection="1">
      <alignment horizontal="center" vertical="center" wrapText="1"/>
    </xf>
    <xf numFmtId="9" fontId="2" fillId="5" borderId="12" xfId="1" applyFont="1" applyFill="1" applyBorder="1" applyAlignment="1" applyProtection="1">
      <alignment horizontal="center" vertical="center"/>
    </xf>
    <xf numFmtId="9" fontId="2" fillId="7" borderId="12" xfId="0" applyNumberFormat="1" applyFont="1" applyFill="1" applyBorder="1" applyAlignment="1" applyProtection="1">
      <alignment horizontal="center" vertical="center" wrapText="1"/>
    </xf>
    <xf numFmtId="9" fontId="2" fillId="7" borderId="36" xfId="0" applyNumberFormat="1"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textRotation="90" wrapText="1"/>
      <protection locked="0"/>
    </xf>
    <xf numFmtId="0" fontId="2" fillId="0" borderId="36" xfId="0" applyFont="1" applyFill="1" applyBorder="1" applyAlignment="1" applyProtection="1">
      <alignment horizontal="center" vertical="center" textRotation="90" wrapText="1"/>
      <protection locked="0"/>
    </xf>
    <xf numFmtId="9" fontId="2" fillId="5" borderId="36" xfId="0" applyNumberFormat="1" applyFont="1" applyFill="1" applyBorder="1" applyAlignment="1" applyProtection="1">
      <alignment horizontal="center" vertical="center" wrapText="1"/>
    </xf>
    <xf numFmtId="0" fontId="7" fillId="5" borderId="36" xfId="0" applyFont="1" applyFill="1" applyBorder="1" applyAlignment="1" applyProtection="1">
      <alignment horizontal="center" vertical="center" textRotation="90" wrapText="1"/>
    </xf>
    <xf numFmtId="0" fontId="2" fillId="0" borderId="36" xfId="0" applyFont="1" applyBorder="1" applyAlignment="1" applyProtection="1">
      <alignment horizontal="center" vertical="center" textRotation="90" wrapText="1"/>
    </xf>
    <xf numFmtId="0" fontId="39" fillId="0" borderId="20" xfId="0" applyFont="1" applyBorder="1" applyAlignment="1">
      <alignment horizontal="center" vertical="center" textRotation="90" wrapText="1"/>
    </xf>
    <xf numFmtId="0" fontId="2" fillId="0" borderId="14" xfId="0" applyFont="1" applyFill="1" applyBorder="1" applyAlignment="1" applyProtection="1">
      <alignment horizontal="center" vertical="center" wrapText="1"/>
      <protection locked="0"/>
    </xf>
    <xf numFmtId="0" fontId="2" fillId="5" borderId="62"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textRotation="90" wrapText="1"/>
      <protection locked="0"/>
    </xf>
    <xf numFmtId="0" fontId="2" fillId="0" borderId="12" xfId="0" applyFont="1" applyBorder="1" applyAlignment="1" applyProtection="1">
      <alignment horizontal="center" vertical="center" wrapText="1"/>
      <protection locked="0"/>
    </xf>
    <xf numFmtId="9" fontId="2" fillId="5" borderId="12" xfId="0" applyNumberFormat="1" applyFont="1" applyFill="1" applyBorder="1" applyAlignment="1" applyProtection="1">
      <alignment horizontal="center" vertical="center" wrapText="1"/>
    </xf>
    <xf numFmtId="0" fontId="2" fillId="0" borderId="12" xfId="0" applyFont="1" applyBorder="1" applyAlignment="1" applyProtection="1">
      <alignment horizontal="center" vertical="center" textRotation="90" wrapText="1"/>
    </xf>
    <xf numFmtId="0" fontId="7" fillId="5" borderId="12" xfId="0" applyFont="1" applyFill="1" applyBorder="1" applyAlignment="1" applyProtection="1">
      <alignment horizontal="center" vertical="center" textRotation="90" wrapText="1"/>
    </xf>
    <xf numFmtId="9" fontId="2" fillId="7" borderId="29" xfId="0" applyNumberFormat="1" applyFont="1" applyFill="1" applyBorder="1" applyAlignment="1" applyProtection="1">
      <alignment horizontal="center" vertical="center" wrapText="1"/>
    </xf>
    <xf numFmtId="9" fontId="2" fillId="7" borderId="37" xfId="0" applyNumberFormat="1" applyFont="1" applyFill="1" applyBorder="1" applyAlignment="1" applyProtection="1">
      <alignment horizontal="center" vertical="center" wrapText="1"/>
    </xf>
    <xf numFmtId="0" fontId="2" fillId="0" borderId="29" xfId="0" applyFont="1" applyBorder="1" applyAlignment="1" applyProtection="1">
      <alignment horizontal="center" vertical="center" textRotation="90" wrapText="1"/>
    </xf>
    <xf numFmtId="0" fontId="2" fillId="0" borderId="37" xfId="0" applyFont="1" applyBorder="1" applyAlignment="1" applyProtection="1">
      <alignment horizontal="center" vertical="center" textRotation="90" wrapText="1"/>
    </xf>
    <xf numFmtId="0" fontId="2" fillId="0" borderId="29" xfId="0" applyFont="1" applyFill="1" applyBorder="1" applyAlignment="1" applyProtection="1">
      <alignment horizontal="center" vertical="center" textRotation="90" wrapText="1"/>
      <protection locked="0"/>
    </xf>
    <xf numFmtId="0" fontId="2" fillId="0" borderId="37" xfId="0" applyFont="1" applyFill="1" applyBorder="1" applyAlignment="1" applyProtection="1">
      <alignment horizontal="center" vertical="center" textRotation="90" wrapText="1"/>
      <protection locked="0"/>
    </xf>
    <xf numFmtId="0" fontId="2" fillId="0" borderId="14" xfId="0" applyFont="1" applyBorder="1" applyAlignment="1" applyProtection="1">
      <alignment horizontal="center" vertical="center" wrapText="1"/>
      <protection locked="0"/>
    </xf>
    <xf numFmtId="0" fontId="7" fillId="18" borderId="63" xfId="0" applyFont="1" applyFill="1" applyBorder="1" applyAlignment="1" applyProtection="1">
      <alignment horizontal="center" vertical="center" wrapText="1"/>
      <protection locked="0"/>
    </xf>
    <xf numFmtId="0" fontId="2" fillId="5" borderId="26" xfId="0" applyFont="1" applyFill="1" applyBorder="1" applyAlignment="1" applyProtection="1">
      <alignment horizontal="center" vertical="center" wrapText="1"/>
    </xf>
    <xf numFmtId="9" fontId="2" fillId="0" borderId="12" xfId="0" applyNumberFormat="1" applyFont="1" applyFill="1" applyBorder="1" applyAlignment="1" applyProtection="1">
      <alignment horizontal="center" vertical="center" wrapText="1"/>
      <protection locked="0"/>
    </xf>
    <xf numFmtId="0" fontId="39" fillId="0" borderId="85" xfId="0" applyFont="1" applyBorder="1" applyAlignment="1">
      <alignment horizontal="center" vertical="center" textRotation="90" wrapText="1"/>
    </xf>
    <xf numFmtId="0" fontId="2" fillId="0" borderId="29" xfId="0" applyFont="1" applyFill="1" applyBorder="1" applyAlignment="1" applyProtection="1">
      <alignment horizontal="left" vertical="center" wrapText="1"/>
      <protection locked="0"/>
    </xf>
    <xf numFmtId="0" fontId="2" fillId="0" borderId="13" xfId="0" applyFont="1" applyFill="1" applyBorder="1" applyAlignment="1" applyProtection="1">
      <alignment vertical="center" wrapText="1"/>
      <protection locked="0"/>
    </xf>
    <xf numFmtId="0" fontId="2" fillId="0" borderId="55" xfId="0" applyFont="1" applyFill="1" applyBorder="1" applyAlignment="1" applyProtection="1">
      <alignment horizontal="justify" vertical="center" wrapText="1"/>
      <protection locked="0"/>
    </xf>
    <xf numFmtId="0" fontId="2" fillId="0" borderId="26" xfId="0" applyFont="1" applyFill="1" applyBorder="1" applyAlignment="1" applyProtection="1">
      <alignment horizontal="justify" vertical="center" wrapText="1"/>
      <protection locked="0"/>
    </xf>
    <xf numFmtId="0" fontId="2" fillId="0" borderId="72" xfId="0" applyFont="1" applyFill="1" applyBorder="1" applyAlignment="1" applyProtection="1">
      <alignment horizontal="justify" vertical="center" wrapText="1"/>
      <protection locked="0"/>
    </xf>
    <xf numFmtId="0" fontId="2" fillId="0" borderId="3" xfId="0" applyFont="1" applyFill="1" applyBorder="1" applyAlignment="1">
      <alignment horizontal="justify" vertical="top" wrapText="1"/>
    </xf>
    <xf numFmtId="0" fontId="2" fillId="5" borderId="75" xfId="0" applyFont="1" applyFill="1" applyBorder="1" applyAlignment="1" applyProtection="1">
      <alignment horizontal="center" vertical="center" wrapText="1"/>
    </xf>
    <xf numFmtId="0" fontId="7" fillId="18" borderId="22" xfId="0" applyFont="1" applyFill="1" applyBorder="1" applyAlignment="1" applyProtection="1">
      <alignment horizontal="center" vertical="center" wrapText="1"/>
      <protection locked="0"/>
    </xf>
    <xf numFmtId="0" fontId="2" fillId="4" borderId="13" xfId="0" applyFont="1" applyFill="1" applyBorder="1" applyAlignment="1" applyProtection="1">
      <alignment vertical="center" wrapText="1"/>
      <protection locked="0"/>
    </xf>
    <xf numFmtId="0" fontId="22" fillId="0" borderId="77" xfId="0" applyFont="1" applyBorder="1" applyAlignment="1">
      <alignment horizontal="center" vertical="center" textRotation="90" wrapText="1"/>
    </xf>
    <xf numFmtId="9" fontId="2" fillId="5" borderId="42" xfId="0" applyNumberFormat="1" applyFont="1" applyFill="1" applyBorder="1" applyAlignment="1">
      <alignment horizontal="center" vertical="center" wrapText="1"/>
    </xf>
    <xf numFmtId="0" fontId="7" fillId="18" borderId="43"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justify" vertical="center" wrapText="1"/>
      <protection locked="0"/>
    </xf>
    <xf numFmtId="0" fontId="2" fillId="5" borderId="86" xfId="0" applyFont="1" applyFill="1" applyBorder="1" applyAlignment="1" applyProtection="1">
      <alignment horizontal="center" vertical="center" wrapText="1"/>
    </xf>
    <xf numFmtId="9" fontId="2" fillId="0" borderId="13" xfId="0" applyNumberFormat="1" applyFont="1" applyFill="1" applyBorder="1" applyAlignment="1" applyProtection="1">
      <alignment horizontal="center" vertical="center" wrapText="1"/>
      <protection locked="0"/>
    </xf>
    <xf numFmtId="0" fontId="2" fillId="0" borderId="9" xfId="2" applyFont="1" applyFill="1" applyBorder="1" applyAlignment="1" applyProtection="1">
      <alignment horizontal="center" vertical="center" wrapText="1"/>
      <protection locked="0"/>
    </xf>
    <xf numFmtId="0" fontId="39" fillId="0" borderId="43" xfId="0" applyFont="1" applyBorder="1" applyAlignment="1">
      <alignment horizontal="justify" vertical="center" wrapText="1"/>
    </xf>
    <xf numFmtId="0" fontId="2" fillId="13" borderId="42" xfId="0" applyFont="1" applyFill="1" applyBorder="1" applyAlignment="1" applyProtection="1">
      <alignment horizontal="center" vertical="center"/>
      <protection locked="0"/>
    </xf>
    <xf numFmtId="0" fontId="39" fillId="0" borderId="70" xfId="0" applyFont="1" applyFill="1" applyBorder="1" applyAlignment="1">
      <alignment horizontal="center" vertical="center" textRotation="90" wrapText="1"/>
    </xf>
    <xf numFmtId="0" fontId="2" fillId="0" borderId="8" xfId="0" applyFont="1" applyFill="1" applyBorder="1" applyAlignment="1" applyProtection="1">
      <alignment horizontal="center" vertical="center" wrapText="1"/>
      <protection locked="0"/>
    </xf>
    <xf numFmtId="0" fontId="2" fillId="5" borderId="64" xfId="0" applyFont="1" applyFill="1" applyBorder="1" applyAlignment="1" applyProtection="1">
      <alignment horizontal="center" vertical="center" wrapText="1"/>
    </xf>
    <xf numFmtId="0" fontId="2" fillId="0" borderId="36" xfId="0" applyFont="1" applyFill="1" applyBorder="1" applyAlignment="1" applyProtection="1">
      <alignment vertical="center"/>
      <protection locked="0"/>
    </xf>
    <xf numFmtId="0" fontId="7" fillId="0" borderId="42" xfId="2" applyFont="1" applyFill="1" applyBorder="1" applyAlignment="1" applyProtection="1">
      <alignment vertical="center" textRotation="90" wrapText="1"/>
      <protection locked="0"/>
    </xf>
    <xf numFmtId="0" fontId="2" fillId="3" borderId="29" xfId="0" applyFont="1" applyFill="1" applyBorder="1" applyAlignment="1" applyProtection="1">
      <alignment vertical="center"/>
      <protection locked="0"/>
    </xf>
    <xf numFmtId="0" fontId="2" fillId="3" borderId="37" xfId="0" applyFont="1" applyFill="1" applyBorder="1" applyAlignment="1" applyProtection="1">
      <alignment vertical="center"/>
      <protection locked="0"/>
    </xf>
    <xf numFmtId="0" fontId="2" fillId="3" borderId="44" xfId="0" applyFont="1" applyFill="1" applyBorder="1" applyAlignment="1" applyProtection="1">
      <alignment vertical="center"/>
      <protection locked="0"/>
    </xf>
    <xf numFmtId="0" fontId="2" fillId="4" borderId="68" xfId="0" applyFont="1" applyFill="1" applyBorder="1" applyAlignment="1" applyProtection="1">
      <alignment horizontal="justify" vertical="center" wrapText="1"/>
      <protection locked="0"/>
    </xf>
    <xf numFmtId="0" fontId="30" fillId="0" borderId="59" xfId="0" applyFont="1" applyBorder="1" applyAlignment="1">
      <alignment horizontal="center" vertical="center" textRotation="90" wrapText="1"/>
    </xf>
    <xf numFmtId="0" fontId="30" fillId="0" borderId="55" xfId="0" applyFont="1" applyBorder="1" applyAlignment="1">
      <alignment horizontal="center" vertical="center" textRotation="90" wrapText="1"/>
    </xf>
    <xf numFmtId="0" fontId="30" fillId="0" borderId="11" xfId="0" applyFont="1" applyBorder="1" applyAlignment="1">
      <alignment horizontal="center" vertical="center" textRotation="90" wrapText="1"/>
    </xf>
    <xf numFmtId="0" fontId="30" fillId="0" borderId="65" xfId="0" applyFont="1" applyFill="1" applyBorder="1" applyAlignment="1">
      <alignment horizontal="center" vertical="center" textRotation="90" wrapText="1"/>
    </xf>
    <xf numFmtId="0" fontId="30" fillId="0" borderId="79" xfId="0" applyFont="1" applyBorder="1" applyAlignment="1">
      <alignment horizontal="center" vertical="center" textRotation="90" wrapText="1"/>
    </xf>
    <xf numFmtId="0" fontId="2" fillId="0" borderId="22" xfId="0" applyFont="1" applyBorder="1" applyAlignment="1" applyProtection="1">
      <alignment wrapText="1"/>
      <protection locked="0"/>
    </xf>
    <xf numFmtId="14" fontId="2" fillId="0" borderId="28" xfId="0" applyNumberFormat="1" applyFont="1" applyFill="1" applyBorder="1" applyAlignment="1" applyProtection="1">
      <alignment horizontal="center" vertical="center"/>
      <protection locked="0"/>
    </xf>
    <xf numFmtId="0" fontId="2" fillId="7" borderId="28" xfId="0" applyFont="1" applyFill="1" applyBorder="1" applyAlignment="1" applyProtection="1">
      <alignment horizontal="center" vertical="center" wrapText="1"/>
    </xf>
    <xf numFmtId="9" fontId="2" fillId="7" borderId="28" xfId="0" applyNumberFormat="1" applyFont="1" applyFill="1" applyBorder="1" applyAlignment="1" applyProtection="1">
      <alignment horizontal="center" vertical="center" wrapText="1"/>
    </xf>
    <xf numFmtId="0" fontId="7" fillId="17" borderId="21" xfId="2" applyFont="1" applyFill="1" applyBorder="1" applyAlignment="1" applyProtection="1">
      <alignment horizontal="center" vertical="center" wrapText="1"/>
      <protection locked="0"/>
    </xf>
    <xf numFmtId="0" fontId="7" fillId="17" borderId="20" xfId="2" applyFont="1" applyFill="1" applyBorder="1" applyAlignment="1" applyProtection="1">
      <alignment horizontal="center" vertical="center" wrapText="1"/>
      <protection locked="0"/>
    </xf>
    <xf numFmtId="0" fontId="2" fillId="0" borderId="41" xfId="2" applyFont="1" applyFill="1" applyBorder="1" applyAlignment="1" applyProtection="1">
      <alignment horizontal="center" vertical="center" wrapText="1"/>
      <protection locked="0"/>
    </xf>
    <xf numFmtId="0" fontId="2" fillId="0" borderId="28" xfId="0" applyFont="1" applyFill="1" applyBorder="1" applyAlignment="1" applyProtection="1">
      <alignment horizontal="center" vertical="center" textRotation="90" wrapText="1"/>
      <protection locked="0"/>
    </xf>
    <xf numFmtId="0" fontId="2" fillId="0" borderId="28" xfId="0" applyFont="1" applyFill="1" applyBorder="1" applyAlignment="1" applyProtection="1">
      <alignment horizontal="center" vertical="center" wrapText="1"/>
      <protection locked="0"/>
    </xf>
    <xf numFmtId="0" fontId="2" fillId="0" borderId="36" xfId="0" applyFont="1" applyFill="1" applyBorder="1" applyAlignment="1" applyProtection="1">
      <alignment horizontal="center" vertical="center" wrapText="1"/>
      <protection locked="0"/>
    </xf>
    <xf numFmtId="0" fontId="2" fillId="0" borderId="28" xfId="0" applyFont="1" applyFill="1" applyBorder="1" applyAlignment="1" applyProtection="1">
      <alignment horizontal="center" vertical="center"/>
      <protection locked="0"/>
    </xf>
    <xf numFmtId="0" fontId="2" fillId="0" borderId="36" xfId="0" applyFont="1" applyFill="1" applyBorder="1" applyAlignment="1" applyProtection="1">
      <alignment horizontal="center" vertical="center"/>
      <protection locked="0"/>
    </xf>
    <xf numFmtId="0" fontId="2" fillId="0" borderId="28" xfId="2" applyFont="1" applyFill="1" applyBorder="1" applyAlignment="1" applyProtection="1">
      <alignment horizontal="center" vertical="center" wrapText="1"/>
      <protection locked="0"/>
    </xf>
    <xf numFmtId="0" fontId="2" fillId="3" borderId="28" xfId="0" applyFont="1" applyFill="1" applyBorder="1" applyAlignment="1" applyProtection="1">
      <alignment horizontal="center" vertical="center" wrapText="1"/>
    </xf>
    <xf numFmtId="9" fontId="2" fillId="5" borderId="28" xfId="1" applyFont="1" applyFill="1" applyBorder="1" applyAlignment="1" applyProtection="1">
      <alignment horizontal="center" vertical="center"/>
    </xf>
    <xf numFmtId="0" fontId="2" fillId="0" borderId="51" xfId="0" applyFont="1" applyFill="1" applyBorder="1" applyAlignment="1" applyProtection="1">
      <alignment horizontal="justify" vertical="center" wrapText="1"/>
      <protection locked="0"/>
    </xf>
    <xf numFmtId="0" fontId="7" fillId="17" borderId="22" xfId="2" applyFont="1" applyFill="1" applyBorder="1" applyAlignment="1" applyProtection="1">
      <alignment horizontal="center" vertical="center" wrapText="1"/>
      <protection locked="0"/>
    </xf>
    <xf numFmtId="0" fontId="2" fillId="0" borderId="39" xfId="0" applyFont="1" applyBorder="1" applyAlignment="1" applyProtection="1">
      <alignment horizontal="center" vertical="center" wrapText="1"/>
    </xf>
    <xf numFmtId="9" fontId="2" fillId="5" borderId="28" xfId="0" applyNumberFormat="1" applyFont="1" applyFill="1" applyBorder="1" applyAlignment="1" applyProtection="1">
      <alignment horizontal="center" vertical="center" wrapText="1"/>
    </xf>
    <xf numFmtId="0" fontId="7" fillId="5" borderId="28" xfId="0" applyFont="1" applyFill="1" applyBorder="1" applyAlignment="1" applyProtection="1">
      <alignment horizontal="center" vertical="center" textRotation="90" wrapText="1"/>
    </xf>
    <xf numFmtId="0" fontId="2" fillId="0" borderId="28" xfId="0" applyFont="1" applyBorder="1" applyAlignment="1" applyProtection="1">
      <alignment horizontal="center" vertical="center" textRotation="90" wrapText="1"/>
    </xf>
    <xf numFmtId="14" fontId="2" fillId="0" borderId="28" xfId="0" applyNumberFormat="1"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14" fontId="2" fillId="0" borderId="13" xfId="0" applyNumberFormat="1" applyFont="1" applyFill="1" applyBorder="1" applyAlignment="1" applyProtection="1">
      <alignment horizontal="center" vertical="center" wrapText="1"/>
      <protection locked="0"/>
    </xf>
    <xf numFmtId="0" fontId="2" fillId="0" borderId="13" xfId="0" applyFont="1" applyFill="1" applyBorder="1" applyAlignment="1" applyProtection="1">
      <alignment horizontal="left" vertical="center" wrapText="1"/>
      <protection locked="0"/>
    </xf>
    <xf numFmtId="0" fontId="2" fillId="0" borderId="51" xfId="2" applyFont="1" applyFill="1" applyBorder="1" applyAlignment="1" applyProtection="1">
      <alignment horizontal="center" vertical="center" wrapText="1"/>
      <protection locked="0"/>
    </xf>
    <xf numFmtId="0" fontId="2" fillId="0" borderId="28" xfId="2" applyFont="1" applyFill="1" applyBorder="1" applyAlignment="1" applyProtection="1">
      <alignment horizontal="justify" vertical="center" wrapText="1"/>
      <protection locked="0"/>
    </xf>
    <xf numFmtId="0" fontId="2" fillId="0" borderId="12" xfId="2" applyFont="1" applyFill="1" applyBorder="1" applyAlignment="1" applyProtection="1">
      <alignment horizontal="justify" vertical="center" wrapText="1"/>
      <protection locked="0"/>
    </xf>
    <xf numFmtId="0" fontId="2" fillId="0" borderId="13" xfId="2" applyFont="1" applyFill="1" applyBorder="1" applyAlignment="1" applyProtection="1">
      <alignment horizontal="justify" vertical="center" wrapText="1"/>
      <protection locked="0"/>
    </xf>
    <xf numFmtId="0" fontId="2" fillId="0" borderId="14" xfId="2" applyFont="1" applyFill="1" applyBorder="1" applyAlignment="1" applyProtection="1">
      <alignment horizontal="justify" vertical="center" wrapText="1"/>
      <protection locked="0"/>
    </xf>
    <xf numFmtId="0" fontId="2" fillId="5" borderId="62" xfId="0" applyFont="1" applyFill="1" applyBorder="1" applyAlignment="1" applyProtection="1">
      <alignment horizontal="center" vertical="center" wrapText="1"/>
    </xf>
    <xf numFmtId="0" fontId="39" fillId="0" borderId="21" xfId="0" applyFont="1" applyBorder="1" applyAlignment="1">
      <alignment horizontal="center" vertical="center" textRotation="90" wrapText="1"/>
    </xf>
    <xf numFmtId="0" fontId="39" fillId="0" borderId="20" xfId="0" applyFont="1" applyBorder="1" applyAlignment="1">
      <alignment horizontal="center" vertical="center" textRotation="90" wrapText="1"/>
    </xf>
    <xf numFmtId="0" fontId="2" fillId="0" borderId="37" xfId="2" applyFont="1" applyFill="1" applyBorder="1" applyAlignment="1" applyProtection="1">
      <alignment horizontal="center" vertical="center" wrapText="1"/>
      <protection locked="0"/>
    </xf>
    <xf numFmtId="0" fontId="2" fillId="0" borderId="32" xfId="0" applyFont="1" applyFill="1" applyBorder="1" applyAlignment="1" applyProtection="1">
      <alignment horizontal="left" vertical="center" wrapText="1"/>
      <protection locked="0"/>
    </xf>
    <xf numFmtId="0" fontId="2" fillId="0" borderId="62" xfId="0" applyFont="1" applyFill="1" applyBorder="1" applyAlignment="1" applyProtection="1">
      <alignment horizontal="justify" vertical="center" wrapText="1"/>
      <protection locked="0"/>
    </xf>
    <xf numFmtId="0" fontId="2" fillId="5" borderId="28" xfId="0" applyFont="1" applyFill="1" applyBorder="1" applyAlignment="1" applyProtection="1">
      <alignment horizontal="center" vertical="center" wrapText="1"/>
    </xf>
    <xf numFmtId="0" fontId="2" fillId="4" borderId="29" xfId="0" applyFont="1" applyFill="1" applyBorder="1" applyAlignment="1" applyProtection="1">
      <alignment horizontal="center" vertical="center" wrapText="1"/>
      <protection locked="0"/>
    </xf>
    <xf numFmtId="14" fontId="2" fillId="0" borderId="29" xfId="0" applyNumberFormat="1" applyFont="1" applyBorder="1" applyAlignment="1" applyProtection="1">
      <alignment horizontal="center" vertical="center" wrapText="1"/>
      <protection locked="0"/>
    </xf>
    <xf numFmtId="14" fontId="2" fillId="4" borderId="29" xfId="0" applyNumberFormat="1" applyFont="1" applyFill="1" applyBorder="1" applyAlignment="1" applyProtection="1">
      <alignment horizontal="center" vertical="center" wrapText="1"/>
      <protection locked="0"/>
    </xf>
    <xf numFmtId="14" fontId="2" fillId="0" borderId="36" xfId="0" applyNumberFormat="1" applyFont="1" applyFill="1" applyBorder="1" applyAlignment="1" applyProtection="1">
      <alignment horizontal="center" vertical="center" wrapText="1"/>
      <protection locked="0"/>
    </xf>
    <xf numFmtId="0" fontId="3" fillId="11" borderId="3" xfId="0" applyFont="1" applyFill="1" applyBorder="1" applyAlignment="1" applyProtection="1">
      <alignment horizontal="center" vertical="center" wrapText="1"/>
      <protection locked="0"/>
    </xf>
    <xf numFmtId="0" fontId="4" fillId="8" borderId="13" xfId="2" applyFont="1" applyFill="1" applyBorder="1" applyAlignment="1" applyProtection="1">
      <alignment horizontal="center" vertical="center" textRotation="90" wrapText="1"/>
      <protection locked="0"/>
    </xf>
    <xf numFmtId="0" fontId="4" fillId="9" borderId="13" xfId="0" applyFont="1" applyFill="1" applyBorder="1" applyAlignment="1" applyProtection="1">
      <alignment horizontal="center" vertical="center" wrapText="1"/>
      <protection locked="0"/>
    </xf>
    <xf numFmtId="0" fontId="4" fillId="8" borderId="13" xfId="2" applyFont="1" applyFill="1" applyBorder="1" applyAlignment="1" applyProtection="1">
      <alignment horizontal="center" vertical="center" textRotation="90" wrapText="1"/>
    </xf>
    <xf numFmtId="0" fontId="2" fillId="0" borderId="12" xfId="0" applyFont="1" applyFill="1" applyBorder="1" applyAlignment="1" applyProtection="1">
      <alignment horizontal="center" vertical="center"/>
      <protection locked="0"/>
    </xf>
    <xf numFmtId="0" fontId="4" fillId="9" borderId="13" xfId="0" applyFont="1" applyFill="1" applyBorder="1" applyAlignment="1" applyProtection="1">
      <alignment horizontal="center" vertical="center" wrapText="1"/>
    </xf>
    <xf numFmtId="0" fontId="2" fillId="0" borderId="0" xfId="0" applyFont="1" applyAlignment="1" applyProtection="1">
      <alignment horizontal="center" vertical="center"/>
      <protection locked="0"/>
    </xf>
    <xf numFmtId="0" fontId="2" fillId="0" borderId="3" xfId="0" applyFont="1" applyFill="1" applyBorder="1" applyAlignment="1" applyProtection="1">
      <alignment horizontal="center" vertical="center" wrapText="1"/>
      <protection locked="0"/>
    </xf>
    <xf numFmtId="0" fontId="2" fillId="5" borderId="7" xfId="0" applyFont="1" applyFill="1" applyBorder="1" applyAlignment="1" applyProtection="1">
      <alignment horizontal="center" vertical="center" wrapText="1"/>
    </xf>
    <xf numFmtId="0" fontId="2" fillId="0" borderId="32" xfId="2" applyFont="1" applyFill="1" applyBorder="1" applyAlignment="1" applyProtection="1">
      <alignment horizontal="center" vertical="center" wrapText="1"/>
      <protection locked="0"/>
    </xf>
    <xf numFmtId="0" fontId="2" fillId="0" borderId="34" xfId="2" applyFont="1" applyFill="1" applyBorder="1" applyAlignment="1" applyProtection="1">
      <alignment horizontal="center" vertical="center" wrapText="1"/>
      <protection locked="0"/>
    </xf>
    <xf numFmtId="0" fontId="2" fillId="0" borderId="30" xfId="0" applyFont="1" applyBorder="1" applyAlignment="1" applyProtection="1">
      <alignment horizontal="justify" vertical="center" wrapText="1"/>
      <protection locked="0"/>
    </xf>
    <xf numFmtId="0" fontId="2" fillId="6" borderId="12" xfId="0" applyFont="1" applyFill="1" applyBorder="1" applyAlignment="1" applyProtection="1">
      <alignment horizontal="center" vertical="center" wrapText="1"/>
    </xf>
    <xf numFmtId="0" fontId="2" fillId="0" borderId="28" xfId="0" applyFont="1" applyBorder="1" applyAlignment="1" applyProtection="1">
      <alignment horizontal="center" vertical="center" wrapText="1"/>
      <protection locked="0"/>
    </xf>
    <xf numFmtId="0" fontId="30" fillId="0" borderId="21" xfId="0" applyFont="1" applyBorder="1" applyAlignment="1">
      <alignment horizontal="center" vertical="center" textRotation="90" wrapText="1"/>
    </xf>
    <xf numFmtId="0" fontId="2" fillId="0" borderId="21" xfId="0" applyFont="1" applyFill="1" applyBorder="1" applyAlignment="1" applyProtection="1">
      <alignment horizontal="justify" vertical="center" wrapText="1"/>
      <protection locked="0"/>
    </xf>
    <xf numFmtId="0" fontId="2" fillId="0" borderId="12" xfId="0" applyFont="1" applyBorder="1" applyAlignment="1" applyProtection="1">
      <alignment horizontal="center" vertical="center" textRotation="90" wrapText="1"/>
    </xf>
    <xf numFmtId="0" fontId="7" fillId="5" borderId="12" xfId="0" applyFont="1" applyFill="1" applyBorder="1" applyAlignment="1" applyProtection="1">
      <alignment horizontal="center" vertical="center" textRotation="90" wrapText="1"/>
    </xf>
    <xf numFmtId="9" fontId="2" fillId="5" borderId="12" xfId="0" applyNumberFormat="1" applyFont="1" applyFill="1" applyBorder="1" applyAlignment="1" applyProtection="1">
      <alignment horizontal="center" vertical="center" wrapText="1"/>
    </xf>
    <xf numFmtId="0" fontId="2" fillId="4" borderId="29" xfId="0" applyFont="1" applyFill="1" applyBorder="1" applyAlignment="1" applyProtection="1">
      <alignment horizontal="justify" vertical="center" wrapText="1"/>
      <protection locked="0"/>
    </xf>
    <xf numFmtId="0" fontId="2" fillId="4" borderId="37" xfId="0" applyFont="1" applyFill="1" applyBorder="1" applyAlignment="1" applyProtection="1">
      <alignment horizontal="justify" vertical="center" wrapText="1"/>
      <protection locked="0"/>
    </xf>
    <xf numFmtId="0" fontId="2" fillId="4" borderId="3" xfId="0" applyFont="1" applyFill="1" applyBorder="1" applyAlignment="1" applyProtection="1">
      <alignment horizontal="justify" vertical="center" wrapText="1"/>
      <protection locked="0"/>
    </xf>
    <xf numFmtId="0" fontId="2" fillId="0" borderId="1" xfId="2" applyFont="1" applyFill="1" applyBorder="1" applyAlignment="1" applyProtection="1">
      <alignment horizontal="center" vertical="center" wrapText="1"/>
      <protection locked="0"/>
    </xf>
    <xf numFmtId="0" fontId="2" fillId="4" borderId="14" xfId="0" applyFont="1" applyFill="1" applyBorder="1" applyAlignment="1" applyProtection="1">
      <alignment horizontal="center" vertical="center" wrapText="1"/>
      <protection locked="0"/>
    </xf>
    <xf numFmtId="14" fontId="2" fillId="0" borderId="14" xfId="0" applyNumberFormat="1" applyFont="1" applyBorder="1" applyAlignment="1" applyProtection="1">
      <alignment horizontal="center" vertical="center" wrapText="1"/>
      <protection locked="0"/>
    </xf>
    <xf numFmtId="0" fontId="42" fillId="13" borderId="14" xfId="0" applyFont="1" applyFill="1" applyBorder="1" applyProtection="1">
      <protection locked="0"/>
    </xf>
    <xf numFmtId="0" fontId="2" fillId="0" borderId="0" xfId="0" applyFont="1" applyProtection="1">
      <protection locked="0"/>
    </xf>
    <xf numFmtId="0" fontId="2" fillId="6" borderId="3" xfId="0" applyFont="1" applyFill="1" applyBorder="1" applyAlignment="1" applyProtection="1">
      <alignment horizontal="center" vertical="center" wrapText="1"/>
      <protection locked="0"/>
    </xf>
    <xf numFmtId="0" fontId="2" fillId="13" borderId="3" xfId="0" applyFont="1" applyFill="1" applyBorder="1" applyAlignment="1" applyProtection="1">
      <alignment vertical="center"/>
      <protection locked="0"/>
    </xf>
    <xf numFmtId="9" fontId="2" fillId="7" borderId="3" xfId="0" applyNumberFormat="1" applyFont="1" applyFill="1" applyBorder="1" applyAlignment="1" applyProtection="1">
      <alignment horizontal="center" vertical="center" wrapText="1"/>
    </xf>
    <xf numFmtId="9" fontId="2" fillId="5" borderId="3" xfId="0" applyNumberFormat="1" applyFont="1" applyFill="1" applyBorder="1" applyAlignment="1" applyProtection="1">
      <alignment horizontal="center" vertical="center" wrapText="1"/>
    </xf>
    <xf numFmtId="0" fontId="7" fillId="5" borderId="3" xfId="0" applyFont="1" applyFill="1" applyBorder="1" applyAlignment="1" applyProtection="1">
      <alignment horizontal="center" vertical="center" textRotation="90" wrapText="1"/>
    </xf>
    <xf numFmtId="0" fontId="2" fillId="0" borderId="3" xfId="0" applyFont="1" applyBorder="1" applyAlignment="1" applyProtection="1">
      <alignment horizontal="center" vertical="center" textRotation="90" wrapText="1"/>
    </xf>
    <xf numFmtId="9" fontId="2" fillId="7" borderId="13" xfId="0" applyNumberFormat="1" applyFont="1" applyFill="1" applyBorder="1" applyAlignment="1" applyProtection="1">
      <alignment horizontal="center" vertical="center" wrapText="1"/>
    </xf>
    <xf numFmtId="0" fontId="2" fillId="13" borderId="14" xfId="0" applyFont="1" applyFill="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textRotation="90" wrapText="1"/>
    </xf>
    <xf numFmtId="0" fontId="2" fillId="0" borderId="14" xfId="0" applyFont="1" applyBorder="1" applyAlignment="1" applyProtection="1">
      <alignment horizontal="center" vertical="center" textRotation="90" wrapText="1"/>
    </xf>
    <xf numFmtId="0" fontId="2" fillId="0" borderId="14" xfId="0" applyFont="1" applyBorder="1" applyAlignment="1" applyProtection="1">
      <alignment horizontal="center" vertical="center" wrapText="1"/>
    </xf>
    <xf numFmtId="9" fontId="2" fillId="7" borderId="12" xfId="0" applyNumberFormat="1" applyFont="1" applyFill="1" applyBorder="1" applyAlignment="1" applyProtection="1">
      <alignment horizontal="center" vertical="center" wrapText="1"/>
    </xf>
    <xf numFmtId="0" fontId="2" fillId="7" borderId="12" xfId="0" applyFont="1" applyFill="1" applyBorder="1" applyAlignment="1" applyProtection="1">
      <alignment horizontal="center" vertical="center" wrapText="1"/>
    </xf>
    <xf numFmtId="9" fontId="2" fillId="5" borderId="3" xfId="0" applyNumberFormat="1" applyFont="1" applyFill="1" applyBorder="1" applyAlignment="1">
      <alignment horizontal="center" vertical="center" wrapText="1"/>
    </xf>
    <xf numFmtId="0" fontId="2" fillId="3" borderId="14" xfId="0" applyFont="1" applyFill="1" applyBorder="1" applyAlignment="1" applyProtection="1">
      <alignment horizontal="center" vertical="center" wrapText="1"/>
    </xf>
    <xf numFmtId="9" fontId="2" fillId="5" borderId="14" xfId="1" applyFont="1" applyFill="1" applyBorder="1" applyAlignment="1" applyProtection="1">
      <alignment horizontal="center" vertical="center"/>
    </xf>
    <xf numFmtId="0" fontId="2" fillId="0" borderId="14" xfId="0" applyFont="1" applyBorder="1" applyAlignment="1" applyProtection="1">
      <alignment horizontal="center" vertical="center" wrapText="1"/>
      <protection locked="0"/>
    </xf>
    <xf numFmtId="0" fontId="2" fillId="6" borderId="14" xfId="0" applyFont="1" applyFill="1" applyBorder="1" applyAlignment="1" applyProtection="1">
      <alignment horizontal="center" vertical="center" wrapText="1"/>
      <protection locked="0"/>
    </xf>
    <xf numFmtId="9" fontId="2" fillId="7" borderId="14" xfId="0" applyNumberFormat="1" applyFont="1" applyFill="1" applyBorder="1" applyAlignment="1" applyProtection="1">
      <alignment horizontal="center" vertical="center" wrapText="1"/>
    </xf>
    <xf numFmtId="0" fontId="2" fillId="5" borderId="14" xfId="0" applyFont="1" applyFill="1" applyBorder="1" applyAlignment="1" applyProtection="1">
      <alignment horizontal="center" vertical="center" wrapText="1"/>
    </xf>
    <xf numFmtId="0" fontId="2" fillId="13" borderId="14" xfId="0" applyFont="1" applyFill="1" applyBorder="1" applyAlignment="1" applyProtection="1">
      <alignment horizontal="center" vertical="center" textRotation="90" wrapText="1"/>
      <protection locked="0"/>
    </xf>
    <xf numFmtId="9" fontId="2" fillId="5" borderId="14" xfId="0" applyNumberFormat="1" applyFont="1" applyFill="1" applyBorder="1" applyAlignment="1" applyProtection="1">
      <alignment horizontal="center" vertical="center" wrapText="1"/>
    </xf>
    <xf numFmtId="0" fontId="7" fillId="5" borderId="14" xfId="0" applyFont="1" applyFill="1" applyBorder="1" applyAlignment="1" applyProtection="1">
      <alignment horizontal="center" vertical="center" textRotation="90" wrapText="1"/>
    </xf>
    <xf numFmtId="0" fontId="2" fillId="13" borderId="14" xfId="0" applyFont="1" applyFill="1" applyBorder="1" applyAlignment="1" applyProtection="1">
      <alignment vertical="center"/>
      <protection locked="0"/>
    </xf>
    <xf numFmtId="0" fontId="2" fillId="0" borderId="29" xfId="0" applyFont="1" applyBorder="1" applyAlignment="1" applyProtection="1">
      <alignment horizontal="center" vertical="center" wrapText="1"/>
      <protection locked="0"/>
    </xf>
    <xf numFmtId="0" fontId="2" fillId="6" borderId="29" xfId="0" applyFont="1" applyFill="1" applyBorder="1" applyAlignment="1" applyProtection="1">
      <alignment horizontal="center" vertical="center" wrapText="1"/>
      <protection locked="0"/>
    </xf>
    <xf numFmtId="0" fontId="2" fillId="5" borderId="29" xfId="0" applyFont="1" applyFill="1" applyBorder="1" applyAlignment="1" applyProtection="1">
      <alignment horizontal="center" vertical="center" wrapText="1"/>
    </xf>
    <xf numFmtId="9" fontId="2" fillId="7" borderId="29" xfId="0" applyNumberFormat="1" applyFont="1" applyFill="1" applyBorder="1" applyAlignment="1" applyProtection="1">
      <alignment horizontal="center" vertical="center" wrapText="1"/>
    </xf>
    <xf numFmtId="9" fontId="2" fillId="5" borderId="29" xfId="0" applyNumberFormat="1" applyFont="1" applyFill="1" applyBorder="1" applyAlignment="1" applyProtection="1">
      <alignment horizontal="center" vertical="center" wrapText="1"/>
    </xf>
    <xf numFmtId="0" fontId="7" fillId="5" borderId="29" xfId="0" applyFont="1" applyFill="1" applyBorder="1" applyAlignment="1" applyProtection="1">
      <alignment horizontal="center" vertical="center" textRotation="90" wrapText="1"/>
    </xf>
    <xf numFmtId="0" fontId="2" fillId="0" borderId="29" xfId="0" applyFont="1" applyBorder="1" applyAlignment="1" applyProtection="1">
      <alignment horizontal="center" vertical="center" textRotation="90" wrapText="1"/>
    </xf>
    <xf numFmtId="0" fontId="2" fillId="0" borderId="36" xfId="2" applyFont="1" applyFill="1" applyBorder="1" applyAlignment="1" applyProtection="1">
      <alignment horizontal="center" vertical="center" wrapText="1"/>
      <protection locked="0"/>
    </xf>
    <xf numFmtId="0" fontId="2" fillId="0" borderId="37" xfId="0" applyFont="1" applyFill="1" applyBorder="1" applyAlignment="1" applyProtection="1">
      <alignment horizontal="center" vertical="center" wrapText="1"/>
      <protection locked="0"/>
    </xf>
    <xf numFmtId="0" fontId="2" fillId="0" borderId="37" xfId="0" applyFont="1" applyBorder="1" applyAlignment="1" applyProtection="1">
      <alignment horizontal="center" vertical="center" wrapText="1"/>
      <protection locked="0"/>
    </xf>
    <xf numFmtId="0" fontId="2" fillId="6" borderId="37" xfId="0" applyFont="1" applyFill="1" applyBorder="1" applyAlignment="1" applyProtection="1">
      <alignment horizontal="center" vertical="center" wrapText="1"/>
      <protection locked="0"/>
    </xf>
    <xf numFmtId="9" fontId="2" fillId="7" borderId="36" xfId="0" applyNumberFormat="1" applyFont="1" applyFill="1" applyBorder="1" applyAlignment="1" applyProtection="1">
      <alignment horizontal="center" vertical="center" wrapText="1"/>
    </xf>
    <xf numFmtId="0" fontId="2" fillId="5" borderId="37" xfId="0" applyFont="1" applyFill="1" applyBorder="1" applyAlignment="1" applyProtection="1">
      <alignment horizontal="center" vertical="center" wrapText="1"/>
    </xf>
    <xf numFmtId="9" fontId="2" fillId="7" borderId="37" xfId="0" applyNumberFormat="1" applyFont="1" applyFill="1" applyBorder="1" applyAlignment="1" applyProtection="1">
      <alignment horizontal="center" vertical="center" wrapText="1"/>
    </xf>
    <xf numFmtId="9" fontId="2" fillId="5" borderId="37" xfId="0" applyNumberFormat="1" applyFont="1" applyFill="1" applyBorder="1" applyAlignment="1" applyProtection="1">
      <alignment horizontal="center" vertical="center" wrapText="1"/>
    </xf>
    <xf numFmtId="0" fontId="7" fillId="5" borderId="37" xfId="0" applyFont="1" applyFill="1" applyBorder="1" applyAlignment="1" applyProtection="1">
      <alignment horizontal="center" vertical="center" textRotation="90" wrapText="1"/>
    </xf>
    <xf numFmtId="0" fontId="2" fillId="0" borderId="37" xfId="0" applyFont="1" applyBorder="1" applyAlignment="1" applyProtection="1">
      <alignment horizontal="center" vertical="center" textRotation="90" wrapText="1"/>
    </xf>
    <xf numFmtId="0" fontId="2" fillId="13" borderId="37" xfId="0" applyFont="1" applyFill="1" applyBorder="1" applyAlignment="1" applyProtection="1">
      <alignment vertical="center"/>
      <protection locked="0"/>
    </xf>
    <xf numFmtId="0" fontId="2" fillId="0" borderId="29" xfId="0" applyFont="1" applyFill="1" applyBorder="1" applyAlignment="1" applyProtection="1">
      <alignment horizontal="center" vertical="center" textRotation="90" wrapText="1"/>
      <protection locked="0"/>
    </xf>
    <xf numFmtId="0" fontId="2" fillId="0" borderId="3" xfId="0" applyFont="1" applyFill="1" applyBorder="1" applyAlignment="1" applyProtection="1">
      <alignment horizontal="center" vertical="center" textRotation="90" wrapText="1"/>
      <protection locked="0"/>
    </xf>
    <xf numFmtId="0" fontId="2" fillId="0" borderId="37" xfId="0" applyFont="1" applyFill="1" applyBorder="1" applyAlignment="1" applyProtection="1">
      <alignment horizontal="center" vertical="center" textRotation="90" wrapText="1"/>
      <protection locked="0"/>
    </xf>
    <xf numFmtId="0" fontId="2" fillId="0" borderId="13" xfId="0" applyFont="1" applyBorder="1" applyAlignment="1" applyProtection="1">
      <alignment horizontal="center" vertical="center" wrapText="1"/>
      <protection locked="0"/>
    </xf>
    <xf numFmtId="0" fontId="2" fillId="6" borderId="13" xfId="0" applyFont="1" applyFill="1" applyBorder="1" applyAlignment="1" applyProtection="1">
      <alignment horizontal="center" vertical="center" wrapText="1"/>
      <protection locked="0"/>
    </xf>
    <xf numFmtId="0" fontId="2" fillId="5" borderId="13"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textRotation="90" wrapText="1"/>
      <protection locked="0"/>
    </xf>
    <xf numFmtId="9" fontId="2" fillId="5" borderId="13" xfId="0" applyNumberFormat="1" applyFont="1" applyFill="1" applyBorder="1" applyAlignment="1" applyProtection="1">
      <alignment horizontal="center" vertical="center" wrapText="1"/>
    </xf>
    <xf numFmtId="0" fontId="7" fillId="5" borderId="13" xfId="0" applyFont="1" applyFill="1" applyBorder="1" applyAlignment="1" applyProtection="1">
      <alignment horizontal="center" vertical="center" textRotation="90" wrapText="1"/>
    </xf>
    <xf numFmtId="0" fontId="2" fillId="13" borderId="29" xfId="0" applyFont="1" applyFill="1" applyBorder="1" applyAlignment="1" applyProtection="1">
      <alignment vertical="center"/>
      <protection locked="0"/>
    </xf>
    <xf numFmtId="0" fontId="7" fillId="17" borderId="27" xfId="2" applyFont="1" applyFill="1" applyBorder="1" applyAlignment="1" applyProtection="1">
      <alignment horizontal="center" vertical="center" wrapText="1"/>
      <protection locked="0"/>
    </xf>
    <xf numFmtId="0" fontId="2" fillId="0" borderId="36" xfId="0" applyFont="1" applyFill="1" applyBorder="1" applyAlignment="1" applyProtection="1">
      <alignment horizontal="center" vertical="center" textRotation="90" wrapText="1"/>
      <protection locked="0"/>
    </xf>
    <xf numFmtId="0" fontId="2" fillId="0" borderId="29" xfId="0" applyFont="1" applyFill="1" applyBorder="1" applyAlignment="1" applyProtection="1">
      <alignment horizontal="center" vertical="center" wrapText="1"/>
      <protection locked="0"/>
    </xf>
    <xf numFmtId="9" fontId="2" fillId="5" borderId="37" xfId="0" applyNumberFormat="1" applyFont="1" applyFill="1" applyBorder="1" applyAlignment="1">
      <alignment horizontal="center" vertical="center" wrapText="1"/>
    </xf>
    <xf numFmtId="0" fontId="2" fillId="0" borderId="36" xfId="0" applyFont="1" applyBorder="1" applyAlignment="1" applyProtection="1">
      <alignment horizontal="center" vertical="center" textRotation="90" wrapText="1"/>
    </xf>
    <xf numFmtId="0" fontId="2" fillId="0" borderId="36" xfId="0" applyFont="1" applyBorder="1" applyAlignment="1" applyProtection="1">
      <alignment horizontal="center" vertical="center" wrapText="1"/>
      <protection locked="0"/>
    </xf>
    <xf numFmtId="0" fontId="2" fillId="6" borderId="36" xfId="0" applyFont="1" applyFill="1" applyBorder="1" applyAlignment="1" applyProtection="1">
      <alignment horizontal="center" vertical="center" wrapText="1"/>
      <protection locked="0"/>
    </xf>
    <xf numFmtId="0" fontId="2" fillId="5" borderId="36" xfId="0" applyFont="1" applyFill="1" applyBorder="1" applyAlignment="1" applyProtection="1">
      <alignment horizontal="center" vertical="center" wrapText="1"/>
    </xf>
    <xf numFmtId="9" fontId="2" fillId="5" borderId="36" xfId="0" applyNumberFormat="1" applyFont="1" applyFill="1" applyBorder="1" applyAlignment="1" applyProtection="1">
      <alignment horizontal="center" vertical="center" wrapText="1"/>
    </xf>
    <xf numFmtId="0" fontId="7" fillId="5" borderId="36" xfId="0" applyFont="1" applyFill="1" applyBorder="1" applyAlignment="1" applyProtection="1">
      <alignment horizontal="center" vertical="center" textRotation="90" wrapText="1"/>
    </xf>
    <xf numFmtId="0" fontId="2" fillId="5" borderId="55" xfId="0" applyFont="1" applyFill="1" applyBorder="1" applyAlignment="1" applyProtection="1">
      <alignment horizontal="center" vertical="center" wrapText="1"/>
    </xf>
    <xf numFmtId="9" fontId="2" fillId="5" borderId="13" xfId="0" applyNumberFormat="1" applyFont="1" applyFill="1" applyBorder="1" applyAlignment="1">
      <alignment horizontal="center" vertical="center" wrapText="1"/>
    </xf>
    <xf numFmtId="0" fontId="2" fillId="0" borderId="29" xfId="0" applyFont="1" applyFill="1" applyBorder="1" applyAlignment="1" applyProtection="1">
      <alignment vertical="center"/>
      <protection locked="0"/>
    </xf>
    <xf numFmtId="0" fontId="2" fillId="0" borderId="37" xfId="0" applyFont="1" applyFill="1" applyBorder="1" applyAlignment="1" applyProtection="1">
      <alignment vertical="center"/>
      <protection locked="0"/>
    </xf>
    <xf numFmtId="0" fontId="2" fillId="0" borderId="29" xfId="2"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protection locked="0"/>
    </xf>
    <xf numFmtId="0" fontId="2" fillId="5" borderId="65" xfId="0" applyFont="1" applyFill="1" applyBorder="1" applyAlignment="1" applyProtection="1">
      <alignment horizontal="center" vertical="center" wrapText="1"/>
    </xf>
    <xf numFmtId="0" fontId="7" fillId="18" borderId="21" xfId="0" applyFont="1" applyFill="1" applyBorder="1" applyAlignment="1" applyProtection="1">
      <alignment horizontal="center" vertical="center" wrapText="1"/>
      <protection locked="0"/>
    </xf>
    <xf numFmtId="0" fontId="7" fillId="18" borderId="60" xfId="0" applyFont="1" applyFill="1" applyBorder="1" applyAlignment="1" applyProtection="1">
      <alignment horizontal="center" vertical="center" wrapText="1"/>
      <protection locked="0"/>
    </xf>
    <xf numFmtId="0" fontId="7" fillId="18" borderId="20" xfId="0" applyFont="1" applyFill="1" applyBorder="1" applyAlignment="1" applyProtection="1">
      <alignment horizontal="center" vertical="center" wrapText="1"/>
      <protection locked="0"/>
    </xf>
    <xf numFmtId="0" fontId="2" fillId="0" borderId="42" xfId="0" applyFont="1" applyFill="1" applyBorder="1" applyAlignment="1" applyProtection="1">
      <alignment horizontal="center" vertical="center" wrapText="1"/>
      <protection locked="0"/>
    </xf>
    <xf numFmtId="0" fontId="2" fillId="0" borderId="42" xfId="2" applyFont="1" applyFill="1" applyBorder="1" applyAlignment="1" applyProtection="1">
      <alignment horizontal="center" vertical="center" wrapText="1"/>
      <protection locked="0"/>
    </xf>
    <xf numFmtId="0" fontId="2" fillId="3" borderId="42" xfId="0" applyFont="1" applyFill="1" applyBorder="1" applyAlignment="1" applyProtection="1">
      <alignment horizontal="center" vertical="center" wrapText="1"/>
    </xf>
    <xf numFmtId="9" fontId="2" fillId="5" borderId="42" xfId="1" applyFont="1" applyFill="1" applyBorder="1" applyAlignment="1" applyProtection="1">
      <alignment horizontal="center" vertical="center"/>
    </xf>
    <xf numFmtId="0" fontId="2" fillId="0" borderId="42" xfId="0" applyFont="1" applyBorder="1" applyAlignment="1" applyProtection="1">
      <alignment horizontal="center" vertical="center" wrapText="1"/>
      <protection locked="0"/>
    </xf>
    <xf numFmtId="0" fontId="2" fillId="6" borderId="42" xfId="0" applyFont="1" applyFill="1" applyBorder="1" applyAlignment="1" applyProtection="1">
      <alignment horizontal="center" vertical="center" wrapText="1"/>
      <protection locked="0"/>
    </xf>
    <xf numFmtId="0" fontId="2" fillId="7" borderId="42" xfId="0" applyFont="1" applyFill="1" applyBorder="1" applyAlignment="1" applyProtection="1">
      <alignment horizontal="center" vertical="center" wrapText="1"/>
    </xf>
    <xf numFmtId="9" fontId="2" fillId="7" borderId="42" xfId="0" applyNumberFormat="1" applyFont="1" applyFill="1" applyBorder="1" applyAlignment="1" applyProtection="1">
      <alignment horizontal="center" vertical="center" wrapText="1"/>
    </xf>
    <xf numFmtId="0" fontId="2" fillId="5" borderId="42" xfId="0" applyFont="1" applyFill="1" applyBorder="1" applyAlignment="1" applyProtection="1">
      <alignment horizontal="center" vertical="center" wrapText="1"/>
    </xf>
    <xf numFmtId="0" fontId="2" fillId="0" borderId="42" xfId="0" applyFont="1" applyFill="1" applyBorder="1" applyAlignment="1" applyProtection="1">
      <alignment horizontal="center" vertical="center" textRotation="90" wrapText="1"/>
      <protection locked="0"/>
    </xf>
    <xf numFmtId="9" fontId="2" fillId="5" borderId="42" xfId="0" applyNumberFormat="1" applyFont="1" applyFill="1" applyBorder="1" applyAlignment="1" applyProtection="1">
      <alignment horizontal="center" vertical="center" wrapText="1"/>
    </xf>
    <xf numFmtId="0" fontId="7" fillId="5" borderId="42" xfId="0" applyFont="1" applyFill="1" applyBorder="1" applyAlignment="1" applyProtection="1">
      <alignment horizontal="center" vertical="center" textRotation="90" wrapText="1"/>
    </xf>
    <xf numFmtId="0" fontId="2" fillId="0" borderId="42" xfId="0" applyFont="1" applyBorder="1" applyAlignment="1" applyProtection="1">
      <alignment horizontal="center" vertical="center" textRotation="90" wrapText="1"/>
    </xf>
    <xf numFmtId="14" fontId="2" fillId="0" borderId="42" xfId="0" applyNumberFormat="1" applyFont="1" applyFill="1" applyBorder="1" applyAlignment="1" applyProtection="1">
      <alignment horizontal="center" vertical="center" wrapText="1"/>
      <protection locked="0"/>
    </xf>
    <xf numFmtId="0" fontId="2" fillId="0" borderId="68" xfId="0" applyFont="1" applyFill="1" applyBorder="1" applyAlignment="1" applyProtection="1">
      <alignment horizontal="justify" vertical="center" wrapText="1"/>
      <protection locked="0"/>
    </xf>
    <xf numFmtId="0" fontId="2" fillId="6" borderId="42" xfId="0" applyFont="1" applyFill="1" applyBorder="1" applyAlignment="1" applyProtection="1">
      <alignment horizontal="center" vertical="center" wrapText="1"/>
    </xf>
    <xf numFmtId="0" fontId="2" fillId="0" borderId="58" xfId="2" applyFont="1" applyFill="1" applyBorder="1" applyAlignment="1" applyProtection="1">
      <alignment horizontal="center" vertical="center" wrapText="1"/>
      <protection locked="0"/>
    </xf>
    <xf numFmtId="0" fontId="7" fillId="16" borderId="60" xfId="2" applyFont="1" applyFill="1" applyBorder="1" applyAlignment="1" applyProtection="1">
      <alignment horizontal="center" vertical="center" wrapText="1"/>
      <protection locked="0"/>
    </xf>
    <xf numFmtId="0" fontId="2" fillId="0" borderId="58" xfId="0" applyFont="1" applyBorder="1" applyAlignment="1" applyProtection="1">
      <alignment horizontal="center" vertical="center" wrapText="1"/>
    </xf>
    <xf numFmtId="9" fontId="2" fillId="0" borderId="42" xfId="0" applyNumberFormat="1" applyFont="1" applyFill="1" applyBorder="1" applyAlignment="1" applyProtection="1">
      <alignment horizontal="center" vertical="center" wrapText="1"/>
      <protection locked="0"/>
    </xf>
    <xf numFmtId="0" fontId="2" fillId="0" borderId="12" xfId="0" applyFont="1" applyFill="1" applyBorder="1" applyAlignment="1" applyProtection="1">
      <alignment horizontal="center" vertical="center" textRotation="90" wrapText="1"/>
      <protection locked="0"/>
    </xf>
    <xf numFmtId="0" fontId="7" fillId="18" borderId="14" xfId="0" applyFont="1" applyFill="1" applyBorder="1" applyAlignment="1" applyProtection="1">
      <alignment horizontal="center" vertical="center" wrapText="1"/>
      <protection locked="0"/>
    </xf>
    <xf numFmtId="0" fontId="7" fillId="18" borderId="50" xfId="0" applyFont="1" applyFill="1" applyBorder="1" applyAlignment="1" applyProtection="1">
      <alignment horizontal="center" vertical="center" wrapText="1"/>
      <protection locked="0"/>
    </xf>
    <xf numFmtId="9" fontId="2" fillId="0" borderId="12" xfId="0" applyNumberFormat="1" applyFont="1" applyFill="1" applyBorder="1" applyAlignment="1" applyProtection="1">
      <alignment horizontal="center" vertical="center" wrapText="1"/>
      <protection locked="0"/>
    </xf>
    <xf numFmtId="0" fontId="2" fillId="3" borderId="12" xfId="0" applyFont="1" applyFill="1" applyBorder="1" applyAlignment="1" applyProtection="1">
      <alignment horizontal="center" vertical="center" wrapText="1"/>
    </xf>
    <xf numFmtId="9" fontId="2" fillId="5" borderId="12" xfId="1" applyFont="1" applyFill="1" applyBorder="1" applyAlignment="1" applyProtection="1">
      <alignment horizontal="center" vertical="center"/>
    </xf>
    <xf numFmtId="0" fontId="2" fillId="0" borderId="12" xfId="0" applyFont="1" applyBorder="1" applyAlignment="1" applyProtection="1">
      <alignment horizontal="center" vertical="center" wrapText="1"/>
      <protection locked="0"/>
    </xf>
    <xf numFmtId="0" fontId="2" fillId="6" borderId="12" xfId="0" applyFont="1" applyFill="1" applyBorder="1" applyAlignment="1" applyProtection="1">
      <alignment horizontal="center" vertical="center" wrapText="1"/>
      <protection locked="0"/>
    </xf>
    <xf numFmtId="0" fontId="2" fillId="13" borderId="42" xfId="0" applyFont="1" applyFill="1" applyBorder="1" applyAlignment="1" applyProtection="1">
      <alignment vertical="center"/>
      <protection locked="0"/>
    </xf>
    <xf numFmtId="0" fontId="2" fillId="5" borderId="11" xfId="0" applyFont="1" applyFill="1" applyBorder="1" applyAlignment="1" applyProtection="1">
      <alignment horizontal="center" vertical="center" wrapText="1"/>
    </xf>
    <xf numFmtId="0" fontId="7" fillId="17" borderId="33" xfId="2" applyFont="1" applyFill="1" applyBorder="1" applyAlignment="1" applyProtection="1">
      <alignment horizontal="center" vertical="center" wrapText="1"/>
      <protection locked="0"/>
    </xf>
    <xf numFmtId="0" fontId="2" fillId="0" borderId="3" xfId="2" applyFont="1" applyFill="1" applyBorder="1" applyAlignment="1" applyProtection="1">
      <alignment horizontal="center" vertical="center" wrapText="1"/>
      <protection locked="0"/>
    </xf>
    <xf numFmtId="0" fontId="7" fillId="17" borderId="60" xfId="2" applyFont="1" applyFill="1" applyBorder="1" applyAlignment="1" applyProtection="1">
      <alignment horizontal="center" vertical="center" wrapText="1"/>
      <protection locked="0"/>
    </xf>
    <xf numFmtId="0" fontId="2" fillId="0" borderId="42" xfId="0" applyFont="1" applyFill="1" applyBorder="1" applyAlignment="1" applyProtection="1">
      <alignment horizontal="center" vertical="center"/>
      <protection locked="0"/>
    </xf>
    <xf numFmtId="0" fontId="2" fillId="0" borderId="42" xfId="0" applyFont="1" applyFill="1" applyBorder="1" applyAlignment="1" applyProtection="1">
      <alignment vertical="center"/>
      <protection locked="0"/>
    </xf>
    <xf numFmtId="0" fontId="22" fillId="0" borderId="78" xfId="0" applyFont="1" applyBorder="1" applyAlignment="1">
      <alignment horizontal="justify" vertical="center" wrapText="1"/>
    </xf>
    <xf numFmtId="0" fontId="22" fillId="0" borderId="44" xfId="0" applyFont="1" applyBorder="1" applyAlignment="1">
      <alignment horizontal="justify" vertical="center" wrapText="1"/>
    </xf>
    <xf numFmtId="0" fontId="2" fillId="0" borderId="14" xfId="0" applyFont="1" applyFill="1" applyBorder="1" applyAlignment="1" applyProtection="1">
      <alignment horizontal="center" vertical="center" wrapText="1"/>
      <protection locked="0"/>
    </xf>
    <xf numFmtId="0" fontId="23" fillId="0" borderId="64" xfId="0" applyFont="1" applyBorder="1" applyAlignment="1">
      <alignment horizontal="justify" vertical="center" wrapText="1"/>
    </xf>
    <xf numFmtId="0" fontId="30" fillId="0" borderId="68" xfId="0" applyFont="1" applyBorder="1" applyAlignment="1">
      <alignment horizontal="center" vertical="center" textRotation="90" wrapText="1"/>
    </xf>
    <xf numFmtId="0" fontId="2" fillId="0" borderId="12" xfId="0" applyFont="1" applyFill="1" applyBorder="1" applyAlignment="1" applyProtection="1">
      <alignment horizontal="center" vertical="center" wrapText="1"/>
      <protection locked="0"/>
    </xf>
    <xf numFmtId="0" fontId="2" fillId="0" borderId="12" xfId="2" applyFont="1" applyFill="1" applyBorder="1" applyAlignment="1" applyProtection="1">
      <alignment horizontal="center" vertical="center" wrapText="1"/>
      <protection locked="0"/>
    </xf>
    <xf numFmtId="0" fontId="2" fillId="0" borderId="52" xfId="0" applyFont="1" applyFill="1" applyBorder="1" applyAlignment="1" applyProtection="1">
      <alignment horizontal="justify" vertical="center" wrapText="1"/>
      <protection locked="0"/>
    </xf>
    <xf numFmtId="0" fontId="2" fillId="0" borderId="26" xfId="0"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wrapText="1"/>
    </xf>
    <xf numFmtId="0" fontId="7" fillId="16" borderId="20" xfId="2" applyFont="1" applyFill="1" applyBorder="1" applyAlignment="1" applyProtection="1">
      <alignment horizontal="center" vertical="center" wrapText="1"/>
      <protection locked="0"/>
    </xf>
    <xf numFmtId="0" fontId="40" fillId="0" borderId="68" xfId="0" applyFont="1" applyBorder="1" applyAlignment="1">
      <alignment horizontal="center" vertical="center" textRotation="90" wrapText="1"/>
    </xf>
    <xf numFmtId="14" fontId="2" fillId="0" borderId="14" xfId="0" applyNumberFormat="1" applyFont="1" applyFill="1" applyBorder="1" applyAlignment="1" applyProtection="1">
      <alignment horizontal="center" vertical="center" wrapText="1"/>
      <protection locked="0"/>
    </xf>
    <xf numFmtId="0" fontId="22" fillId="0" borderId="42" xfId="0" applyFont="1" applyFill="1" applyBorder="1" applyAlignment="1">
      <alignment horizontal="center" vertical="center" wrapText="1"/>
    </xf>
    <xf numFmtId="0" fontId="40" fillId="0" borderId="70" xfId="0" applyFont="1" applyBorder="1" applyAlignment="1">
      <alignment horizontal="center" vertical="center" textRotation="90" wrapText="1"/>
    </xf>
    <xf numFmtId="0" fontId="2" fillId="0" borderId="13" xfId="0" applyFont="1" applyFill="1" applyBorder="1" applyAlignment="1" applyProtection="1">
      <alignment vertical="center"/>
      <protection locked="0"/>
    </xf>
    <xf numFmtId="0" fontId="22" fillId="0" borderId="73" xfId="0" applyFont="1" applyBorder="1" applyAlignment="1">
      <alignment horizontal="left" vertical="center" wrapText="1"/>
    </xf>
    <xf numFmtId="0" fontId="2" fillId="4" borderId="26" xfId="2" applyFont="1" applyFill="1" applyBorder="1" applyAlignment="1" applyProtection="1">
      <alignment vertical="center" wrapText="1"/>
      <protection locked="0"/>
    </xf>
    <xf numFmtId="0" fontId="2" fillId="0" borderId="72" xfId="2" applyFont="1" applyFill="1" applyBorder="1" applyAlignment="1" applyProtection="1">
      <alignment vertical="center" wrapText="1"/>
      <protection hidden="1"/>
    </xf>
    <xf numFmtId="0" fontId="23" fillId="0" borderId="35" xfId="0" applyFont="1" applyBorder="1" applyAlignment="1">
      <alignment horizontal="justify" vertical="center" wrapText="1"/>
    </xf>
    <xf numFmtId="0" fontId="2" fillId="0" borderId="42" xfId="2" applyFont="1" applyFill="1" applyBorder="1" applyAlignment="1" applyProtection="1">
      <alignment horizontal="center" vertical="center" wrapText="1"/>
      <protection hidden="1"/>
    </xf>
    <xf numFmtId="0" fontId="30" fillId="0" borderId="68" xfId="0" applyNumberFormat="1" applyFont="1" applyFill="1" applyBorder="1" applyAlignment="1">
      <alignment horizontal="center" vertical="center" textRotation="90" wrapText="1"/>
    </xf>
    <xf numFmtId="0" fontId="30" fillId="0" borderId="77" xfId="0" applyNumberFormat="1" applyFont="1" applyFill="1" applyBorder="1" applyAlignment="1">
      <alignment horizontal="center" vertical="center" textRotation="90" wrapText="1"/>
    </xf>
    <xf numFmtId="0" fontId="22" fillId="0" borderId="89" xfId="0" applyFont="1" applyBorder="1" applyAlignment="1">
      <alignment horizontal="justify" vertical="center" wrapText="1"/>
    </xf>
    <xf numFmtId="0" fontId="30" fillId="0" borderId="60" xfId="0" applyNumberFormat="1" applyFont="1" applyFill="1" applyBorder="1" applyAlignment="1">
      <alignment horizontal="center" vertical="center" textRotation="90" wrapText="1"/>
    </xf>
    <xf numFmtId="0" fontId="18" fillId="0" borderId="70" xfId="0" applyFont="1" applyFill="1" applyBorder="1" applyAlignment="1">
      <alignment vertical="center" wrapText="1"/>
    </xf>
    <xf numFmtId="0" fontId="23" fillId="0" borderId="72" xfId="0" applyFont="1" applyFill="1" applyBorder="1" applyAlignment="1">
      <alignment horizontal="justify" vertical="center" wrapText="1"/>
    </xf>
    <xf numFmtId="0" fontId="2" fillId="0" borderId="5" xfId="0" applyFont="1" applyBorder="1" applyAlignment="1" applyProtection="1">
      <alignment horizontal="center" vertical="center" wrapText="1"/>
    </xf>
    <xf numFmtId="0" fontId="21" fillId="0" borderId="74" xfId="0" applyFont="1" applyBorder="1" applyAlignment="1">
      <alignment horizontal="justify" vertical="center" wrapText="1"/>
    </xf>
    <xf numFmtId="0" fontId="21" fillId="0" borderId="81" xfId="0" applyFont="1" applyBorder="1" applyAlignment="1">
      <alignment horizontal="justify" vertical="center" wrapText="1"/>
    </xf>
    <xf numFmtId="0" fontId="21" fillId="0" borderId="82" xfId="0" applyFont="1" applyBorder="1" applyAlignment="1">
      <alignment horizontal="justify" vertical="center" wrapText="1"/>
    </xf>
    <xf numFmtId="0" fontId="22" fillId="0" borderId="43" xfId="0" applyFont="1" applyBorder="1" applyAlignment="1">
      <alignment horizontal="justify" vertical="center" wrapText="1"/>
    </xf>
    <xf numFmtId="0" fontId="22" fillId="0" borderId="73" xfId="0" applyFont="1" applyFill="1" applyBorder="1" applyAlignment="1">
      <alignment horizontal="justify" vertical="center" wrapText="1"/>
    </xf>
    <xf numFmtId="0" fontId="2" fillId="0" borderId="70" xfId="0" applyFont="1" applyFill="1" applyBorder="1" applyAlignment="1" applyProtection="1">
      <alignment horizontal="justify" vertical="center" wrapText="1"/>
      <protection locked="0"/>
    </xf>
    <xf numFmtId="0" fontId="2" fillId="0" borderId="79" xfId="0" applyFont="1" applyFill="1" applyBorder="1" applyAlignment="1" applyProtection="1">
      <alignment horizontal="justify" vertical="center" wrapText="1"/>
      <protection locked="0"/>
    </xf>
    <xf numFmtId="0" fontId="47" fillId="0" borderId="70" xfId="0" applyFont="1" applyFill="1" applyBorder="1" applyAlignment="1" applyProtection="1">
      <alignment horizontal="justify" vertical="center" wrapText="1"/>
      <protection locked="0"/>
    </xf>
    <xf numFmtId="0" fontId="39" fillId="0" borderId="70" xfId="0" applyFont="1" applyFill="1" applyBorder="1" applyAlignment="1" applyProtection="1">
      <alignment horizontal="justify" vertical="center" wrapText="1"/>
      <protection locked="0"/>
    </xf>
    <xf numFmtId="0" fontId="23" fillId="0" borderId="77" xfId="0" applyFont="1" applyFill="1" applyBorder="1" applyAlignment="1">
      <alignment horizontal="justify" vertical="center" wrapText="1"/>
    </xf>
    <xf numFmtId="0" fontId="2" fillId="0" borderId="77" xfId="0" applyFont="1" applyFill="1" applyBorder="1" applyAlignment="1" applyProtection="1">
      <alignment horizontal="justify" vertical="center" wrapText="1"/>
      <protection locked="0"/>
    </xf>
    <xf numFmtId="0" fontId="2" fillId="0" borderId="70" xfId="0" applyFont="1" applyFill="1" applyBorder="1" applyAlignment="1" applyProtection="1">
      <alignment vertical="top" wrapText="1"/>
      <protection locked="0"/>
    </xf>
    <xf numFmtId="0" fontId="2" fillId="0" borderId="70" xfId="0" applyFont="1" applyFill="1" applyBorder="1" applyAlignment="1" applyProtection="1">
      <alignment vertical="center" wrapText="1"/>
      <protection locked="0"/>
    </xf>
    <xf numFmtId="0" fontId="23" fillId="0" borderId="70" xfId="0" applyFont="1" applyFill="1" applyBorder="1" applyAlignment="1">
      <alignment horizontal="justify" vertical="center" wrapText="1"/>
    </xf>
    <xf numFmtId="0" fontId="2" fillId="3" borderId="70" xfId="0" applyFont="1" applyFill="1" applyBorder="1" applyAlignment="1" applyProtection="1">
      <alignment horizontal="justify" vertical="center" wrapText="1"/>
      <protection locked="0"/>
    </xf>
    <xf numFmtId="0" fontId="7" fillId="18" borderId="84" xfId="0" applyFont="1" applyFill="1" applyBorder="1" applyAlignment="1" applyProtection="1">
      <alignment horizontal="center" vertical="center" wrapText="1"/>
      <protection locked="0"/>
    </xf>
    <xf numFmtId="0" fontId="7" fillId="18" borderId="90" xfId="0" applyFont="1" applyFill="1" applyBorder="1" applyAlignment="1" applyProtection="1">
      <alignment horizontal="center" vertical="center" wrapText="1"/>
      <protection locked="0"/>
    </xf>
    <xf numFmtId="0" fontId="2" fillId="0" borderId="30" xfId="2" applyFont="1" applyFill="1" applyBorder="1" applyAlignment="1" applyProtection="1">
      <alignment horizontal="justify" vertical="center" wrapText="1"/>
      <protection locked="0"/>
    </xf>
    <xf numFmtId="0" fontId="2" fillId="0" borderId="72" xfId="2" applyFont="1" applyFill="1" applyBorder="1" applyAlignment="1" applyProtection="1">
      <alignment horizontal="justify" vertical="center" wrapText="1"/>
      <protection locked="0"/>
    </xf>
    <xf numFmtId="0" fontId="30" fillId="0" borderId="8" xfId="0" applyFont="1" applyBorder="1" applyAlignment="1">
      <alignment horizontal="center" vertical="center" wrapText="1"/>
    </xf>
    <xf numFmtId="14" fontId="2" fillId="0" borderId="14" xfId="0" applyNumberFormat="1" applyFont="1" applyFill="1" applyBorder="1" applyAlignment="1" applyProtection="1">
      <alignment horizontal="center" vertical="center"/>
      <protection locked="0"/>
    </xf>
    <xf numFmtId="0" fontId="2" fillId="0" borderId="13" xfId="0" applyFont="1" applyFill="1" applyBorder="1" applyAlignment="1" applyProtection="1">
      <alignment horizontal="center" vertical="center"/>
      <protection locked="0"/>
    </xf>
    <xf numFmtId="0" fontId="15" fillId="0" borderId="30" xfId="0" applyFont="1" applyFill="1" applyBorder="1" applyAlignment="1" applyProtection="1">
      <alignment vertical="center" wrapText="1"/>
      <protection locked="0"/>
    </xf>
    <xf numFmtId="0" fontId="2" fillId="0" borderId="14" xfId="0" applyFont="1" applyFill="1" applyBorder="1" applyAlignment="1" applyProtection="1">
      <alignment vertical="center"/>
      <protection locked="0"/>
    </xf>
    <xf numFmtId="0" fontId="10" fillId="13" borderId="37" xfId="0" applyFont="1" applyFill="1" applyBorder="1" applyAlignment="1" applyProtection="1">
      <alignment horizontal="center" vertical="center"/>
      <protection locked="0"/>
    </xf>
    <xf numFmtId="0" fontId="2" fillId="0" borderId="35" xfId="0" applyFont="1" applyFill="1" applyBorder="1" applyAlignment="1" applyProtection="1">
      <alignment horizontal="justify" vertical="center" wrapText="1"/>
      <protection locked="0"/>
    </xf>
    <xf numFmtId="0" fontId="2" fillId="0" borderId="51" xfId="0" applyFont="1" applyFill="1" applyBorder="1" applyAlignment="1" applyProtection="1">
      <alignment wrapText="1"/>
      <protection locked="0"/>
    </xf>
    <xf numFmtId="0" fontId="2" fillId="0" borderId="60" xfId="2" applyFont="1" applyFill="1" applyBorder="1" applyAlignment="1" applyProtection="1">
      <alignment vertical="center" wrapText="1"/>
      <protection locked="0"/>
    </xf>
    <xf numFmtId="0" fontId="2" fillId="0" borderId="3" xfId="2" applyFont="1" applyFill="1" applyBorder="1" applyAlignment="1" applyProtection="1">
      <alignment horizontal="center" vertical="center" wrapText="1"/>
      <protection locked="0"/>
    </xf>
    <xf numFmtId="0" fontId="39" fillId="0" borderId="24" xfId="0" applyFont="1" applyBorder="1" applyAlignment="1">
      <alignment horizontal="justify" vertical="center" wrapText="1"/>
    </xf>
    <xf numFmtId="9" fontId="2" fillId="5" borderId="36" xfId="1" applyFont="1" applyFill="1" applyBorder="1" applyAlignment="1" applyProtection="1">
      <alignment horizontal="center" vertical="center"/>
    </xf>
    <xf numFmtId="0" fontId="2" fillId="0" borderId="36" xfId="0" applyFont="1" applyFill="1" applyBorder="1" applyAlignment="1" applyProtection="1">
      <alignment horizontal="center" vertical="center" wrapText="1"/>
      <protection locked="0"/>
    </xf>
    <xf numFmtId="0" fontId="2" fillId="7" borderId="36" xfId="0" applyFont="1" applyFill="1" applyBorder="1" applyAlignment="1" applyProtection="1">
      <alignment horizontal="center" vertical="center" wrapText="1"/>
    </xf>
    <xf numFmtId="9" fontId="2" fillId="7" borderId="28" xfId="0" applyNumberFormat="1" applyFont="1" applyFill="1" applyBorder="1" applyAlignment="1" applyProtection="1">
      <alignment horizontal="center" vertical="center" wrapText="1"/>
    </xf>
    <xf numFmtId="9" fontId="2" fillId="7" borderId="36" xfId="0" applyNumberFormat="1" applyFont="1" applyFill="1" applyBorder="1" applyAlignment="1" applyProtection="1">
      <alignment horizontal="center" vertical="center" wrapText="1"/>
    </xf>
    <xf numFmtId="0" fontId="2" fillId="0" borderId="28" xfId="0" applyFont="1" applyFill="1" applyBorder="1" applyAlignment="1" applyProtection="1">
      <alignment horizontal="center" vertical="center" textRotation="90" wrapText="1"/>
      <protection locked="0"/>
    </xf>
    <xf numFmtId="0" fontId="2" fillId="0" borderId="36" xfId="0" applyFont="1" applyFill="1" applyBorder="1" applyAlignment="1" applyProtection="1">
      <alignment horizontal="center" vertical="center" textRotation="90" wrapText="1"/>
      <protection locked="0"/>
    </xf>
    <xf numFmtId="0" fontId="2" fillId="0" borderId="36" xfId="2" applyFont="1" applyFill="1" applyBorder="1" applyAlignment="1" applyProtection="1">
      <alignment horizontal="center" vertical="center" wrapText="1"/>
      <protection locked="0"/>
    </xf>
    <xf numFmtId="0" fontId="2" fillId="3" borderId="36" xfId="0" applyFont="1" applyFill="1" applyBorder="1" applyAlignment="1" applyProtection="1">
      <alignment horizontal="center" vertical="center" wrapText="1"/>
    </xf>
    <xf numFmtId="0" fontId="7" fillId="5" borderId="28" xfId="0" applyFont="1" applyFill="1" applyBorder="1" applyAlignment="1" applyProtection="1">
      <alignment horizontal="center" vertical="center" textRotation="90" wrapText="1"/>
    </xf>
    <xf numFmtId="0" fontId="7" fillId="5" borderId="36" xfId="0" applyFont="1" applyFill="1" applyBorder="1" applyAlignment="1" applyProtection="1">
      <alignment horizontal="center" vertical="center" textRotation="90" wrapText="1"/>
    </xf>
    <xf numFmtId="9" fontId="2" fillId="5" borderId="28" xfId="0" applyNumberFormat="1" applyFont="1" applyFill="1" applyBorder="1" applyAlignment="1" applyProtection="1">
      <alignment horizontal="center" vertical="center" wrapText="1"/>
    </xf>
    <xf numFmtId="9" fontId="2" fillId="5" borderId="36" xfId="0" applyNumberFormat="1" applyFont="1" applyFill="1" applyBorder="1" applyAlignment="1" applyProtection="1">
      <alignment horizontal="center" vertical="center" wrapText="1"/>
    </xf>
    <xf numFmtId="0" fontId="2" fillId="0" borderId="28" xfId="0" applyFont="1" applyBorder="1" applyAlignment="1" applyProtection="1">
      <alignment horizontal="center" vertical="center" textRotation="90" wrapText="1"/>
    </xf>
    <xf numFmtId="0" fontId="2" fillId="0" borderId="36" xfId="0" applyFont="1" applyBorder="1" applyAlignment="1" applyProtection="1">
      <alignment horizontal="center" vertical="center" textRotation="90" wrapText="1"/>
    </xf>
    <xf numFmtId="0" fontId="2" fillId="0" borderId="51" xfId="0" applyFont="1" applyBorder="1" applyAlignment="1" applyProtection="1">
      <alignment horizontal="justify" vertical="center" wrapText="1"/>
      <protection locked="0"/>
    </xf>
    <xf numFmtId="0" fontId="7" fillId="18" borderId="20" xfId="0" applyFont="1" applyFill="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2" fillId="0" borderId="36" xfId="0" applyFont="1" applyBorder="1" applyAlignment="1" applyProtection="1">
      <alignment horizontal="center" vertical="center" wrapText="1"/>
      <protection locked="0"/>
    </xf>
    <xf numFmtId="0" fontId="2" fillId="0" borderId="12" xfId="2" applyFont="1" applyFill="1" applyBorder="1" applyAlignment="1" applyProtection="1">
      <alignment horizontal="center" vertical="center" wrapText="1"/>
      <protection locked="0"/>
    </xf>
    <xf numFmtId="0" fontId="2" fillId="0" borderId="52" xfId="0" applyFont="1" applyFill="1" applyBorder="1" applyAlignment="1" applyProtection="1">
      <alignment horizontal="justify" vertical="center" wrapText="1"/>
      <protection locked="0"/>
    </xf>
    <xf numFmtId="14" fontId="2" fillId="0" borderId="36" xfId="0" applyNumberFormat="1" applyFont="1" applyFill="1" applyBorder="1" applyAlignment="1" applyProtection="1">
      <alignment horizontal="center" vertical="center" wrapText="1"/>
      <protection locked="0"/>
    </xf>
    <xf numFmtId="0" fontId="2" fillId="0" borderId="62" xfId="0" applyFont="1" applyFill="1" applyBorder="1" applyAlignment="1" applyProtection="1">
      <alignment horizontal="center" vertical="center" wrapText="1"/>
      <protection locked="0"/>
    </xf>
    <xf numFmtId="0" fontId="2" fillId="0" borderId="61" xfId="0" applyFont="1" applyBorder="1" applyAlignment="1" applyProtection="1">
      <alignment horizontal="center" vertical="center" wrapText="1"/>
    </xf>
    <xf numFmtId="0" fontId="2" fillId="5" borderId="28" xfId="0" applyFont="1" applyFill="1" applyBorder="1" applyAlignment="1" applyProtection="1">
      <alignment horizontal="center" vertical="center" wrapText="1"/>
    </xf>
    <xf numFmtId="0" fontId="2" fillId="5" borderId="36"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textRotation="90" wrapText="1"/>
      <protection locked="0"/>
    </xf>
    <xf numFmtId="0" fontId="2" fillId="0" borderId="14" xfId="0" applyFont="1" applyBorder="1" applyAlignment="1" applyProtection="1">
      <alignment horizontal="center" vertical="center" wrapText="1"/>
      <protection locked="0"/>
    </xf>
    <xf numFmtId="9" fontId="2" fillId="7" borderId="14" xfId="0" applyNumberFormat="1" applyFont="1" applyFill="1" applyBorder="1" applyAlignment="1" applyProtection="1">
      <alignment horizontal="center" vertical="center" wrapText="1"/>
    </xf>
    <xf numFmtId="9" fontId="2" fillId="5" borderId="28" xfId="1" applyFont="1" applyFill="1" applyBorder="1" applyAlignment="1" applyProtection="1">
      <alignment horizontal="center" vertical="center"/>
    </xf>
    <xf numFmtId="0" fontId="2" fillId="0" borderId="28" xfId="0" applyFont="1" applyFill="1" applyBorder="1" applyAlignment="1" applyProtection="1">
      <alignment horizontal="center" vertical="center" wrapText="1"/>
      <protection locked="0"/>
    </xf>
    <xf numFmtId="0" fontId="2" fillId="7" borderId="28" xfId="0" applyFont="1" applyFill="1" applyBorder="1" applyAlignment="1" applyProtection="1">
      <alignment horizontal="center" vertical="center" wrapText="1"/>
    </xf>
    <xf numFmtId="9" fontId="2" fillId="7" borderId="28" xfId="0" applyNumberFormat="1" applyFont="1" applyFill="1" applyBorder="1" applyAlignment="1" applyProtection="1">
      <alignment horizontal="center" vertical="center" wrapText="1"/>
    </xf>
    <xf numFmtId="0" fontId="2" fillId="0" borderId="28" xfId="0" applyFont="1" applyFill="1" applyBorder="1" applyAlignment="1" applyProtection="1">
      <alignment horizontal="center" vertical="center" textRotation="90" wrapText="1"/>
      <protection locked="0"/>
    </xf>
    <xf numFmtId="0" fontId="2" fillId="0" borderId="36" xfId="0" applyFont="1" applyFill="1" applyBorder="1" applyAlignment="1" applyProtection="1">
      <alignment horizontal="center" vertical="center" textRotation="90" wrapText="1"/>
      <protection locked="0"/>
    </xf>
    <xf numFmtId="0" fontId="2" fillId="3" borderId="28" xfId="0" applyFont="1" applyFill="1" applyBorder="1" applyAlignment="1" applyProtection="1">
      <alignment horizontal="center" vertical="center" wrapText="1"/>
    </xf>
    <xf numFmtId="0" fontId="7" fillId="17" borderId="21" xfId="2" applyFont="1" applyFill="1" applyBorder="1" applyAlignment="1" applyProtection="1">
      <alignment horizontal="center" vertical="center" wrapText="1"/>
      <protection locked="0"/>
    </xf>
    <xf numFmtId="0" fontId="39" fillId="0" borderId="20" xfId="0" applyFont="1" applyBorder="1" applyAlignment="1">
      <alignment horizontal="center" vertical="center" textRotation="90" wrapText="1"/>
    </xf>
    <xf numFmtId="0" fontId="2" fillId="0" borderId="12" xfId="0" applyFont="1" applyBorder="1" applyAlignment="1" applyProtection="1">
      <alignment horizontal="center" vertical="center" wrapText="1"/>
      <protection locked="0"/>
    </xf>
    <xf numFmtId="0" fontId="7" fillId="18" borderId="21" xfId="0" applyFont="1" applyFill="1" applyBorder="1" applyAlignment="1" applyProtection="1">
      <alignment horizontal="center" vertical="center" wrapText="1"/>
      <protection locked="0"/>
    </xf>
    <xf numFmtId="0" fontId="2" fillId="0" borderId="39" xfId="0" applyFont="1" applyBorder="1" applyAlignment="1" applyProtection="1">
      <alignment horizontal="center" vertical="center" wrapText="1"/>
    </xf>
    <xf numFmtId="0" fontId="2" fillId="0" borderId="37" xfId="0" applyFont="1" applyFill="1" applyBorder="1" applyAlignment="1" applyProtection="1">
      <alignment horizontal="center" vertical="center" textRotation="90" wrapText="1"/>
      <protection locked="0"/>
    </xf>
    <xf numFmtId="9" fontId="2" fillId="7" borderId="37" xfId="0" applyNumberFormat="1" applyFont="1" applyFill="1" applyBorder="1" applyAlignment="1" applyProtection="1">
      <alignment horizontal="center" vertical="center" wrapText="1"/>
    </xf>
    <xf numFmtId="0" fontId="2" fillId="0" borderId="37" xfId="0" applyFont="1" applyBorder="1" applyAlignment="1" applyProtection="1">
      <alignment horizontal="center" vertical="center" textRotation="90" wrapText="1"/>
    </xf>
    <xf numFmtId="0" fontId="23" fillId="0" borderId="43" xfId="4" applyFont="1" applyFill="1" applyBorder="1" applyAlignment="1">
      <alignment horizontal="justify" vertical="center" wrapText="1"/>
    </xf>
    <xf numFmtId="0" fontId="22" fillId="0" borderId="60" xfId="4" applyFont="1" applyBorder="1" applyAlignment="1">
      <alignment horizontal="center" vertical="center" textRotation="90" wrapText="1"/>
    </xf>
    <xf numFmtId="0" fontId="2" fillId="6" borderId="3" xfId="0" applyFont="1" applyFill="1" applyBorder="1" applyAlignment="1" applyProtection="1">
      <alignment horizontal="center" vertical="center" wrapText="1"/>
      <protection locked="0"/>
    </xf>
    <xf numFmtId="0" fontId="2" fillId="13" borderId="3" xfId="0" applyFont="1" applyFill="1" applyBorder="1" applyAlignment="1" applyProtection="1">
      <alignment vertical="center"/>
      <protection locked="0"/>
    </xf>
    <xf numFmtId="9" fontId="2" fillId="7" borderId="3" xfId="0" applyNumberFormat="1" applyFont="1" applyFill="1" applyBorder="1" applyAlignment="1" applyProtection="1">
      <alignment horizontal="center" vertical="center" wrapText="1"/>
    </xf>
    <xf numFmtId="9" fontId="2" fillId="5" borderId="3" xfId="0" applyNumberFormat="1" applyFont="1" applyFill="1" applyBorder="1" applyAlignment="1" applyProtection="1">
      <alignment horizontal="center" vertical="center" wrapText="1"/>
    </xf>
    <xf numFmtId="0" fontId="7" fillId="5" borderId="3" xfId="0" applyFont="1" applyFill="1" applyBorder="1" applyAlignment="1" applyProtection="1">
      <alignment horizontal="center" vertical="center" textRotation="90" wrapText="1"/>
    </xf>
    <xf numFmtId="0" fontId="2" fillId="0" borderId="3" xfId="0" applyFont="1" applyBorder="1" applyAlignment="1" applyProtection="1">
      <alignment horizontal="center" vertical="center" textRotation="90" wrapText="1"/>
    </xf>
    <xf numFmtId="0" fontId="2" fillId="0" borderId="3"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textRotation="90" wrapText="1"/>
    </xf>
    <xf numFmtId="0" fontId="2" fillId="0" borderId="14" xfId="0" applyFont="1" applyBorder="1" applyAlignment="1" applyProtection="1">
      <alignment horizontal="center" vertical="center" wrapText="1"/>
      <protection locked="0"/>
    </xf>
    <xf numFmtId="0" fontId="2" fillId="6" borderId="14" xfId="0" applyFont="1" applyFill="1" applyBorder="1" applyAlignment="1" applyProtection="1">
      <alignment horizontal="center" vertical="center" wrapText="1"/>
      <protection locked="0"/>
    </xf>
    <xf numFmtId="9" fontId="2" fillId="7" borderId="14" xfId="0" applyNumberFormat="1" applyFont="1" applyFill="1" applyBorder="1" applyAlignment="1" applyProtection="1">
      <alignment horizontal="center" vertical="center" wrapText="1"/>
    </xf>
    <xf numFmtId="9" fontId="2" fillId="5" borderId="14" xfId="0" applyNumberFormat="1" applyFont="1" applyFill="1" applyBorder="1" applyAlignment="1" applyProtection="1">
      <alignment horizontal="center" vertical="center" wrapText="1"/>
    </xf>
    <xf numFmtId="0" fontId="7" fillId="5" borderId="14" xfId="0" applyFont="1" applyFill="1" applyBorder="1" applyAlignment="1" applyProtection="1">
      <alignment horizontal="center" vertical="center" textRotation="90" wrapText="1"/>
    </xf>
    <xf numFmtId="0" fontId="2" fillId="13" borderId="14" xfId="0" applyFont="1" applyFill="1" applyBorder="1" applyAlignment="1" applyProtection="1">
      <alignment vertical="center"/>
      <protection locked="0"/>
    </xf>
    <xf numFmtId="9" fontId="2" fillId="5" borderId="29" xfId="0" applyNumberFormat="1" applyFont="1" applyFill="1" applyBorder="1" applyAlignment="1" applyProtection="1">
      <alignment horizontal="center" vertical="center" wrapText="1"/>
    </xf>
    <xf numFmtId="9" fontId="2" fillId="5" borderId="37" xfId="0" applyNumberFormat="1" applyFont="1" applyFill="1" applyBorder="1" applyAlignment="1" applyProtection="1">
      <alignment horizontal="center" vertical="center" wrapText="1"/>
    </xf>
    <xf numFmtId="9" fontId="2" fillId="5" borderId="37" xfId="0" applyNumberFormat="1" applyFont="1" applyFill="1" applyBorder="1" applyAlignment="1">
      <alignment horizontal="center" vertical="center" wrapText="1"/>
    </xf>
    <xf numFmtId="0" fontId="7" fillId="18" borderId="60" xfId="0" applyFont="1" applyFill="1" applyBorder="1" applyAlignment="1" applyProtection="1">
      <alignment horizontal="center" vertical="center" wrapText="1"/>
      <protection locked="0"/>
    </xf>
    <xf numFmtId="0" fontId="2" fillId="0" borderId="28" xfId="0" applyFont="1" applyFill="1" applyBorder="1" applyAlignment="1" applyProtection="1">
      <alignment horizontal="center" vertical="center" wrapText="1"/>
      <protection locked="0"/>
    </xf>
    <xf numFmtId="0" fontId="2" fillId="3" borderId="28" xfId="0" applyFont="1" applyFill="1" applyBorder="1" applyAlignment="1" applyProtection="1">
      <alignment horizontal="center" vertical="center" wrapText="1"/>
    </xf>
    <xf numFmtId="9" fontId="2" fillId="5" borderId="28" xfId="1" applyFont="1" applyFill="1" applyBorder="1" applyAlignment="1" applyProtection="1">
      <alignment horizontal="center" vertical="center"/>
    </xf>
    <xf numFmtId="0" fontId="2" fillId="7" borderId="28" xfId="0" applyFont="1" applyFill="1" applyBorder="1" applyAlignment="1" applyProtection="1">
      <alignment horizontal="center" vertical="center" wrapText="1"/>
    </xf>
    <xf numFmtId="9" fontId="2" fillId="7" borderId="28" xfId="0" applyNumberFormat="1" applyFont="1" applyFill="1" applyBorder="1" applyAlignment="1" applyProtection="1">
      <alignment horizontal="center" vertical="center" wrapText="1"/>
    </xf>
    <xf numFmtId="0" fontId="2" fillId="0" borderId="28" xfId="0" applyFont="1" applyFill="1" applyBorder="1" applyAlignment="1" applyProtection="1">
      <alignment horizontal="center" vertical="center" textRotation="90" wrapText="1"/>
      <protection locked="0"/>
    </xf>
    <xf numFmtId="0" fontId="7" fillId="17" borderId="21" xfId="2" applyFont="1" applyFill="1" applyBorder="1" applyAlignment="1" applyProtection="1">
      <alignment horizontal="center" vertical="center" wrapText="1"/>
      <protection locked="0"/>
    </xf>
    <xf numFmtId="0" fontId="2" fillId="0" borderId="36" xfId="0" applyFont="1" applyFill="1" applyBorder="1" applyAlignment="1" applyProtection="1">
      <alignment horizontal="center" vertical="center" textRotation="90" wrapText="1"/>
      <protection locked="0"/>
    </xf>
    <xf numFmtId="0" fontId="7" fillId="18" borderId="21" xfId="0" applyFont="1" applyFill="1" applyBorder="1" applyAlignment="1" applyProtection="1">
      <alignment horizontal="center" vertical="center" wrapText="1"/>
      <protection locked="0"/>
    </xf>
    <xf numFmtId="0" fontId="39" fillId="0" borderId="21" xfId="0" applyFont="1" applyBorder="1" applyAlignment="1">
      <alignment horizontal="center" vertical="center" textRotation="90" wrapText="1"/>
    </xf>
    <xf numFmtId="0" fontId="2" fillId="0" borderId="28" xfId="0" applyFont="1" applyBorder="1" applyAlignment="1" applyProtection="1">
      <alignment horizontal="center" vertical="center" wrapText="1"/>
      <protection locked="0"/>
    </xf>
    <xf numFmtId="0" fontId="2" fillId="5" borderId="27" xfId="0" applyFont="1" applyFill="1" applyBorder="1" applyAlignment="1" applyProtection="1">
      <alignment horizontal="center" vertical="center" wrapText="1"/>
    </xf>
    <xf numFmtId="0" fontId="2" fillId="0" borderId="28" xfId="0" applyFont="1" applyBorder="1" applyAlignment="1" applyProtection="1">
      <alignment horizontal="center" vertical="center" textRotation="90" wrapText="1"/>
    </xf>
    <xf numFmtId="9" fontId="2" fillId="5" borderId="28" xfId="0" applyNumberFormat="1" applyFont="1" applyFill="1" applyBorder="1" applyAlignment="1" applyProtection="1">
      <alignment horizontal="center" vertical="center" wrapText="1"/>
    </xf>
    <xf numFmtId="0" fontId="7" fillId="5" borderId="28" xfId="0" applyFont="1" applyFill="1" applyBorder="1" applyAlignment="1" applyProtection="1">
      <alignment horizontal="center" vertical="center" textRotation="90" wrapText="1"/>
    </xf>
    <xf numFmtId="0" fontId="2" fillId="0" borderId="39" xfId="0" applyFont="1" applyBorder="1" applyAlignment="1" applyProtection="1">
      <alignment horizontal="center" vertical="center" wrapText="1"/>
    </xf>
    <xf numFmtId="0" fontId="2" fillId="0" borderId="29" xfId="0" applyFont="1" applyFill="1" applyBorder="1" applyAlignment="1" applyProtection="1">
      <alignment horizontal="center" vertical="center" textRotation="90" wrapText="1"/>
      <protection locked="0"/>
    </xf>
    <xf numFmtId="0" fontId="2" fillId="0" borderId="3" xfId="0" applyFont="1" applyFill="1" applyBorder="1" applyAlignment="1" applyProtection="1">
      <alignment horizontal="center" vertical="center" textRotation="90" wrapText="1"/>
      <protection locked="0"/>
    </xf>
    <xf numFmtId="0" fontId="2" fillId="0" borderId="37" xfId="0" applyFont="1" applyFill="1" applyBorder="1" applyAlignment="1" applyProtection="1">
      <alignment horizontal="center" vertical="center" textRotation="90" wrapText="1"/>
      <protection locked="0"/>
    </xf>
    <xf numFmtId="0" fontId="2" fillId="6" borderId="28" xfId="0" applyFont="1" applyFill="1" applyBorder="1" applyAlignment="1" applyProtection="1">
      <alignment horizontal="center" vertical="center" wrapText="1"/>
    </xf>
    <xf numFmtId="0" fontId="7" fillId="16" borderId="21" xfId="2" applyFont="1" applyFill="1" applyBorder="1" applyAlignment="1" applyProtection="1">
      <alignment horizontal="center" vertical="center" wrapText="1"/>
      <protection locked="0"/>
    </xf>
    <xf numFmtId="9" fontId="2" fillId="7" borderId="29" xfId="0" applyNumberFormat="1" applyFont="1" applyFill="1" applyBorder="1" applyAlignment="1" applyProtection="1">
      <alignment horizontal="center" vertical="center" wrapText="1"/>
    </xf>
    <xf numFmtId="0" fontId="2" fillId="0" borderId="29" xfId="0" applyFont="1" applyBorder="1" applyAlignment="1" applyProtection="1">
      <alignment horizontal="center" vertical="center" textRotation="90" wrapText="1"/>
    </xf>
    <xf numFmtId="0" fontId="2" fillId="0" borderId="37" xfId="0" applyFont="1" applyBorder="1" applyAlignment="1" applyProtection="1">
      <alignment horizontal="center" vertical="center" textRotation="90" wrapText="1"/>
    </xf>
    <xf numFmtId="9" fontId="2" fillId="7" borderId="37" xfId="0" applyNumberFormat="1" applyFont="1" applyFill="1" applyBorder="1" applyAlignment="1" applyProtection="1">
      <alignment horizontal="center" vertical="center" wrapText="1"/>
    </xf>
    <xf numFmtId="0" fontId="39" fillId="3" borderId="60" xfId="0" applyFont="1" applyFill="1" applyBorder="1" applyAlignment="1">
      <alignment horizontal="center" vertical="center" textRotation="90" wrapText="1"/>
    </xf>
    <xf numFmtId="0" fontId="30" fillId="13" borderId="70" xfId="0" applyFont="1" applyFill="1" applyBorder="1" applyAlignment="1">
      <alignment horizontal="center" vertical="center" textRotation="90" wrapText="1"/>
    </xf>
    <xf numFmtId="0" fontId="2" fillId="7" borderId="36" xfId="0" applyFont="1" applyFill="1" applyBorder="1" applyAlignment="1" applyProtection="1">
      <alignment horizontal="center" vertical="center" wrapText="1"/>
    </xf>
    <xf numFmtId="9" fontId="2" fillId="7" borderId="28" xfId="0" applyNumberFormat="1" applyFont="1" applyFill="1" applyBorder="1" applyAlignment="1" applyProtection="1">
      <alignment horizontal="center" vertical="center" wrapText="1"/>
    </xf>
    <xf numFmtId="9" fontId="2" fillId="7" borderId="36" xfId="0" applyNumberFormat="1" applyFont="1" applyFill="1" applyBorder="1" applyAlignment="1" applyProtection="1">
      <alignment horizontal="center" vertical="center" wrapText="1"/>
    </xf>
    <xf numFmtId="0" fontId="2" fillId="0" borderId="28" xfId="0" applyFont="1" applyFill="1" applyBorder="1" applyAlignment="1" applyProtection="1">
      <alignment horizontal="center" vertical="center" textRotation="90" wrapText="1"/>
      <protection locked="0"/>
    </xf>
    <xf numFmtId="0" fontId="7" fillId="17" borderId="21" xfId="2" applyFont="1" applyFill="1" applyBorder="1" applyAlignment="1" applyProtection="1">
      <alignment horizontal="center" vertical="center" wrapText="1"/>
      <protection locked="0"/>
    </xf>
    <xf numFmtId="0" fontId="7" fillId="17" borderId="20" xfId="2" applyFont="1" applyFill="1" applyBorder="1" applyAlignment="1" applyProtection="1">
      <alignment horizontal="center" vertical="center" wrapText="1"/>
      <protection locked="0"/>
    </xf>
    <xf numFmtId="0" fontId="7" fillId="5" borderId="28" xfId="0" applyFont="1" applyFill="1" applyBorder="1" applyAlignment="1" applyProtection="1">
      <alignment horizontal="center" vertical="center" textRotation="90" wrapText="1"/>
    </xf>
    <xf numFmtId="9" fontId="2" fillId="5" borderId="28" xfId="0" applyNumberFormat="1" applyFont="1" applyFill="1" applyBorder="1" applyAlignment="1" applyProtection="1">
      <alignment horizontal="center" vertical="center" wrapText="1"/>
    </xf>
    <xf numFmtId="0" fontId="2" fillId="0" borderId="28" xfId="0" applyFont="1" applyBorder="1" applyAlignment="1" applyProtection="1">
      <alignment horizontal="center" vertical="center" textRotation="90" wrapText="1"/>
    </xf>
    <xf numFmtId="0" fontId="2" fillId="0" borderId="12" xfId="0" applyFont="1" applyFill="1" applyBorder="1" applyAlignment="1" applyProtection="1">
      <alignment horizontal="center" vertical="center" textRotation="90" wrapText="1"/>
      <protection locked="0"/>
    </xf>
    <xf numFmtId="0" fontId="2" fillId="0" borderId="36" xfId="0" applyFont="1" applyBorder="1" applyAlignment="1" applyProtection="1">
      <alignment horizontal="center" vertical="center" wrapText="1"/>
      <protection locked="0"/>
    </xf>
    <xf numFmtId="0" fontId="7" fillId="18" borderId="21" xfId="0" applyFont="1" applyFill="1" applyBorder="1" applyAlignment="1" applyProtection="1">
      <alignment horizontal="center" vertical="center" wrapText="1"/>
      <protection locked="0"/>
    </xf>
    <xf numFmtId="0" fontId="7" fillId="17" borderId="22" xfId="2"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textRotation="90" wrapText="1"/>
      <protection locked="0"/>
    </xf>
    <xf numFmtId="9" fontId="2" fillId="7" borderId="13" xfId="0" applyNumberFormat="1" applyFont="1" applyFill="1" applyBorder="1" applyAlignment="1" applyProtection="1">
      <alignment horizontal="center" vertical="center" wrapText="1"/>
    </xf>
    <xf numFmtId="9" fontId="2" fillId="5" borderId="13" xfId="0" applyNumberFormat="1" applyFont="1" applyFill="1" applyBorder="1" applyAlignment="1" applyProtection="1">
      <alignment horizontal="center" vertical="center" wrapText="1"/>
    </xf>
    <xf numFmtId="0" fontId="7" fillId="5" borderId="13" xfId="0" applyFont="1" applyFill="1" applyBorder="1" applyAlignment="1" applyProtection="1">
      <alignment horizontal="center" vertical="center" textRotation="90" wrapText="1"/>
    </xf>
    <xf numFmtId="0" fontId="2" fillId="0" borderId="13" xfId="0" applyFont="1" applyBorder="1" applyAlignment="1" applyProtection="1">
      <alignment horizontal="center" vertical="center" textRotation="90" wrapText="1"/>
    </xf>
    <xf numFmtId="0" fontId="2" fillId="5" borderId="28"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textRotation="90" wrapText="1"/>
      <protection locked="0"/>
    </xf>
    <xf numFmtId="0" fontId="7" fillId="17" borderId="66" xfId="2" applyFont="1" applyFill="1" applyBorder="1" applyAlignment="1" applyProtection="1">
      <alignment horizontal="center" vertical="center" wrapText="1"/>
      <protection locked="0"/>
    </xf>
    <xf numFmtId="0" fontId="7" fillId="16" borderId="20" xfId="2" applyFont="1" applyFill="1" applyBorder="1" applyAlignment="1" applyProtection="1">
      <alignment horizontal="center" vertical="center" wrapText="1"/>
      <protection locked="0"/>
    </xf>
    <xf numFmtId="0" fontId="2" fillId="6" borderId="36" xfId="0" applyFont="1" applyFill="1" applyBorder="1" applyAlignment="1" applyProtection="1">
      <alignment horizontal="center" vertical="center" wrapText="1"/>
    </xf>
    <xf numFmtId="0" fontId="30" fillId="0" borderId="60" xfId="0" applyFont="1" applyFill="1" applyBorder="1" applyAlignment="1">
      <alignment horizontal="center" vertical="center" textRotation="90" wrapText="1"/>
    </xf>
    <xf numFmtId="0" fontId="39" fillId="0" borderId="50" xfId="0" applyFont="1" applyBorder="1" applyAlignment="1">
      <alignment horizontal="center" vertical="center" textRotation="90" wrapText="1"/>
    </xf>
    <xf numFmtId="0" fontId="39" fillId="0" borderId="80" xfId="0" applyFont="1" applyBorder="1" applyAlignment="1">
      <alignment horizontal="center" vertical="center" textRotation="90" wrapText="1"/>
    </xf>
    <xf numFmtId="0" fontId="30" fillId="13" borderId="55" xfId="2" applyFont="1" applyFill="1" applyBorder="1" applyAlignment="1" applyProtection="1">
      <alignment horizontal="justify" vertical="center" wrapText="1"/>
      <protection locked="0"/>
    </xf>
    <xf numFmtId="0" fontId="30" fillId="13" borderId="7" xfId="2" applyFont="1" applyFill="1" applyBorder="1" applyAlignment="1" applyProtection="1">
      <alignment horizontal="justify" vertical="center" wrapText="1"/>
      <protection locked="0"/>
    </xf>
    <xf numFmtId="0" fontId="30" fillId="13" borderId="30" xfId="2" applyFont="1" applyFill="1" applyBorder="1" applyAlignment="1" applyProtection="1">
      <alignment horizontal="center" vertical="center" wrapText="1"/>
      <protection locked="0"/>
    </xf>
    <xf numFmtId="0" fontId="49" fillId="8" borderId="13" xfId="2" applyFont="1" applyFill="1" applyBorder="1" applyAlignment="1" applyProtection="1">
      <alignment horizontal="center" vertical="center" wrapText="1"/>
      <protection locked="0"/>
    </xf>
    <xf numFmtId="0" fontId="30" fillId="13" borderId="30" xfId="0" applyFont="1" applyFill="1" applyBorder="1" applyAlignment="1" applyProtection="1">
      <alignment horizontal="center" vertical="center" wrapText="1"/>
      <protection locked="0"/>
    </xf>
    <xf numFmtId="0" fontId="22" fillId="13" borderId="71" xfId="0" applyFont="1" applyFill="1" applyBorder="1" applyAlignment="1">
      <alignment horizontal="center" vertical="center" wrapText="1"/>
    </xf>
    <xf numFmtId="0" fontId="30" fillId="0" borderId="30" xfId="0" applyFont="1" applyFill="1" applyBorder="1" applyAlignment="1" applyProtection="1">
      <alignment horizontal="center" vertical="center" wrapText="1"/>
      <protection locked="0"/>
    </xf>
    <xf numFmtId="0" fontId="30" fillId="0" borderId="55" xfId="0" applyFont="1" applyFill="1" applyBorder="1" applyAlignment="1" applyProtection="1">
      <alignment horizontal="center" vertical="center" wrapText="1"/>
      <protection locked="0"/>
    </xf>
    <xf numFmtId="0" fontId="30" fillId="0" borderId="72" xfId="0" applyFont="1" applyFill="1" applyBorder="1" applyAlignment="1" applyProtection="1">
      <alignment horizontal="center" vertical="center" wrapText="1"/>
      <protection locked="0"/>
    </xf>
    <xf numFmtId="0" fontId="30" fillId="0" borderId="26" xfId="0" applyFont="1" applyFill="1" applyBorder="1" applyAlignment="1" applyProtection="1">
      <alignment horizontal="center" vertical="center" wrapText="1"/>
      <protection locked="0"/>
    </xf>
    <xf numFmtId="0" fontId="30" fillId="13" borderId="72" xfId="0" applyFont="1" applyFill="1" applyBorder="1" applyAlignment="1" applyProtection="1">
      <alignment horizontal="center" vertical="center" wrapText="1"/>
      <protection locked="0"/>
    </xf>
    <xf numFmtId="0" fontId="30" fillId="20" borderId="55" xfId="2" applyFont="1" applyFill="1" applyBorder="1" applyAlignment="1" applyProtection="1">
      <alignment horizontal="center" vertical="center" wrapText="1"/>
      <protection locked="0"/>
    </xf>
    <xf numFmtId="0" fontId="30" fillId="13" borderId="26" xfId="0" applyFont="1" applyFill="1" applyBorder="1" applyAlignment="1" applyProtection="1">
      <alignment horizontal="center" vertical="center" wrapText="1"/>
      <protection locked="0"/>
    </xf>
    <xf numFmtId="0" fontId="30" fillId="13" borderId="62" xfId="0" applyFont="1" applyFill="1" applyBorder="1" applyAlignment="1" applyProtection="1">
      <alignment horizontal="center" vertical="center" wrapText="1"/>
      <protection locked="0"/>
    </xf>
    <xf numFmtId="0" fontId="30" fillId="13" borderId="30" xfId="2" applyFont="1" applyFill="1" applyBorder="1" applyAlignment="1" applyProtection="1">
      <alignment horizontal="justify" vertical="center" wrapText="1"/>
      <protection locked="0"/>
    </xf>
    <xf numFmtId="0" fontId="30" fillId="0" borderId="30" xfId="2" applyFont="1" applyFill="1" applyBorder="1" applyAlignment="1" applyProtection="1">
      <alignment horizontal="center" vertical="center" wrapText="1"/>
      <protection locked="0"/>
    </xf>
    <xf numFmtId="0" fontId="30" fillId="0" borderId="72" xfId="2" applyFont="1" applyFill="1" applyBorder="1" applyAlignment="1" applyProtection="1">
      <alignment horizontal="justify" vertical="center" wrapText="1"/>
      <protection locked="0"/>
    </xf>
    <xf numFmtId="0" fontId="30" fillId="0" borderId="72" xfId="2" applyFont="1" applyFill="1" applyBorder="1" applyAlignment="1" applyProtection="1">
      <alignment horizontal="center" vertical="center" wrapText="1"/>
      <protection locked="0"/>
    </xf>
    <xf numFmtId="0" fontId="30" fillId="0" borderId="8" xfId="0" applyFont="1" applyFill="1" applyBorder="1" applyAlignment="1" applyProtection="1">
      <alignment horizontal="center" vertical="center" wrapText="1"/>
      <protection locked="0"/>
    </xf>
    <xf numFmtId="0" fontId="30" fillId="0" borderId="7" xfId="2" applyFont="1" applyFill="1" applyBorder="1" applyAlignment="1" applyProtection="1">
      <alignment horizontal="center" vertical="center" wrapText="1"/>
      <protection locked="0"/>
    </xf>
    <xf numFmtId="0" fontId="30" fillId="0" borderId="55" xfId="2" applyFont="1" applyFill="1" applyBorder="1" applyAlignment="1" applyProtection="1">
      <alignment horizontal="center" vertical="center" wrapText="1"/>
      <protection locked="0"/>
    </xf>
    <xf numFmtId="0" fontId="30" fillId="13" borderId="3" xfId="0" applyFont="1" applyFill="1" applyBorder="1" applyAlignment="1" applyProtection="1">
      <alignment horizontal="center" vertical="center" wrapText="1"/>
      <protection locked="0"/>
    </xf>
    <xf numFmtId="0" fontId="30" fillId="13" borderId="3" xfId="0" applyFont="1" applyFill="1" applyBorder="1" applyAlignment="1" applyProtection="1">
      <alignment horizontal="center"/>
      <protection locked="0"/>
    </xf>
    <xf numFmtId="0" fontId="30" fillId="0" borderId="0" xfId="0" applyFont="1" applyAlignment="1" applyProtection="1">
      <alignment horizontal="center"/>
      <protection locked="0"/>
    </xf>
    <xf numFmtId="0" fontId="49" fillId="9" borderId="13" xfId="0" applyFont="1" applyFill="1" applyBorder="1" applyAlignment="1" applyProtection="1">
      <alignment horizontal="center" vertical="center" wrapText="1"/>
      <protection locked="0"/>
    </xf>
    <xf numFmtId="0" fontId="30" fillId="0" borderId="42" xfId="2" applyFont="1" applyFill="1" applyBorder="1" applyAlignment="1" applyProtection="1">
      <alignment horizontal="center" vertical="center" wrapText="1"/>
      <protection locked="0"/>
    </xf>
    <xf numFmtId="0" fontId="30" fillId="13" borderId="28" xfId="0" applyFont="1" applyFill="1" applyBorder="1" applyAlignment="1" applyProtection="1">
      <alignment horizontal="center" vertical="center" wrapText="1"/>
      <protection locked="0"/>
    </xf>
    <xf numFmtId="0" fontId="30" fillId="0" borderId="14" xfId="2" applyFont="1" applyFill="1" applyBorder="1" applyAlignment="1" applyProtection="1">
      <alignment horizontal="center" vertical="center" wrapText="1"/>
      <protection locked="0"/>
    </xf>
    <xf numFmtId="0" fontId="30" fillId="13" borderId="3" xfId="0" applyFont="1" applyFill="1" applyBorder="1" applyProtection="1">
      <protection locked="0"/>
    </xf>
    <xf numFmtId="0" fontId="30" fillId="13" borderId="3" xfId="2" applyFont="1" applyFill="1" applyBorder="1" applyAlignment="1" applyProtection="1">
      <alignment horizontal="center" vertical="center" wrapText="1"/>
      <protection locked="0"/>
    </xf>
    <xf numFmtId="0" fontId="30" fillId="0" borderId="0" xfId="0" applyFont="1" applyProtection="1">
      <protection locked="0"/>
    </xf>
    <xf numFmtId="0" fontId="30" fillId="0" borderId="0" xfId="0" applyFont="1" applyAlignment="1" applyProtection="1">
      <alignment horizontal="center" vertical="center"/>
      <protection locked="0"/>
    </xf>
    <xf numFmtId="0" fontId="30" fillId="0" borderId="42" xfId="0" applyFont="1" applyFill="1" applyBorder="1" applyAlignment="1" applyProtection="1">
      <alignment horizontal="center" vertical="center"/>
      <protection locked="0"/>
    </xf>
    <xf numFmtId="0" fontId="30" fillId="13" borderId="72" xfId="2" applyFont="1" applyFill="1" applyBorder="1" applyAlignment="1" applyProtection="1">
      <alignment horizontal="justify" vertical="center" wrapText="1"/>
      <protection locked="0"/>
    </xf>
    <xf numFmtId="0" fontId="30" fillId="13" borderId="7" xfId="2" applyFont="1" applyFill="1" applyBorder="1" applyAlignment="1" applyProtection="1">
      <alignment horizontal="center" vertical="center" wrapText="1"/>
      <protection locked="0"/>
    </xf>
    <xf numFmtId="0" fontId="30" fillId="13" borderId="55" xfId="2" applyFont="1" applyFill="1" applyBorder="1" applyAlignment="1" applyProtection="1">
      <alignment horizontal="center" vertical="center" wrapText="1"/>
      <protection locked="0"/>
    </xf>
    <xf numFmtId="0" fontId="30" fillId="21" borderId="26" xfId="0" applyFont="1" applyFill="1" applyBorder="1" applyAlignment="1" applyProtection="1">
      <alignment horizontal="center" vertical="center" wrapText="1"/>
      <protection locked="0"/>
    </xf>
    <xf numFmtId="0" fontId="4" fillId="9" borderId="13" xfId="0" applyFont="1" applyFill="1" applyBorder="1" applyAlignment="1" applyProtection="1">
      <alignment horizontal="center" vertical="center" wrapText="1"/>
    </xf>
    <xf numFmtId="0" fontId="2" fillId="0" borderId="39" xfId="0" applyFont="1" applyBorder="1" applyAlignment="1" applyProtection="1">
      <alignment horizontal="center" vertical="center" wrapText="1"/>
    </xf>
    <xf numFmtId="0" fontId="2" fillId="3" borderId="29" xfId="0" applyFont="1" applyFill="1" applyBorder="1" applyAlignment="1" applyProtection="1">
      <alignment horizontal="center" vertical="center" wrapText="1"/>
    </xf>
    <xf numFmtId="9" fontId="2" fillId="5" borderId="29" xfId="1" applyFont="1" applyFill="1" applyBorder="1" applyAlignment="1" applyProtection="1">
      <alignment horizontal="center" vertical="center"/>
    </xf>
    <xf numFmtId="0" fontId="2" fillId="0" borderId="68" xfId="0" applyFont="1" applyBorder="1" applyAlignment="1" applyProtection="1">
      <alignment horizontal="center" vertical="center" wrapText="1"/>
    </xf>
    <xf numFmtId="0" fontId="2" fillId="0" borderId="36" xfId="0" applyFont="1" applyFill="1" applyBorder="1" applyAlignment="1" applyProtection="1">
      <alignment vertical="center" wrapText="1"/>
      <protection locked="0"/>
    </xf>
    <xf numFmtId="0" fontId="30" fillId="13" borderId="72" xfId="2" applyFont="1" applyFill="1" applyBorder="1" applyAlignment="1" applyProtection="1">
      <alignment horizontal="center" vertical="center" wrapText="1"/>
      <protection locked="0"/>
    </xf>
    <xf numFmtId="0" fontId="30" fillId="13" borderId="7" xfId="0" applyFont="1" applyFill="1" applyBorder="1" applyAlignment="1" applyProtection="1">
      <alignment horizontal="center" vertical="center" wrapText="1"/>
      <protection locked="0"/>
    </xf>
    <xf numFmtId="0" fontId="7" fillId="12" borderId="21" xfId="2" applyFont="1" applyFill="1" applyBorder="1" applyAlignment="1" applyProtection="1">
      <alignment horizontal="center" vertical="center" wrapText="1"/>
      <protection locked="0"/>
    </xf>
    <xf numFmtId="0" fontId="7" fillId="21" borderId="21" xfId="2" applyFont="1" applyFill="1" applyBorder="1" applyAlignment="1" applyProtection="1">
      <alignment horizontal="center" vertical="center" wrapText="1"/>
      <protection locked="0"/>
    </xf>
    <xf numFmtId="0" fontId="30" fillId="21" borderId="30" xfId="0" applyFont="1" applyFill="1" applyBorder="1" applyAlignment="1" applyProtection="1">
      <alignment horizontal="center" vertical="center" wrapText="1"/>
      <protection locked="0"/>
    </xf>
    <xf numFmtId="0" fontId="2" fillId="12" borderId="30" xfId="2" applyFont="1" applyFill="1" applyBorder="1" applyAlignment="1" applyProtection="1">
      <alignment horizontal="center" vertical="center" wrapText="1"/>
      <protection locked="0"/>
    </xf>
    <xf numFmtId="0" fontId="7" fillId="12" borderId="60" xfId="2" applyFont="1" applyFill="1" applyBorder="1" applyAlignment="1" applyProtection="1">
      <alignment horizontal="center" vertical="center" wrapText="1"/>
      <protection locked="0"/>
    </xf>
    <xf numFmtId="0" fontId="2" fillId="12" borderId="72" xfId="2" applyFont="1" applyFill="1" applyBorder="1" applyAlignment="1" applyProtection="1">
      <alignment horizontal="center" vertical="center" wrapText="1"/>
      <protection locked="0"/>
    </xf>
    <xf numFmtId="0" fontId="2" fillId="22" borderId="72" xfId="2" applyFont="1" applyFill="1" applyBorder="1" applyAlignment="1" applyProtection="1">
      <alignment horizontal="center" vertical="center" wrapText="1"/>
      <protection locked="0"/>
    </xf>
    <xf numFmtId="0" fontId="2" fillId="22" borderId="30" xfId="2" applyFont="1" applyFill="1" applyBorder="1" applyAlignment="1" applyProtection="1">
      <alignment horizontal="center" vertical="center" wrapText="1"/>
      <protection locked="0"/>
    </xf>
    <xf numFmtId="0" fontId="7" fillId="12" borderId="20" xfId="2" applyFont="1" applyFill="1" applyBorder="1" applyAlignment="1" applyProtection="1">
      <alignment horizontal="center" vertical="center" wrapText="1"/>
      <protection locked="0"/>
    </xf>
    <xf numFmtId="0" fontId="2" fillId="22" borderId="27" xfId="2" applyFont="1" applyFill="1" applyBorder="1" applyAlignment="1" applyProtection="1">
      <alignment horizontal="center" vertical="center" wrapText="1"/>
      <protection locked="0"/>
    </xf>
    <xf numFmtId="0" fontId="2" fillId="23" borderId="30" xfId="2" applyFont="1" applyFill="1" applyBorder="1" applyAlignment="1" applyProtection="1">
      <alignment horizontal="center" vertical="center" wrapText="1"/>
      <protection locked="0"/>
    </xf>
    <xf numFmtId="0" fontId="2" fillId="12" borderId="42" xfId="0" applyFont="1" applyFill="1" applyBorder="1" applyAlignment="1" applyProtection="1">
      <alignment horizontal="center" vertical="center" wrapText="1"/>
      <protection locked="0"/>
    </xf>
    <xf numFmtId="0" fontId="2" fillId="22" borderId="26" xfId="2" applyFont="1" applyFill="1" applyBorder="1" applyAlignment="1" applyProtection="1">
      <alignment vertical="center" wrapText="1"/>
      <protection locked="0"/>
    </xf>
    <xf numFmtId="0" fontId="30" fillId="21" borderId="30" xfId="2" applyFont="1" applyFill="1" applyBorder="1" applyAlignment="1" applyProtection="1">
      <alignment horizontal="justify" vertical="center" wrapText="1"/>
      <protection locked="0"/>
    </xf>
    <xf numFmtId="0" fontId="7" fillId="21" borderId="20" xfId="2" applyFont="1" applyFill="1" applyBorder="1" applyAlignment="1" applyProtection="1">
      <alignment horizontal="center" vertical="center" wrapText="1"/>
      <protection locked="0"/>
    </xf>
    <xf numFmtId="0" fontId="30" fillId="0" borderId="60" xfId="0" applyFont="1" applyFill="1" applyBorder="1" applyAlignment="1" applyProtection="1">
      <alignment horizontal="center" vertical="center" wrapText="1"/>
      <protection locked="0"/>
    </xf>
    <xf numFmtId="0" fontId="2" fillId="12" borderId="36" xfId="0" applyFont="1" applyFill="1" applyBorder="1" applyAlignment="1" applyProtection="1">
      <alignment horizontal="center" vertical="center" wrapText="1"/>
      <protection locked="0"/>
    </xf>
    <xf numFmtId="0" fontId="2" fillId="12" borderId="27" xfId="0" applyFont="1" applyFill="1" applyBorder="1" applyAlignment="1" applyProtection="1">
      <alignment horizontal="center" vertical="center" wrapText="1"/>
      <protection locked="0"/>
    </xf>
    <xf numFmtId="0" fontId="7" fillId="21" borderId="60" xfId="2" applyFont="1" applyFill="1" applyBorder="1" applyAlignment="1" applyProtection="1">
      <alignment horizontal="center" vertical="center" wrapText="1"/>
      <protection locked="0"/>
    </xf>
    <xf numFmtId="0" fontId="30" fillId="21" borderId="70" xfId="2" applyFont="1" applyFill="1" applyBorder="1" applyAlignment="1" applyProtection="1">
      <alignment horizontal="center" vertical="center" wrapText="1"/>
      <protection locked="0"/>
    </xf>
    <xf numFmtId="0" fontId="2" fillId="12" borderId="28" xfId="2" applyFont="1" applyFill="1" applyBorder="1" applyAlignment="1" applyProtection="1">
      <alignment horizontal="center" vertical="center" wrapText="1"/>
      <protection locked="0"/>
    </xf>
    <xf numFmtId="0" fontId="7" fillId="21" borderId="66" xfId="2" applyFont="1" applyFill="1" applyBorder="1" applyAlignment="1" applyProtection="1">
      <alignment horizontal="center" vertical="center" wrapText="1"/>
      <protection locked="0"/>
    </xf>
    <xf numFmtId="0" fontId="30" fillId="21" borderId="30" xfId="2" applyFont="1" applyFill="1" applyBorder="1" applyAlignment="1" applyProtection="1">
      <alignment horizontal="center" vertical="center" wrapText="1"/>
      <protection locked="0"/>
    </xf>
    <xf numFmtId="0" fontId="2" fillId="12" borderId="27" xfId="2" applyFont="1" applyFill="1" applyBorder="1" applyAlignment="1" applyProtection="1">
      <alignment horizontal="center" vertical="center" wrapText="1"/>
      <protection locked="0"/>
    </xf>
    <xf numFmtId="0" fontId="2" fillId="21" borderId="30" xfId="2" applyFont="1" applyFill="1" applyBorder="1" applyAlignment="1" applyProtection="1">
      <alignment horizontal="center" vertical="center" wrapText="1"/>
      <protection locked="0"/>
    </xf>
    <xf numFmtId="0" fontId="7" fillId="12" borderId="64" xfId="2" applyFont="1" applyFill="1" applyBorder="1" applyAlignment="1" applyProtection="1">
      <alignment horizontal="center" vertical="center" wrapText="1"/>
      <protection locked="0"/>
    </xf>
    <xf numFmtId="0" fontId="2" fillId="12" borderId="64" xfId="2" applyFont="1" applyFill="1" applyBorder="1" applyAlignment="1" applyProtection="1">
      <alignment horizontal="center" vertical="center" wrapText="1"/>
      <protection locked="0"/>
    </xf>
    <xf numFmtId="0" fontId="2" fillId="12" borderId="60" xfId="0" applyFont="1" applyFill="1" applyBorder="1" applyAlignment="1" applyProtection="1">
      <alignment horizontal="center" vertical="center" wrapText="1"/>
      <protection locked="0"/>
    </xf>
    <xf numFmtId="0" fontId="30" fillId="0" borderId="66" xfId="0" applyFont="1" applyFill="1" applyBorder="1" applyAlignment="1">
      <alignment horizontal="center" vertical="center" textRotation="90" wrapText="1"/>
    </xf>
    <xf numFmtId="0" fontId="30" fillId="13" borderId="79" xfId="0" applyFont="1" applyFill="1" applyBorder="1" applyAlignment="1">
      <alignment horizontal="center" vertical="center" textRotation="90" wrapText="1"/>
    </xf>
    <xf numFmtId="0" fontId="22" fillId="13" borderId="77" xfId="0" applyFont="1" applyFill="1" applyBorder="1" applyAlignment="1">
      <alignment horizontal="center" vertical="center" textRotation="90" wrapText="1"/>
    </xf>
    <xf numFmtId="0" fontId="22" fillId="13" borderId="70" xfId="0" applyFont="1" applyFill="1" applyBorder="1" applyAlignment="1">
      <alignment horizontal="center" vertical="center" textRotation="90" wrapText="1"/>
    </xf>
    <xf numFmtId="0" fontId="22" fillId="13" borderId="60" xfId="0" applyFont="1" applyFill="1" applyBorder="1" applyAlignment="1">
      <alignment horizontal="center" vertical="center" textRotation="90" wrapText="1"/>
    </xf>
    <xf numFmtId="9" fontId="2" fillId="5" borderId="28" xfId="1" applyFont="1" applyFill="1" applyBorder="1" applyAlignment="1" applyProtection="1">
      <alignment horizontal="center" vertical="center"/>
    </xf>
    <xf numFmtId="0" fontId="2" fillId="0" borderId="28" xfId="0" applyFont="1" applyFill="1" applyBorder="1" applyAlignment="1" applyProtection="1">
      <alignment horizontal="center" vertical="center" wrapText="1"/>
      <protection locked="0"/>
    </xf>
    <xf numFmtId="0" fontId="2" fillId="7" borderId="28" xfId="0" applyFont="1" applyFill="1" applyBorder="1" applyAlignment="1" applyProtection="1">
      <alignment horizontal="center" vertical="center" wrapText="1"/>
    </xf>
    <xf numFmtId="9" fontId="2" fillId="7" borderId="28" xfId="0" applyNumberFormat="1" applyFont="1" applyFill="1" applyBorder="1" applyAlignment="1" applyProtection="1">
      <alignment horizontal="center" vertical="center" wrapText="1"/>
    </xf>
    <xf numFmtId="9" fontId="2" fillId="7" borderId="36" xfId="0" applyNumberFormat="1" applyFont="1" applyFill="1" applyBorder="1" applyAlignment="1" applyProtection="1">
      <alignment horizontal="center" vertical="center" wrapText="1"/>
    </xf>
    <xf numFmtId="0" fontId="2" fillId="0" borderId="28" xfId="0" applyFont="1" applyFill="1" applyBorder="1" applyAlignment="1" applyProtection="1">
      <alignment horizontal="center" vertical="center" textRotation="90" wrapText="1"/>
      <protection locked="0"/>
    </xf>
    <xf numFmtId="0" fontId="2" fillId="0" borderId="36" xfId="0" applyFont="1" applyFill="1" applyBorder="1" applyAlignment="1" applyProtection="1">
      <alignment horizontal="center" vertical="center" textRotation="90" wrapText="1"/>
      <protection locked="0"/>
    </xf>
    <xf numFmtId="0" fontId="2" fillId="3" borderId="28" xfId="0" applyFont="1" applyFill="1" applyBorder="1" applyAlignment="1" applyProtection="1">
      <alignment horizontal="center" vertical="center" wrapText="1"/>
    </xf>
    <xf numFmtId="0" fontId="7" fillId="17" borderId="21" xfId="2" applyFont="1" applyFill="1" applyBorder="1" applyAlignment="1" applyProtection="1">
      <alignment horizontal="center" vertical="center" wrapText="1"/>
      <protection locked="0"/>
    </xf>
    <xf numFmtId="0" fontId="7" fillId="5" borderId="36" xfId="0" applyFont="1" applyFill="1" applyBorder="1" applyAlignment="1" applyProtection="1">
      <alignment horizontal="center" vertical="center" textRotation="90" wrapText="1"/>
    </xf>
    <xf numFmtId="9" fontId="2" fillId="5" borderId="36" xfId="0" applyNumberFormat="1" applyFont="1" applyFill="1" applyBorder="1" applyAlignment="1" applyProtection="1">
      <alignment horizontal="center" vertical="center" wrapText="1"/>
    </xf>
    <xf numFmtId="0" fontId="2" fillId="0" borderId="36" xfId="0" applyFont="1" applyBorder="1" applyAlignment="1" applyProtection="1">
      <alignment horizontal="center" vertical="center" textRotation="90" wrapText="1"/>
    </xf>
    <xf numFmtId="0" fontId="2" fillId="0" borderId="39" xfId="0" applyFont="1" applyBorder="1" applyAlignment="1" applyProtection="1">
      <alignment horizontal="center" vertical="center" wrapText="1"/>
    </xf>
    <xf numFmtId="0" fontId="2" fillId="5" borderId="62" xfId="0" applyFont="1" applyFill="1" applyBorder="1" applyAlignment="1" applyProtection="1">
      <alignment horizontal="center" vertical="center" wrapText="1"/>
    </xf>
    <xf numFmtId="0" fontId="30" fillId="0" borderId="20" xfId="0" applyFont="1" applyBorder="1" applyAlignment="1">
      <alignment horizontal="center" vertical="center" textRotation="90" wrapText="1"/>
    </xf>
    <xf numFmtId="0" fontId="7" fillId="18" borderId="61" xfId="0" applyFont="1" applyFill="1" applyBorder="1" applyAlignment="1" applyProtection="1">
      <alignment horizontal="center" vertical="center" wrapText="1"/>
      <protection locked="0"/>
    </xf>
    <xf numFmtId="0" fontId="30" fillId="0" borderId="14" xfId="0" applyFont="1" applyBorder="1" applyProtection="1">
      <protection locked="0"/>
    </xf>
    <xf numFmtId="9" fontId="2" fillId="7" borderId="36" xfId="0" applyNumberFormat="1" applyFont="1" applyFill="1" applyBorder="1" applyAlignment="1" applyProtection="1">
      <alignment horizontal="center" vertical="center" wrapText="1"/>
    </xf>
    <xf numFmtId="0" fontId="2" fillId="0" borderId="36" xfId="0" applyFont="1" applyFill="1" applyBorder="1" applyAlignment="1" applyProtection="1">
      <alignment horizontal="center" vertical="center" textRotation="90" wrapText="1"/>
      <protection locked="0"/>
    </xf>
    <xf numFmtId="0" fontId="7" fillId="5" borderId="36" xfId="0" applyFont="1" applyFill="1" applyBorder="1" applyAlignment="1" applyProtection="1">
      <alignment horizontal="center" vertical="center" textRotation="90" wrapText="1"/>
    </xf>
    <xf numFmtId="9" fontId="2" fillId="5" borderId="36" xfId="0" applyNumberFormat="1" applyFont="1" applyFill="1" applyBorder="1" applyAlignment="1" applyProtection="1">
      <alignment horizontal="center" vertical="center" wrapText="1"/>
    </xf>
    <xf numFmtId="0" fontId="2" fillId="0" borderId="28" xfId="0" applyFont="1" applyBorder="1" applyAlignment="1" applyProtection="1">
      <alignment horizontal="center" vertical="center" textRotation="90" wrapText="1"/>
    </xf>
    <xf numFmtId="0" fontId="2" fillId="0" borderId="36" xfId="0" applyFont="1" applyBorder="1" applyAlignment="1" applyProtection="1">
      <alignment horizontal="center" vertical="center" textRotation="90" wrapText="1"/>
    </xf>
    <xf numFmtId="0" fontId="2" fillId="0" borderId="12" xfId="0" applyFont="1" applyBorder="1" applyAlignment="1" applyProtection="1">
      <alignment horizontal="center" vertical="center" wrapText="1"/>
      <protection locked="0"/>
    </xf>
    <xf numFmtId="0" fontId="7" fillId="18" borderId="20" xfId="0" applyFont="1" applyFill="1" applyBorder="1" applyAlignment="1" applyProtection="1">
      <alignment horizontal="center" vertical="center" wrapText="1"/>
      <protection locked="0"/>
    </xf>
    <xf numFmtId="0" fontId="2" fillId="5" borderId="36"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textRotation="90" wrapText="1"/>
      <protection locked="0"/>
    </xf>
    <xf numFmtId="0" fontId="39" fillId="13" borderId="60" xfId="0" applyFont="1" applyFill="1" applyBorder="1" applyAlignment="1">
      <alignment horizontal="center" vertical="center" textRotation="90" wrapText="1"/>
    </xf>
    <xf numFmtId="0" fontId="39" fillId="13" borderId="21" xfId="0" applyFont="1" applyFill="1" applyBorder="1" applyAlignment="1">
      <alignment horizontal="center" vertical="center" textRotation="90" wrapText="1"/>
    </xf>
    <xf numFmtId="0" fontId="53" fillId="11" borderId="3" xfId="0" applyFont="1" applyFill="1" applyBorder="1" applyAlignment="1" applyProtection="1">
      <alignment horizontal="center" vertical="center" wrapText="1"/>
      <protection locked="0"/>
    </xf>
    <xf numFmtId="0" fontId="30" fillId="0" borderId="60" xfId="0" applyFont="1" applyBorder="1" applyAlignment="1">
      <alignment horizontal="center" vertical="center" textRotation="90" wrapText="1"/>
    </xf>
    <xf numFmtId="0" fontId="7" fillId="18" borderId="43" xfId="0" applyFont="1" applyFill="1" applyBorder="1" applyAlignment="1" applyProtection="1">
      <alignment horizontal="center" vertical="center" wrapText="1"/>
      <protection locked="0"/>
    </xf>
    <xf numFmtId="0" fontId="30" fillId="0" borderId="68" xfId="0" applyFont="1" applyFill="1" applyBorder="1" applyAlignment="1" applyProtection="1">
      <alignment horizontal="justify" vertical="center" wrapText="1"/>
      <protection locked="0"/>
    </xf>
    <xf numFmtId="0" fontId="30" fillId="13" borderId="3" xfId="0" applyFont="1" applyFill="1" applyBorder="1" applyAlignment="1" applyProtection="1">
      <alignment vertical="center"/>
      <protection locked="0"/>
    </xf>
    <xf numFmtId="0" fontId="30" fillId="0" borderId="29" xfId="0" applyFont="1" applyFill="1" applyBorder="1" applyAlignment="1" applyProtection="1">
      <alignment vertical="center"/>
      <protection locked="0"/>
    </xf>
    <xf numFmtId="0" fontId="30" fillId="0" borderId="37" xfId="0" applyFont="1" applyFill="1" applyBorder="1" applyAlignment="1" applyProtection="1">
      <alignment vertical="center"/>
      <protection locked="0"/>
    </xf>
    <xf numFmtId="0" fontId="30" fillId="0" borderId="3" xfId="0" applyFont="1" applyFill="1" applyBorder="1" applyAlignment="1" applyProtection="1">
      <alignment horizontal="left" vertical="center" wrapText="1"/>
      <protection locked="0"/>
    </xf>
    <xf numFmtId="0" fontId="30" fillId="0" borderId="3" xfId="0" applyFont="1" applyFill="1" applyBorder="1" applyAlignment="1" applyProtection="1">
      <alignment vertical="center"/>
      <protection locked="0"/>
    </xf>
    <xf numFmtId="0" fontId="30" fillId="0" borderId="29" xfId="0" applyFont="1" applyFill="1" applyBorder="1" applyAlignment="1" applyProtection="1">
      <alignment horizontal="justify" vertical="center" wrapText="1"/>
      <protection locked="0"/>
    </xf>
    <xf numFmtId="0" fontId="30" fillId="0" borderId="37" xfId="0" applyFont="1" applyFill="1" applyBorder="1" applyAlignment="1" applyProtection="1">
      <alignment horizontal="justify" vertical="center" wrapText="1"/>
      <protection locked="0"/>
    </xf>
    <xf numFmtId="0" fontId="30" fillId="0" borderId="0" xfId="0" applyFont="1" applyAlignment="1" applyProtection="1">
      <alignment vertical="center"/>
      <protection locked="0"/>
    </xf>
    <xf numFmtId="0" fontId="30" fillId="13" borderId="3" xfId="0" applyFont="1" applyFill="1" applyBorder="1" applyAlignment="1" applyProtection="1">
      <alignment horizontal="justify" vertical="center"/>
      <protection locked="0"/>
    </xf>
    <xf numFmtId="0" fontId="30" fillId="0" borderId="0" xfId="0" applyFont="1" applyAlignment="1" applyProtection="1">
      <alignment horizontal="justify" vertical="center"/>
      <protection locked="0"/>
    </xf>
    <xf numFmtId="0" fontId="7" fillId="18" borderId="85" xfId="0" applyFont="1" applyFill="1" applyBorder="1" applyAlignment="1" applyProtection="1">
      <alignment horizontal="center" vertical="center" wrapText="1"/>
      <protection locked="0"/>
    </xf>
    <xf numFmtId="0" fontId="39" fillId="13" borderId="13" xfId="0" applyFont="1" applyFill="1" applyBorder="1" applyAlignment="1">
      <alignment horizontal="center" vertical="center" textRotation="90" wrapText="1"/>
    </xf>
    <xf numFmtId="9" fontId="2" fillId="7" borderId="13" xfId="0" applyNumberFormat="1" applyFont="1" applyFill="1" applyBorder="1" applyAlignment="1" applyProtection="1">
      <alignment horizontal="center" vertical="center" wrapText="1"/>
    </xf>
    <xf numFmtId="9" fontId="2" fillId="5" borderId="13" xfId="0" applyNumberFormat="1"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textRotation="90" wrapText="1"/>
      <protection locked="0"/>
    </xf>
    <xf numFmtId="9" fontId="2" fillId="5" borderId="13" xfId="0" applyNumberFormat="1" applyFont="1" applyFill="1" applyBorder="1" applyAlignment="1">
      <alignment horizontal="center" vertical="center" wrapText="1"/>
    </xf>
    <xf numFmtId="0" fontId="7" fillId="5" borderId="13" xfId="0" applyFont="1" applyFill="1" applyBorder="1" applyAlignment="1" applyProtection="1">
      <alignment horizontal="center" vertical="center" textRotation="90" wrapText="1"/>
    </xf>
    <xf numFmtId="0" fontId="2" fillId="0" borderId="37" xfId="0" applyFont="1" applyFill="1" applyBorder="1" applyAlignment="1" applyProtection="1">
      <alignment horizontal="center" vertical="center" textRotation="90" wrapText="1"/>
      <protection locked="0"/>
    </xf>
    <xf numFmtId="0" fontId="2" fillId="0" borderId="29" xfId="0" applyFont="1" applyFill="1" applyBorder="1" applyAlignment="1" applyProtection="1">
      <alignment horizontal="center" vertical="center" textRotation="90" wrapText="1"/>
      <protection locked="0"/>
    </xf>
    <xf numFmtId="9" fontId="2" fillId="7" borderId="29" xfId="0" applyNumberFormat="1" applyFont="1" applyFill="1" applyBorder="1" applyAlignment="1" applyProtection="1">
      <alignment horizontal="center" vertical="center" wrapText="1"/>
    </xf>
    <xf numFmtId="0" fontId="2" fillId="0" borderId="29" xfId="0" applyFont="1" applyBorder="1" applyAlignment="1" applyProtection="1">
      <alignment horizontal="center" vertical="center" textRotation="90" wrapText="1"/>
    </xf>
    <xf numFmtId="0" fontId="2" fillId="0" borderId="37" xfId="0" applyFont="1" applyBorder="1" applyAlignment="1" applyProtection="1">
      <alignment horizontal="center" vertical="center" textRotation="90" wrapText="1"/>
    </xf>
    <xf numFmtId="9" fontId="2" fillId="7" borderId="37" xfId="0" applyNumberFormat="1" applyFont="1" applyFill="1" applyBorder="1" applyAlignment="1" applyProtection="1">
      <alignment horizontal="center" vertical="center" wrapText="1"/>
    </xf>
    <xf numFmtId="0" fontId="39" fillId="13" borderId="70" xfId="0" applyFont="1" applyFill="1" applyBorder="1" applyAlignment="1">
      <alignment horizontal="center" vertical="center" textRotation="90" wrapText="1"/>
    </xf>
    <xf numFmtId="0" fontId="39" fillId="13" borderId="85" xfId="0" applyFont="1" applyFill="1" applyBorder="1" applyAlignment="1">
      <alignment horizontal="center" vertical="center" textRotation="90" wrapText="1"/>
    </xf>
    <xf numFmtId="0" fontId="39" fillId="13" borderId="77" xfId="0" applyFont="1" applyFill="1" applyBorder="1" applyAlignment="1">
      <alignment horizontal="center" vertical="center" textRotation="90" wrapText="1"/>
    </xf>
    <xf numFmtId="0" fontId="7" fillId="18" borderId="21" xfId="0" applyFont="1" applyFill="1" applyBorder="1" applyAlignment="1" applyProtection="1">
      <alignment horizontal="center" vertical="center"/>
      <protection locked="0"/>
    </xf>
    <xf numFmtId="0" fontId="30" fillId="13" borderId="21" xfId="0" applyFont="1" applyFill="1" applyBorder="1" applyAlignment="1">
      <alignment horizontal="center" vertical="center" textRotation="90" wrapText="1"/>
    </xf>
    <xf numFmtId="0" fontId="30" fillId="13" borderId="10" xfId="0" applyFont="1" applyFill="1" applyBorder="1" applyAlignment="1">
      <alignment horizontal="center" vertical="center" textRotation="90" wrapText="1"/>
    </xf>
    <xf numFmtId="0" fontId="2" fillId="0" borderId="0" xfId="0" applyFont="1" applyBorder="1" applyProtection="1">
      <protection locked="0"/>
    </xf>
    <xf numFmtId="0" fontId="30" fillId="13" borderId="11" xfId="0" applyFont="1" applyFill="1" applyBorder="1" applyAlignment="1">
      <alignment horizontal="center" vertical="center" textRotation="90" wrapText="1"/>
    </xf>
    <xf numFmtId="0" fontId="30" fillId="13" borderId="65" xfId="0" applyFont="1" applyFill="1" applyBorder="1" applyAlignment="1">
      <alignment horizontal="center" vertical="center" textRotation="90" wrapText="1"/>
    </xf>
    <xf numFmtId="0" fontId="40" fillId="13" borderId="60" xfId="0" applyFont="1" applyFill="1" applyBorder="1" applyAlignment="1">
      <alignment horizontal="center" vertical="center" textRotation="90" wrapText="1"/>
    </xf>
    <xf numFmtId="0" fontId="40" fillId="13" borderId="68" xfId="0" applyFont="1" applyFill="1" applyBorder="1" applyAlignment="1">
      <alignment horizontal="center" vertical="center" textRotation="90" wrapText="1"/>
    </xf>
    <xf numFmtId="0" fontId="30" fillId="13" borderId="1" xfId="0" applyFont="1" applyFill="1" applyBorder="1" applyAlignment="1">
      <alignment horizontal="center" vertical="center" textRotation="90" wrapText="1"/>
    </xf>
    <xf numFmtId="0" fontId="30" fillId="13" borderId="55" xfId="0" applyFont="1" applyFill="1" applyBorder="1" applyAlignment="1">
      <alignment horizontal="center" vertical="center" textRotation="90" wrapText="1"/>
    </xf>
    <xf numFmtId="0" fontId="30" fillId="13" borderId="60" xfId="0" applyNumberFormat="1" applyFont="1" applyFill="1" applyBorder="1" applyAlignment="1">
      <alignment horizontal="center" vertical="center" textRotation="90" wrapText="1"/>
    </xf>
    <xf numFmtId="9" fontId="2" fillId="7" borderId="36" xfId="0" applyNumberFormat="1" applyFont="1" applyFill="1" applyBorder="1" applyAlignment="1" applyProtection="1">
      <alignment horizontal="center" vertical="center" wrapText="1"/>
    </xf>
    <xf numFmtId="0" fontId="2" fillId="0" borderId="36" xfId="0" applyFont="1" applyFill="1" applyBorder="1" applyAlignment="1" applyProtection="1">
      <alignment horizontal="center" vertical="center" textRotation="90" wrapText="1"/>
      <protection locked="0"/>
    </xf>
    <xf numFmtId="0" fontId="2" fillId="0" borderId="28" xfId="2" applyFont="1" applyFill="1" applyBorder="1" applyAlignment="1" applyProtection="1">
      <alignment horizontal="center" vertical="center" wrapText="1"/>
      <protection locked="0"/>
    </xf>
    <xf numFmtId="0" fontId="2" fillId="0" borderId="36" xfId="2" applyFont="1" applyFill="1" applyBorder="1" applyAlignment="1" applyProtection="1">
      <alignment horizontal="center" vertical="center" wrapText="1"/>
      <protection locked="0"/>
    </xf>
    <xf numFmtId="0" fontId="2" fillId="0" borderId="51" xfId="2" applyFont="1" applyFill="1" applyBorder="1" applyAlignment="1" applyProtection="1">
      <alignment horizontal="center" vertical="center" wrapText="1"/>
      <protection locked="0"/>
    </xf>
    <xf numFmtId="0" fontId="7" fillId="5" borderId="28" xfId="0" applyFont="1" applyFill="1" applyBorder="1" applyAlignment="1" applyProtection="1">
      <alignment horizontal="center" vertical="center" textRotation="90" wrapText="1"/>
    </xf>
    <xf numFmtId="0" fontId="7" fillId="5" borderId="36" xfId="0" applyFont="1" applyFill="1" applyBorder="1" applyAlignment="1" applyProtection="1">
      <alignment horizontal="center" vertical="center" textRotation="90" wrapText="1"/>
    </xf>
    <xf numFmtId="9" fontId="2" fillId="5" borderId="28" xfId="0" applyNumberFormat="1" applyFont="1" applyFill="1" applyBorder="1" applyAlignment="1" applyProtection="1">
      <alignment horizontal="center" vertical="center" wrapText="1"/>
    </xf>
    <xf numFmtId="9" fontId="2" fillId="5" borderId="36" xfId="0" applyNumberFormat="1" applyFont="1" applyFill="1" applyBorder="1" applyAlignment="1" applyProtection="1">
      <alignment horizontal="center" vertical="center" wrapText="1"/>
    </xf>
    <xf numFmtId="0" fontId="2" fillId="0" borderId="41" xfId="2" applyFont="1" applyFill="1" applyBorder="1" applyAlignment="1" applyProtection="1">
      <alignment horizontal="center" vertical="center" wrapText="1"/>
      <protection locked="0"/>
    </xf>
    <xf numFmtId="0" fontId="2" fillId="0" borderId="59" xfId="0" applyFont="1" applyBorder="1" applyAlignment="1" applyProtection="1">
      <alignment horizontal="center" vertical="center" wrapText="1"/>
    </xf>
    <xf numFmtId="0" fontId="2" fillId="0" borderId="28"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36" xfId="0" applyFont="1" applyBorder="1" applyAlignment="1" applyProtection="1">
      <alignment horizontal="center" vertical="center" wrapText="1"/>
      <protection locked="0"/>
    </xf>
    <xf numFmtId="0" fontId="2" fillId="0" borderId="12" xfId="2"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wrapText="1"/>
      <protection locked="0"/>
    </xf>
    <xf numFmtId="0" fontId="8" fillId="0" borderId="51" xfId="0" applyFont="1" applyFill="1" applyBorder="1" applyAlignment="1">
      <alignment horizontal="justify" vertical="center" wrapText="1"/>
    </xf>
    <xf numFmtId="0" fontId="30" fillId="0" borderId="28" xfId="0" applyFont="1" applyFill="1" applyBorder="1" applyAlignment="1" applyProtection="1">
      <alignment horizontal="center" vertical="center" wrapText="1"/>
      <protection locked="0"/>
    </xf>
    <xf numFmtId="0" fontId="30" fillId="0" borderId="36" xfId="0" applyFont="1" applyFill="1" applyBorder="1" applyAlignment="1" applyProtection="1">
      <alignment horizontal="center" vertical="center" wrapText="1"/>
      <protection locked="0"/>
    </xf>
    <xf numFmtId="0" fontId="30" fillId="0" borderId="28" xfId="2" applyFont="1" applyFill="1" applyBorder="1" applyAlignment="1" applyProtection="1">
      <alignment horizontal="center" vertical="center" wrapText="1"/>
      <protection locked="0"/>
    </xf>
    <xf numFmtId="0" fontId="30" fillId="0" borderId="36" xfId="2" applyFont="1" applyFill="1" applyBorder="1" applyAlignment="1" applyProtection="1">
      <alignment horizontal="center" vertical="center" wrapText="1"/>
      <protection locked="0"/>
    </xf>
    <xf numFmtId="0" fontId="30" fillId="0" borderId="12" xfId="2" applyFont="1" applyFill="1" applyBorder="1" applyAlignment="1" applyProtection="1">
      <alignment horizontal="center" vertical="center" wrapText="1"/>
      <protection locked="0"/>
    </xf>
    <xf numFmtId="0" fontId="30" fillId="0" borderId="28" xfId="0" applyFont="1" applyFill="1" applyBorder="1" applyAlignment="1" applyProtection="1">
      <alignment horizontal="left" vertical="center" wrapText="1"/>
      <protection locked="0"/>
    </xf>
    <xf numFmtId="0" fontId="30" fillId="0" borderId="13" xfId="0" applyFont="1" applyFill="1" applyBorder="1" applyAlignment="1" applyProtection="1">
      <alignment horizontal="left" vertical="center" wrapText="1"/>
      <protection locked="0"/>
    </xf>
    <xf numFmtId="9" fontId="2" fillId="7" borderId="29" xfId="0" applyNumberFormat="1" applyFont="1" applyFill="1" applyBorder="1" applyAlignment="1" applyProtection="1">
      <alignment horizontal="center" vertical="center" wrapText="1"/>
    </xf>
    <xf numFmtId="0" fontId="2" fillId="0" borderId="29" xfId="0" applyFont="1" applyBorder="1" applyAlignment="1" applyProtection="1">
      <alignment horizontal="center" vertical="center" textRotation="90" wrapText="1"/>
    </xf>
    <xf numFmtId="0" fontId="2" fillId="0" borderId="29" xfId="0" applyFont="1" applyFill="1" applyBorder="1" applyAlignment="1" applyProtection="1">
      <alignment horizontal="center" vertical="center" textRotation="90" wrapText="1"/>
      <protection locked="0"/>
    </xf>
    <xf numFmtId="0" fontId="30" fillId="0" borderId="30" xfId="0" applyFont="1" applyFill="1" applyBorder="1" applyAlignment="1" applyProtection="1">
      <alignment horizontal="center" vertical="center" wrapText="1"/>
      <protection locked="0"/>
    </xf>
    <xf numFmtId="0" fontId="30" fillId="0" borderId="62" xfId="0" applyFont="1" applyFill="1" applyBorder="1" applyAlignment="1" applyProtection="1">
      <alignment horizontal="center" vertical="center" wrapText="1"/>
      <protection locked="0"/>
    </xf>
    <xf numFmtId="0" fontId="40" fillId="13" borderId="70" xfId="0" applyFont="1" applyFill="1" applyBorder="1" applyAlignment="1">
      <alignment horizontal="center" vertical="center" textRotation="90" wrapText="1"/>
    </xf>
    <xf numFmtId="0" fontId="30" fillId="0" borderId="0" xfId="0" applyFont="1" applyProtection="1">
      <protection locked="0"/>
    </xf>
    <xf numFmtId="0" fontId="30" fillId="0" borderId="14" xfId="0" applyFont="1" applyBorder="1" applyAlignment="1" applyProtection="1">
      <alignment vertical="center"/>
      <protection locked="0"/>
    </xf>
    <xf numFmtId="0" fontId="2" fillId="0" borderId="0" xfId="0" applyFont="1" applyProtection="1">
      <protection locked="0"/>
    </xf>
    <xf numFmtId="0" fontId="6" fillId="0" borderId="0" xfId="0" applyFont="1" applyProtection="1">
      <protection locked="0"/>
    </xf>
    <xf numFmtId="0" fontId="49" fillId="8" borderId="13" xfId="2" applyFont="1" applyFill="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2" fillId="6" borderId="29" xfId="0" applyFont="1" applyFill="1" applyBorder="1" applyAlignment="1" applyProtection="1">
      <alignment horizontal="center" vertical="center" wrapText="1"/>
      <protection locked="0"/>
    </xf>
    <xf numFmtId="0" fontId="7" fillId="18" borderId="66" xfId="0" applyFont="1" applyFill="1" applyBorder="1" applyAlignment="1" applyProtection="1">
      <alignment horizontal="center" vertical="center" wrapText="1"/>
      <protection locked="0"/>
    </xf>
    <xf numFmtId="0" fontId="2" fillId="0" borderId="29" xfId="0" applyFont="1" applyFill="1" applyBorder="1" applyAlignment="1" applyProtection="1">
      <alignment horizontal="center" vertical="center" textRotation="90" wrapText="1"/>
      <protection locked="0"/>
    </xf>
    <xf numFmtId="9" fontId="2" fillId="7" borderId="29" xfId="0" applyNumberFormat="1" applyFont="1" applyFill="1" applyBorder="1" applyAlignment="1" applyProtection="1">
      <alignment horizontal="center" vertical="center" wrapText="1"/>
    </xf>
    <xf numFmtId="9" fontId="2" fillId="5" borderId="29" xfId="0" applyNumberFormat="1" applyFont="1" applyFill="1" applyBorder="1" applyAlignment="1" applyProtection="1">
      <alignment horizontal="center" vertical="center" wrapText="1"/>
    </xf>
    <xf numFmtId="0" fontId="7" fillId="5" borderId="29" xfId="0" applyFont="1" applyFill="1" applyBorder="1" applyAlignment="1" applyProtection="1">
      <alignment horizontal="center" vertical="center" textRotation="90" wrapText="1"/>
    </xf>
    <xf numFmtId="0" fontId="2" fillId="0" borderId="29" xfId="0" applyFont="1" applyBorder="1" applyAlignment="1" applyProtection="1">
      <alignment horizontal="center" vertical="center" textRotation="90" wrapText="1"/>
    </xf>
    <xf numFmtId="0" fontId="7" fillId="18" borderId="60" xfId="0" applyFont="1" applyFill="1" applyBorder="1" applyAlignment="1" applyProtection="1">
      <alignment horizontal="center" vertical="center" wrapText="1"/>
      <protection locked="0"/>
    </xf>
    <xf numFmtId="0" fontId="2" fillId="0" borderId="37" xfId="0" applyFont="1" applyFill="1" applyBorder="1" applyAlignment="1" applyProtection="1">
      <alignment horizontal="center" vertical="center" textRotation="90" wrapText="1"/>
      <protection locked="0"/>
    </xf>
    <xf numFmtId="9" fontId="2" fillId="7" borderId="37" xfId="0" applyNumberFormat="1" applyFont="1" applyFill="1" applyBorder="1" applyAlignment="1" applyProtection="1">
      <alignment horizontal="center" vertical="center" wrapText="1"/>
    </xf>
    <xf numFmtId="9" fontId="2" fillId="5" borderId="37" xfId="0" applyNumberFormat="1" applyFont="1" applyFill="1" applyBorder="1" applyAlignment="1" applyProtection="1">
      <alignment horizontal="center" vertical="center" wrapText="1"/>
    </xf>
    <xf numFmtId="0" fontId="7" fillId="5" borderId="37" xfId="0" applyFont="1" applyFill="1" applyBorder="1" applyAlignment="1" applyProtection="1">
      <alignment horizontal="center" vertical="center" textRotation="90" wrapText="1"/>
    </xf>
    <xf numFmtId="0" fontId="2" fillId="0" borderId="37" xfId="0" applyFont="1" applyBorder="1" applyAlignment="1" applyProtection="1">
      <alignment horizontal="center" vertical="center" textRotation="90" wrapText="1"/>
    </xf>
    <xf numFmtId="0" fontId="2" fillId="5" borderId="55" xfId="0" applyFont="1" applyFill="1" applyBorder="1" applyAlignment="1" applyProtection="1">
      <alignment horizontal="center" vertical="center" wrapText="1"/>
    </xf>
    <xf numFmtId="0" fontId="7" fillId="18" borderId="21" xfId="0" applyFont="1" applyFill="1" applyBorder="1" applyAlignment="1" applyProtection="1">
      <alignment horizontal="center" vertical="center" wrapText="1"/>
      <protection locked="0"/>
    </xf>
    <xf numFmtId="0" fontId="2" fillId="5" borderId="65" xfId="0" applyFont="1" applyFill="1" applyBorder="1" applyAlignment="1" applyProtection="1">
      <alignment horizontal="center" vertical="center" wrapText="1"/>
    </xf>
    <xf numFmtId="0" fontId="2" fillId="0" borderId="36" xfId="0" applyFont="1" applyFill="1" applyBorder="1" applyAlignment="1" applyProtection="1">
      <alignment horizontal="center" vertical="center" textRotation="90" wrapText="1"/>
      <protection locked="0"/>
    </xf>
    <xf numFmtId="9" fontId="2" fillId="5" borderId="37" xfId="0" applyNumberFormat="1" applyFont="1" applyFill="1" applyBorder="1" applyAlignment="1">
      <alignment horizontal="center" vertical="center" wrapText="1"/>
    </xf>
    <xf numFmtId="0" fontId="2" fillId="0" borderId="28" xfId="0" applyFont="1" applyFill="1" applyBorder="1" applyAlignment="1" applyProtection="1">
      <alignment horizontal="center" vertical="center" wrapText="1"/>
      <protection locked="0"/>
    </xf>
    <xf numFmtId="9" fontId="2" fillId="7" borderId="28" xfId="0" applyNumberFormat="1" applyFont="1" applyFill="1" applyBorder="1" applyAlignment="1" applyProtection="1">
      <alignment horizontal="center" vertical="center" wrapText="1"/>
    </xf>
    <xf numFmtId="0" fontId="2" fillId="0" borderId="28" xfId="0" applyFont="1" applyFill="1" applyBorder="1" applyAlignment="1" applyProtection="1">
      <alignment horizontal="center" vertical="center" textRotation="90" wrapText="1"/>
      <protection locked="0"/>
    </xf>
    <xf numFmtId="0" fontId="40" fillId="0" borderId="60" xfId="0" applyFont="1" applyBorder="1" applyAlignment="1">
      <alignment horizontal="center" vertical="center" textRotation="90" wrapText="1"/>
    </xf>
    <xf numFmtId="0" fontId="2" fillId="0" borderId="14" xfId="0" applyFont="1" applyFill="1" applyBorder="1" applyAlignment="1" applyProtection="1">
      <alignment horizontal="center" vertical="center" textRotation="90" wrapText="1"/>
      <protection locked="0"/>
    </xf>
    <xf numFmtId="0" fontId="2" fillId="0" borderId="0" xfId="0" applyFont="1" applyAlignment="1" applyProtection="1">
      <alignment horizontal="center" vertical="center"/>
      <protection locked="0"/>
    </xf>
    <xf numFmtId="0" fontId="30" fillId="0" borderId="0" xfId="0" applyFont="1" applyAlignment="1" applyProtection="1">
      <alignment horizontal="center"/>
      <protection locked="0"/>
    </xf>
    <xf numFmtId="0" fontId="30" fillId="0" borderId="0" xfId="0" applyFont="1" applyProtection="1">
      <protection locked="0"/>
    </xf>
    <xf numFmtId="0" fontId="30" fillId="0" borderId="0" xfId="0" applyFont="1" applyAlignment="1" applyProtection="1">
      <alignment horizontal="center" vertical="center"/>
      <protection locked="0"/>
    </xf>
    <xf numFmtId="0" fontId="2" fillId="0" borderId="0" xfId="0" applyFont="1" applyAlignment="1" applyProtection="1">
      <alignment horizontal="center"/>
      <protection locked="0"/>
    </xf>
    <xf numFmtId="0" fontId="2" fillId="0" borderId="0" xfId="0" applyFont="1" applyAlignment="1" applyProtection="1">
      <alignment wrapText="1"/>
      <protection locked="0"/>
    </xf>
    <xf numFmtId="0" fontId="42" fillId="0" borderId="0" xfId="0" applyFont="1" applyProtection="1">
      <protection locked="0"/>
    </xf>
    <xf numFmtId="0" fontId="10" fillId="0" borderId="0" xfId="0" applyFont="1" applyProtection="1">
      <protection locked="0"/>
    </xf>
    <xf numFmtId="0" fontId="2" fillId="0" borderId="0" xfId="0" applyFont="1" applyAlignment="1" applyProtection="1">
      <alignment horizontal="center" vertical="center" wrapText="1"/>
      <protection locked="0"/>
    </xf>
    <xf numFmtId="0" fontId="2" fillId="7" borderId="12" xfId="0" applyFont="1" applyFill="1" applyBorder="1" applyAlignment="1" applyProtection="1">
      <alignment horizontal="center" vertical="center" wrapText="1"/>
    </xf>
    <xf numFmtId="9" fontId="2" fillId="7" borderId="12" xfId="0" applyNumberFormat="1" applyFont="1" applyFill="1" applyBorder="1" applyAlignment="1" applyProtection="1">
      <alignment horizontal="center" vertical="center" wrapText="1"/>
    </xf>
    <xf numFmtId="0" fontId="2" fillId="0" borderId="28" xfId="0" applyFont="1" applyBorder="1" applyAlignment="1" applyProtection="1">
      <alignment horizontal="center" vertical="center" textRotation="90" wrapText="1"/>
    </xf>
    <xf numFmtId="0" fontId="2" fillId="0" borderId="12" xfId="0" applyFont="1" applyFill="1" applyBorder="1" applyAlignment="1" applyProtection="1">
      <alignment horizontal="center" vertical="center" textRotation="90" wrapText="1"/>
      <protection locked="0"/>
    </xf>
    <xf numFmtId="0" fontId="7" fillId="17" borderId="22" xfId="2" applyFont="1" applyFill="1"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protection locked="0"/>
    </xf>
    <xf numFmtId="0" fontId="2" fillId="3" borderId="12" xfId="0" applyFont="1" applyFill="1" applyBorder="1" applyAlignment="1" applyProtection="1">
      <alignment horizontal="center" vertical="center" wrapText="1"/>
    </xf>
    <xf numFmtId="9" fontId="2" fillId="5" borderId="12" xfId="1" applyFont="1" applyFill="1" applyBorder="1" applyAlignment="1" applyProtection="1">
      <alignment horizontal="center" vertical="center"/>
    </xf>
    <xf numFmtId="0" fontId="39" fillId="0" borderId="22" xfId="0" applyFont="1" applyBorder="1" applyAlignment="1">
      <alignment horizontal="center" vertical="center" textRotation="90" wrapText="1"/>
    </xf>
    <xf numFmtId="0" fontId="2" fillId="5" borderId="30" xfId="0" applyFont="1" applyFill="1" applyBorder="1" applyAlignment="1" applyProtection="1">
      <alignment horizontal="center" vertical="center" wrapText="1"/>
    </xf>
    <xf numFmtId="0" fontId="7" fillId="18" borderId="107" xfId="0" applyFont="1" applyFill="1" applyBorder="1" applyAlignment="1" applyProtection="1">
      <alignment horizontal="center" vertical="center" wrapText="1"/>
      <protection locked="0"/>
    </xf>
    <xf numFmtId="0" fontId="7" fillId="0" borderId="3" xfId="0" applyFont="1" applyBorder="1" applyAlignment="1">
      <alignment horizontal="justify" vertical="center" wrapText="1"/>
    </xf>
    <xf numFmtId="0" fontId="7" fillId="0" borderId="3" xfId="0" applyFont="1" applyBorder="1" applyAlignment="1">
      <alignment horizontal="center" vertical="center" wrapText="1"/>
    </xf>
    <xf numFmtId="0" fontId="2" fillId="0" borderId="70" xfId="2" applyFont="1" applyFill="1" applyBorder="1" applyAlignment="1" applyProtection="1">
      <alignment horizontal="center" vertical="center" wrapText="1"/>
      <protection locked="0"/>
    </xf>
    <xf numFmtId="0" fontId="2" fillId="0" borderId="62" xfId="2" applyFont="1" applyFill="1" applyBorder="1" applyAlignment="1" applyProtection="1">
      <alignment horizontal="center" vertical="center" wrapText="1"/>
      <protection locked="0"/>
    </xf>
    <xf numFmtId="0" fontId="2" fillId="0" borderId="30" xfId="2" applyFont="1" applyFill="1" applyBorder="1" applyAlignment="1" applyProtection="1">
      <alignment horizontal="center" vertical="center" wrapText="1"/>
      <protection locked="0"/>
    </xf>
    <xf numFmtId="0" fontId="2" fillId="0" borderId="26" xfId="2" applyFont="1" applyFill="1" applyBorder="1" applyAlignment="1" applyProtection="1">
      <alignment vertical="center" wrapText="1"/>
      <protection locked="0"/>
    </xf>
    <xf numFmtId="0" fontId="7" fillId="0" borderId="14" xfId="2" applyFont="1" applyFill="1" applyBorder="1" applyAlignment="1" applyProtection="1">
      <alignment vertical="center" wrapText="1"/>
      <protection locked="0"/>
    </xf>
    <xf numFmtId="0" fontId="2" fillId="0" borderId="14" xfId="0" applyFont="1" applyFill="1" applyBorder="1" applyProtection="1">
      <protection locked="0"/>
    </xf>
    <xf numFmtId="0" fontId="31" fillId="0" borderId="69" xfId="0" applyFont="1" applyFill="1" applyBorder="1" applyAlignment="1">
      <alignment horizontal="justify" vertical="center" wrapText="1"/>
    </xf>
    <xf numFmtId="0" fontId="30" fillId="0" borderId="63" xfId="0" applyFont="1" applyFill="1" applyBorder="1" applyAlignment="1">
      <alignment horizontal="justify" vertical="center" wrapText="1"/>
    </xf>
    <xf numFmtId="0" fontId="30" fillId="0" borderId="70" xfId="0" applyFont="1" applyFill="1" applyBorder="1" applyAlignment="1" applyProtection="1">
      <alignment horizontal="justify" vertical="center" wrapText="1"/>
      <protection locked="0"/>
    </xf>
    <xf numFmtId="0" fontId="30" fillId="0" borderId="43" xfId="0" applyFont="1" applyFill="1" applyBorder="1" applyAlignment="1" applyProtection="1">
      <alignment horizontal="justify" vertical="center" wrapText="1"/>
      <protection locked="0"/>
    </xf>
    <xf numFmtId="0" fontId="30" fillId="0" borderId="44" xfId="0" applyFont="1" applyFill="1" applyBorder="1" applyAlignment="1" applyProtection="1">
      <alignment horizontal="justify" vertical="center" wrapText="1"/>
      <protection locked="0"/>
    </xf>
    <xf numFmtId="0" fontId="30" fillId="0" borderId="72" xfId="0" applyFont="1" applyFill="1" applyBorder="1" applyAlignment="1" applyProtection="1">
      <alignment horizontal="justify" vertical="center" wrapText="1"/>
      <protection locked="0"/>
    </xf>
    <xf numFmtId="0" fontId="30" fillId="0" borderId="60" xfId="0" applyFont="1" applyFill="1" applyBorder="1" applyAlignment="1" applyProtection="1">
      <alignment horizontal="justify" vertical="center" wrapText="1"/>
      <protection locked="0"/>
    </xf>
    <xf numFmtId="0" fontId="23" fillId="0" borderId="35" xfId="0" applyFont="1" applyFill="1" applyBorder="1" applyAlignment="1">
      <alignment horizontal="justify" vertical="center" wrapText="1"/>
    </xf>
    <xf numFmtId="0" fontId="30" fillId="0" borderId="60" xfId="0" applyFont="1" applyFill="1" applyBorder="1" applyAlignment="1">
      <alignment horizontal="justify" vertical="center" wrapText="1"/>
    </xf>
    <xf numFmtId="0" fontId="23" fillId="0" borderId="44" xfId="0" applyFont="1" applyFill="1" applyBorder="1" applyAlignment="1">
      <alignment horizontal="justify" vertical="center" wrapText="1"/>
    </xf>
    <xf numFmtId="0" fontId="23" fillId="0" borderId="50" xfId="0" applyFont="1" applyFill="1" applyBorder="1" applyAlignment="1">
      <alignment horizontal="justify" vertical="center" wrapText="1"/>
    </xf>
    <xf numFmtId="0" fontId="23" fillId="0" borderId="49" xfId="0" applyFont="1" applyFill="1" applyBorder="1" applyAlignment="1">
      <alignment horizontal="justify" vertical="center" wrapText="1"/>
    </xf>
    <xf numFmtId="0" fontId="30" fillId="0" borderId="21" xfId="0" applyFont="1" applyFill="1" applyBorder="1" applyAlignment="1" applyProtection="1">
      <alignment horizontal="justify" vertical="center" wrapText="1"/>
      <protection locked="0"/>
    </xf>
    <xf numFmtId="0" fontId="31" fillId="0" borderId="21" xfId="0" applyFont="1" applyFill="1" applyBorder="1" applyAlignment="1" applyProtection="1">
      <alignment horizontal="justify" vertical="center" wrapText="1"/>
      <protection locked="0"/>
    </xf>
    <xf numFmtId="0" fontId="30" fillId="0" borderId="20" xfId="0" applyFont="1" applyFill="1" applyBorder="1" applyAlignment="1" applyProtection="1">
      <alignment horizontal="justify" vertical="center" wrapText="1"/>
      <protection locked="0"/>
    </xf>
    <xf numFmtId="0" fontId="30" fillId="0" borderId="35" xfId="0" applyFont="1" applyFill="1" applyBorder="1" applyAlignment="1" applyProtection="1">
      <alignment horizontal="justify" vertical="center" wrapText="1"/>
      <protection locked="0"/>
    </xf>
    <xf numFmtId="0" fontId="30" fillId="0" borderId="14" xfId="0" applyFont="1" applyFill="1" applyBorder="1" applyProtection="1">
      <protection locked="0"/>
    </xf>
    <xf numFmtId="0" fontId="30" fillId="0" borderId="70" xfId="0" applyFont="1" applyFill="1" applyBorder="1" applyAlignment="1">
      <alignment horizontal="center" vertical="center" textRotation="90" wrapText="1"/>
    </xf>
    <xf numFmtId="0" fontId="30" fillId="0" borderId="37" xfId="0" applyFont="1" applyFill="1" applyBorder="1" applyAlignment="1">
      <alignment horizontal="center" vertical="center" textRotation="90" wrapText="1"/>
    </xf>
    <xf numFmtId="0" fontId="30" fillId="0" borderId="29" xfId="0" applyFont="1" applyFill="1" applyBorder="1" applyAlignment="1" applyProtection="1">
      <alignment horizontal="center" vertical="center" wrapText="1"/>
      <protection locked="0"/>
    </xf>
    <xf numFmtId="14" fontId="30" fillId="0" borderId="29" xfId="0" applyNumberFormat="1" applyFont="1" applyFill="1" applyBorder="1" applyAlignment="1" applyProtection="1">
      <alignment horizontal="center" vertical="center" wrapText="1"/>
      <protection locked="0"/>
    </xf>
    <xf numFmtId="0" fontId="30" fillId="0" borderId="37" xfId="0" applyFont="1" applyFill="1" applyBorder="1" applyAlignment="1" applyProtection="1">
      <alignment horizontal="center" vertical="center" wrapText="1"/>
      <protection locked="0"/>
    </xf>
    <xf numFmtId="14" fontId="30" fillId="0" borderId="37" xfId="0" applyNumberFormat="1" applyFont="1" applyFill="1" applyBorder="1" applyAlignment="1" applyProtection="1">
      <alignment horizontal="center" vertical="center" wrapText="1"/>
      <protection locked="0"/>
    </xf>
    <xf numFmtId="0" fontId="30" fillId="0" borderId="42" xfId="0" applyFont="1" applyFill="1" applyBorder="1" applyAlignment="1" applyProtection="1">
      <alignment horizontal="center" vertical="center" wrapText="1"/>
      <protection locked="0"/>
    </xf>
    <xf numFmtId="14" fontId="30" fillId="0" borderId="42" xfId="0" applyNumberFormat="1" applyFont="1" applyFill="1" applyBorder="1" applyAlignment="1" applyProtection="1">
      <alignment horizontal="center" vertical="center" wrapText="1"/>
      <protection locked="0"/>
    </xf>
    <xf numFmtId="167" fontId="30" fillId="0" borderId="29" xfId="0" applyNumberFormat="1" applyFont="1" applyFill="1" applyBorder="1" applyAlignment="1" applyProtection="1">
      <alignment horizontal="center" vertical="center" wrapText="1"/>
      <protection locked="0"/>
    </xf>
    <xf numFmtId="0" fontId="30" fillId="0" borderId="32" xfId="0" applyFont="1" applyFill="1" applyBorder="1" applyAlignment="1" applyProtection="1">
      <alignment horizontal="justify" vertical="center" wrapText="1"/>
      <protection locked="0"/>
    </xf>
    <xf numFmtId="167" fontId="30" fillId="0" borderId="42" xfId="0" applyNumberFormat="1" applyFont="1" applyFill="1" applyBorder="1" applyAlignment="1" applyProtection="1">
      <alignment horizontal="center" vertical="center"/>
      <protection locked="0"/>
    </xf>
    <xf numFmtId="0" fontId="30" fillId="0" borderId="14" xfId="0" applyFont="1" applyFill="1" applyBorder="1" applyAlignment="1" applyProtection="1">
      <alignment horizontal="center" vertical="center" wrapText="1"/>
      <protection locked="0"/>
    </xf>
    <xf numFmtId="0" fontId="30" fillId="0" borderId="14" xfId="0" applyFont="1" applyFill="1" applyBorder="1" applyAlignment="1" applyProtection="1">
      <alignment horizontal="center" vertical="center"/>
      <protection locked="0"/>
    </xf>
    <xf numFmtId="167" fontId="30" fillId="0" borderId="14" xfId="0" applyNumberFormat="1" applyFont="1" applyFill="1" applyBorder="1" applyAlignment="1" applyProtection="1">
      <alignment horizontal="center" vertical="center" wrapText="1"/>
      <protection locked="0"/>
    </xf>
    <xf numFmtId="0" fontId="30" fillId="0" borderId="52" xfId="0" applyFont="1" applyFill="1" applyBorder="1" applyAlignment="1" applyProtection="1">
      <alignment horizontal="justify" vertical="center" wrapText="1"/>
      <protection locked="0"/>
    </xf>
    <xf numFmtId="167" fontId="30" fillId="0" borderId="28" xfId="0" applyNumberFormat="1" applyFont="1" applyFill="1" applyBorder="1" applyAlignment="1" applyProtection="1">
      <alignment horizontal="center" vertical="center"/>
      <protection locked="0"/>
    </xf>
    <xf numFmtId="0" fontId="30" fillId="0" borderId="51" xfId="0" applyFont="1" applyFill="1" applyBorder="1" applyAlignment="1" applyProtection="1">
      <alignment horizontal="justify" vertical="top" wrapText="1"/>
      <protection locked="0"/>
    </xf>
    <xf numFmtId="0" fontId="30" fillId="0" borderId="3" xfId="0" applyFont="1" applyFill="1" applyBorder="1" applyAlignment="1" applyProtection="1">
      <alignment horizontal="justify" vertical="center" wrapText="1"/>
      <protection locked="0"/>
    </xf>
    <xf numFmtId="0" fontId="30" fillId="0" borderId="3" xfId="0" applyFont="1" applyFill="1" applyBorder="1" applyAlignment="1" applyProtection="1">
      <alignment horizontal="center" vertical="center" wrapText="1"/>
      <protection locked="0"/>
    </xf>
    <xf numFmtId="167" fontId="30" fillId="0" borderId="3" xfId="0" applyNumberFormat="1" applyFont="1" applyFill="1" applyBorder="1" applyAlignment="1" applyProtection="1">
      <alignment horizontal="center" vertical="center" wrapText="1"/>
      <protection locked="0"/>
    </xf>
    <xf numFmtId="0" fontId="30" fillId="0" borderId="12" xfId="0" applyFont="1" applyFill="1" applyBorder="1" applyAlignment="1" applyProtection="1">
      <alignment horizontal="justify" vertical="center" wrapText="1"/>
      <protection locked="0"/>
    </xf>
    <xf numFmtId="0" fontId="30" fillId="0" borderId="12" xfId="0" applyFont="1" applyFill="1" applyBorder="1" applyAlignment="1" applyProtection="1">
      <alignment horizontal="center" vertical="center" wrapText="1"/>
      <protection locked="0"/>
    </xf>
    <xf numFmtId="167" fontId="30" fillId="0" borderId="12" xfId="0" applyNumberFormat="1" applyFont="1" applyFill="1" applyBorder="1" applyAlignment="1" applyProtection="1">
      <alignment horizontal="center" vertical="center" wrapText="1"/>
      <protection locked="0"/>
    </xf>
    <xf numFmtId="0" fontId="30" fillId="0" borderId="3" xfId="0" applyFont="1" applyFill="1" applyBorder="1" applyAlignment="1" applyProtection="1">
      <alignment horizontal="center" vertical="center"/>
      <protection locked="0"/>
    </xf>
    <xf numFmtId="167" fontId="30" fillId="0" borderId="3" xfId="0" applyNumberFormat="1" applyFont="1" applyFill="1" applyBorder="1" applyAlignment="1" applyProtection="1">
      <alignment horizontal="center" vertical="center"/>
      <protection locked="0"/>
    </xf>
    <xf numFmtId="0" fontId="30" fillId="0" borderId="36" xfId="0" applyFont="1" applyFill="1" applyBorder="1" applyAlignment="1" applyProtection="1">
      <alignment horizontal="justify" vertical="center" wrapText="1"/>
      <protection locked="0"/>
    </xf>
    <xf numFmtId="0" fontId="30" fillId="0" borderId="36" xfId="0" applyFont="1" applyFill="1" applyBorder="1" applyAlignment="1" applyProtection="1">
      <alignment vertical="center" wrapText="1"/>
      <protection locked="0"/>
    </xf>
    <xf numFmtId="0" fontId="30" fillId="0" borderId="13" xfId="0" applyFont="1" applyFill="1" applyBorder="1" applyAlignment="1" applyProtection="1">
      <alignment horizontal="center" vertical="center" wrapText="1"/>
      <protection locked="0"/>
    </xf>
    <xf numFmtId="167" fontId="30" fillId="0" borderId="37" xfId="0" applyNumberFormat="1" applyFont="1" applyFill="1" applyBorder="1" applyAlignment="1" applyProtection="1">
      <alignment horizontal="center" vertical="center" wrapText="1"/>
      <protection locked="0"/>
    </xf>
    <xf numFmtId="0" fontId="30" fillId="0" borderId="42" xfId="0" applyFont="1" applyFill="1" applyBorder="1" applyAlignment="1" applyProtection="1">
      <alignment horizontal="justify" vertical="center" wrapText="1"/>
      <protection locked="0"/>
    </xf>
    <xf numFmtId="167" fontId="30" fillId="0" borderId="42" xfId="0" applyNumberFormat="1" applyFont="1" applyFill="1" applyBorder="1" applyAlignment="1" applyProtection="1">
      <alignment horizontal="center" vertical="center" wrapText="1"/>
      <protection locked="0"/>
    </xf>
    <xf numFmtId="0" fontId="30" fillId="0" borderId="14" xfId="0" applyFont="1" applyFill="1" applyBorder="1" applyAlignment="1" applyProtection="1">
      <alignment vertical="center"/>
      <protection locked="0"/>
    </xf>
    <xf numFmtId="0" fontId="2" fillId="0" borderId="72" xfId="2" applyFont="1" applyFill="1" applyBorder="1" applyAlignment="1" applyProtection="1">
      <alignment horizontal="center" vertical="center" wrapText="1"/>
    </xf>
    <xf numFmtId="0" fontId="2" fillId="0" borderId="42" xfId="2" applyFont="1" applyFill="1" applyBorder="1" applyAlignment="1" applyProtection="1">
      <alignment horizontal="center" vertical="center" wrapText="1"/>
    </xf>
    <xf numFmtId="0" fontId="2" fillId="0" borderId="14" xfId="2" applyFont="1" applyFill="1" applyBorder="1" applyAlignment="1" applyProtection="1">
      <alignment horizontal="center" vertical="center" wrapText="1"/>
    </xf>
    <xf numFmtId="0" fontId="22" fillId="0" borderId="71" xfId="0" applyFont="1" applyFill="1" applyBorder="1" applyAlignment="1">
      <alignment horizontal="center" vertical="center" wrapText="1"/>
    </xf>
    <xf numFmtId="0" fontId="30" fillId="0" borderId="53" xfId="0" applyFont="1" applyFill="1" applyBorder="1" applyAlignment="1" applyProtection="1">
      <alignment horizontal="center" vertical="center" wrapText="1"/>
      <protection locked="0"/>
    </xf>
    <xf numFmtId="0" fontId="22" fillId="0" borderId="53" xfId="0" applyFont="1" applyFill="1" applyBorder="1" applyAlignment="1">
      <alignment horizontal="center" vertical="center" wrapText="1"/>
    </xf>
    <xf numFmtId="0" fontId="30" fillId="0" borderId="29" xfId="0" applyFont="1" applyFill="1" applyBorder="1" applyAlignment="1" applyProtection="1">
      <alignment horizontal="center" vertical="center"/>
      <protection locked="0"/>
    </xf>
    <xf numFmtId="0" fontId="30" fillId="0" borderId="3" xfId="2" applyFont="1" applyFill="1" applyBorder="1" applyAlignment="1" applyProtection="1">
      <alignment horizontal="justify" vertical="center" wrapText="1"/>
      <protection locked="0"/>
    </xf>
    <xf numFmtId="0" fontId="30" fillId="0" borderId="37" xfId="2" applyFont="1" applyFill="1" applyBorder="1" applyAlignment="1" applyProtection="1">
      <alignment horizontal="justify" vertical="center" wrapText="1"/>
      <protection locked="0"/>
    </xf>
    <xf numFmtId="0" fontId="30" fillId="0" borderId="29" xfId="2"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protection locked="0"/>
    </xf>
    <xf numFmtId="0" fontId="30" fillId="0" borderId="28" xfId="0" applyFont="1" applyFill="1" applyBorder="1" applyAlignment="1" applyProtection="1">
      <alignment horizontal="justify" vertical="center" wrapText="1"/>
      <protection locked="0"/>
    </xf>
    <xf numFmtId="0" fontId="30" fillId="0" borderId="37" xfId="2" applyFont="1" applyFill="1" applyBorder="1" applyAlignment="1" applyProtection="1">
      <alignment horizontal="center" vertical="center" wrapText="1"/>
      <protection locked="0"/>
    </xf>
    <xf numFmtId="0" fontId="30" fillId="0" borderId="30" xfId="2" applyFont="1" applyFill="1" applyBorder="1" applyAlignment="1" applyProtection="1">
      <alignment horizontal="justify" vertical="center" wrapText="1"/>
      <protection locked="0"/>
    </xf>
    <xf numFmtId="0" fontId="30" fillId="0" borderId="28" xfId="2" applyFont="1" applyFill="1" applyBorder="1" applyAlignment="1" applyProtection="1">
      <alignment horizontal="justify" vertical="center" wrapText="1"/>
      <protection locked="0"/>
    </xf>
    <xf numFmtId="0" fontId="30" fillId="0" borderId="29" xfId="0" applyFont="1" applyFill="1" applyBorder="1" applyAlignment="1" applyProtection="1">
      <alignment vertical="center" wrapText="1"/>
      <protection locked="0"/>
    </xf>
    <xf numFmtId="0" fontId="30" fillId="0" borderId="13" xfId="2" applyFont="1" applyFill="1" applyBorder="1" applyAlignment="1" applyProtection="1">
      <alignment horizontal="justify" vertical="center" wrapText="1"/>
      <protection locked="0"/>
    </xf>
    <xf numFmtId="0" fontId="30" fillId="0" borderId="37" xfId="0" applyFont="1" applyFill="1" applyBorder="1" applyAlignment="1" applyProtection="1">
      <alignment vertical="center" wrapText="1"/>
      <protection locked="0"/>
    </xf>
    <xf numFmtId="0" fontId="30" fillId="0" borderId="42" xfId="0" applyFont="1" applyFill="1" applyBorder="1" applyAlignment="1" applyProtection="1">
      <alignment horizontal="left" vertical="center" wrapText="1"/>
      <protection locked="0"/>
    </xf>
    <xf numFmtId="0" fontId="30" fillId="0" borderId="42" xfId="2" applyFont="1" applyFill="1" applyBorder="1" applyAlignment="1" applyProtection="1">
      <alignment horizontal="justify" vertical="center" wrapText="1"/>
      <protection locked="0"/>
    </xf>
    <xf numFmtId="0" fontId="30" fillId="0" borderId="42" xfId="0" applyFont="1" applyFill="1" applyBorder="1" applyAlignment="1" applyProtection="1">
      <alignment vertical="center" wrapText="1"/>
      <protection locked="0"/>
    </xf>
    <xf numFmtId="0" fontId="30" fillId="0" borderId="14" xfId="2" applyFont="1" applyFill="1" applyBorder="1" applyAlignment="1" applyProtection="1">
      <alignment horizontal="justify" vertical="center" wrapText="1"/>
      <protection locked="0"/>
    </xf>
    <xf numFmtId="0" fontId="30" fillId="0" borderId="12" xfId="2" applyFont="1" applyFill="1" applyBorder="1" applyAlignment="1" applyProtection="1">
      <alignment horizontal="justify" vertical="center" wrapText="1"/>
      <protection locked="0"/>
    </xf>
    <xf numFmtId="0" fontId="30" fillId="0" borderId="42" xfId="2" applyFont="1" applyFill="1" applyBorder="1" applyAlignment="1" applyProtection="1">
      <alignment vertical="center" wrapText="1"/>
      <protection locked="0"/>
    </xf>
    <xf numFmtId="0" fontId="30" fillId="0" borderId="13" xfId="0" applyFont="1" applyFill="1" applyBorder="1" applyAlignment="1" applyProtection="1">
      <alignment vertical="center" wrapText="1"/>
      <protection locked="0"/>
    </xf>
    <xf numFmtId="0" fontId="30" fillId="0" borderId="14" xfId="0" applyFont="1" applyFill="1" applyBorder="1" applyAlignment="1" applyProtection="1">
      <alignment horizontal="center"/>
      <protection locked="0"/>
    </xf>
    <xf numFmtId="0" fontId="30" fillId="0" borderId="3" xfId="0" applyFont="1" applyFill="1" applyBorder="1" applyProtection="1">
      <protection locked="0"/>
    </xf>
    <xf numFmtId="0" fontId="30" fillId="0" borderId="3" xfId="2" applyFont="1" applyFill="1" applyBorder="1" applyAlignment="1" applyProtection="1">
      <alignment horizontal="center" vertical="center" wrapText="1"/>
      <protection locked="0"/>
    </xf>
    <xf numFmtId="0" fontId="30" fillId="0" borderId="3" xfId="0" applyFont="1" applyFill="1" applyBorder="1" applyAlignment="1" applyProtection="1">
      <alignment horizontal="center"/>
      <protection locked="0"/>
    </xf>
    <xf numFmtId="0" fontId="21" fillId="0" borderId="74" xfId="0" applyFont="1" applyFill="1" applyBorder="1" applyAlignment="1">
      <alignment horizontal="justify" vertical="center" wrapText="1"/>
    </xf>
    <xf numFmtId="0" fontId="21" fillId="0" borderId="81" xfId="0" applyFont="1" applyFill="1" applyBorder="1" applyAlignment="1">
      <alignment horizontal="justify" vertical="center" wrapText="1"/>
    </xf>
    <xf numFmtId="0" fontId="21" fillId="0" borderId="82" xfId="0" applyFont="1" applyFill="1" applyBorder="1" applyAlignment="1">
      <alignment horizontal="justify" vertical="center" wrapText="1"/>
    </xf>
    <xf numFmtId="0" fontId="22" fillId="0" borderId="63" xfId="0" applyFont="1" applyFill="1" applyBorder="1" applyAlignment="1">
      <alignment horizontal="justify" vertical="center" wrapText="1"/>
    </xf>
    <xf numFmtId="0" fontId="22" fillId="0" borderId="60" xfId="0" applyFont="1" applyFill="1" applyBorder="1" applyAlignment="1">
      <alignment horizontal="justify" vertical="center" wrapText="1"/>
    </xf>
    <xf numFmtId="0" fontId="22" fillId="0" borderId="78" xfId="0" applyFont="1" applyFill="1" applyBorder="1" applyAlignment="1">
      <alignment horizontal="justify" vertical="center" wrapText="1"/>
    </xf>
    <xf numFmtId="0" fontId="22" fillId="0" borderId="44" xfId="0" applyFont="1" applyFill="1" applyBorder="1" applyAlignment="1">
      <alignment horizontal="justify" vertical="center" wrapText="1"/>
    </xf>
    <xf numFmtId="0" fontId="22" fillId="0" borderId="89" xfId="0" applyFont="1" applyFill="1" applyBorder="1" applyAlignment="1">
      <alignment horizontal="justify" vertical="center" wrapText="1"/>
    </xf>
    <xf numFmtId="0" fontId="22" fillId="0" borderId="43" xfId="0" applyFont="1" applyFill="1" applyBorder="1" applyAlignment="1">
      <alignment horizontal="justify" vertical="center" wrapText="1"/>
    </xf>
    <xf numFmtId="0" fontId="30" fillId="0" borderId="76" xfId="0" applyFont="1" applyFill="1" applyBorder="1" applyAlignment="1">
      <alignment horizontal="justify" vertical="center" wrapText="1"/>
    </xf>
    <xf numFmtId="0" fontId="22" fillId="0" borderId="82" xfId="0" applyFont="1" applyFill="1" applyBorder="1" applyAlignment="1">
      <alignment horizontal="justify" vertical="center" wrapText="1"/>
    </xf>
    <xf numFmtId="0" fontId="23" fillId="0" borderId="60" xfId="0" applyFont="1" applyFill="1" applyBorder="1" applyAlignment="1">
      <alignment horizontal="justify" vertical="center" wrapText="1"/>
    </xf>
    <xf numFmtId="0" fontId="30" fillId="0" borderId="79" xfId="0" applyFont="1" applyFill="1" applyBorder="1" applyAlignment="1" applyProtection="1">
      <alignment horizontal="justify" vertical="center" wrapText="1"/>
      <protection locked="0"/>
    </xf>
    <xf numFmtId="0" fontId="39" fillId="0" borderId="43" xfId="0" applyFont="1" applyFill="1" applyBorder="1" applyAlignment="1">
      <alignment horizontal="justify" vertical="center" wrapText="1"/>
    </xf>
    <xf numFmtId="0" fontId="30" fillId="0" borderId="72" xfId="0" applyFont="1" applyFill="1" applyBorder="1" applyAlignment="1">
      <alignment horizontal="justify" vertical="center" wrapText="1"/>
    </xf>
    <xf numFmtId="0" fontId="30" fillId="0" borderId="77" xfId="0" applyFont="1" applyFill="1" applyBorder="1" applyAlignment="1" applyProtection="1">
      <alignment horizontal="justify" vertical="center" wrapText="1"/>
      <protection locked="0"/>
    </xf>
    <xf numFmtId="0" fontId="23" fillId="0" borderId="72" xfId="0" applyFont="1" applyFill="1" applyBorder="1" applyAlignment="1" applyProtection="1">
      <alignment horizontal="justify" vertical="center" wrapText="1"/>
      <protection locked="0"/>
    </xf>
    <xf numFmtId="0" fontId="23" fillId="0" borderId="30" xfId="0" applyFont="1" applyFill="1" applyBorder="1" applyAlignment="1" applyProtection="1">
      <alignment horizontal="justify" vertical="center" wrapText="1"/>
      <protection locked="0"/>
    </xf>
    <xf numFmtId="0" fontId="30" fillId="0" borderId="62" xfId="0" applyFont="1" applyFill="1" applyBorder="1" applyAlignment="1" applyProtection="1">
      <alignment horizontal="justify" vertical="center" wrapText="1"/>
      <protection locked="0"/>
    </xf>
    <xf numFmtId="0" fontId="22" fillId="0" borderId="81" xfId="0" applyFont="1" applyFill="1" applyBorder="1" applyAlignment="1">
      <alignment horizontal="justify" vertical="center" wrapText="1"/>
    </xf>
    <xf numFmtId="0" fontId="23" fillId="0" borderId="30" xfId="0" applyFont="1" applyFill="1" applyBorder="1" applyAlignment="1">
      <alignment horizontal="justify" vertical="center" wrapText="1"/>
    </xf>
    <xf numFmtId="0" fontId="23" fillId="0" borderId="26" xfId="0" applyFont="1" applyFill="1" applyBorder="1" applyAlignment="1">
      <alignment horizontal="justify" vertical="center" wrapText="1"/>
    </xf>
    <xf numFmtId="0" fontId="30" fillId="0" borderId="13" xfId="0" applyFont="1" applyFill="1" applyBorder="1" applyAlignment="1" applyProtection="1">
      <alignment horizontal="justify" vertical="center" wrapText="1"/>
      <protection locked="0"/>
    </xf>
    <xf numFmtId="0" fontId="30" fillId="0" borderId="26" xfId="0" applyFont="1" applyFill="1" applyBorder="1" applyAlignment="1" applyProtection="1">
      <alignment horizontal="justify" vertical="center" wrapText="1"/>
      <protection locked="0"/>
    </xf>
    <xf numFmtId="0" fontId="30" fillId="0" borderId="55" xfId="0" applyFont="1" applyFill="1" applyBorder="1" applyAlignment="1" applyProtection="1">
      <alignment horizontal="justify" vertical="center" wrapText="1"/>
      <protection locked="0"/>
    </xf>
    <xf numFmtId="0" fontId="30" fillId="0" borderId="11" xfId="0" applyFont="1" applyFill="1" applyBorder="1" applyAlignment="1" applyProtection="1">
      <alignment horizontal="justify" vertical="center" wrapText="1"/>
      <protection locked="0"/>
    </xf>
    <xf numFmtId="0" fontId="30" fillId="0" borderId="7" xfId="0" applyFont="1" applyFill="1" applyBorder="1" applyAlignment="1" applyProtection="1">
      <alignment horizontal="justify" vertical="center" wrapText="1"/>
      <protection locked="0"/>
    </xf>
    <xf numFmtId="0" fontId="21" fillId="0" borderId="24" xfId="0" applyFont="1" applyFill="1" applyBorder="1" applyAlignment="1">
      <alignment horizontal="justify" vertical="center" wrapText="1"/>
    </xf>
    <xf numFmtId="0" fontId="22" fillId="0" borderId="29" xfId="0" applyFont="1" applyFill="1" applyBorder="1" applyAlignment="1">
      <alignment vertical="center" wrapText="1"/>
    </xf>
    <xf numFmtId="0" fontId="30" fillId="0" borderId="13" xfId="0" applyFont="1" applyFill="1" applyBorder="1" applyAlignment="1" applyProtection="1">
      <alignment vertical="center"/>
      <protection locked="0"/>
    </xf>
    <xf numFmtId="0" fontId="30" fillId="0" borderId="36" xfId="0" applyFont="1" applyFill="1" applyBorder="1" applyAlignment="1" applyProtection="1">
      <alignment horizontal="center" vertical="center"/>
      <protection locked="0"/>
    </xf>
    <xf numFmtId="0" fontId="30" fillId="0" borderId="28" xfId="0" applyFont="1" applyFill="1" applyBorder="1" applyAlignment="1" applyProtection="1">
      <alignment horizontal="center" vertical="center"/>
      <protection locked="0"/>
    </xf>
    <xf numFmtId="0" fontId="30" fillId="0" borderId="28" xfId="0" applyFont="1" applyFill="1" applyBorder="1" applyAlignment="1" applyProtection="1">
      <alignment vertical="center"/>
      <protection locked="0"/>
    </xf>
    <xf numFmtId="0" fontId="22" fillId="0" borderId="51" xfId="0" applyFont="1" applyFill="1" applyBorder="1" applyAlignment="1">
      <alignment horizontal="justify" vertical="center" wrapText="1"/>
    </xf>
    <xf numFmtId="0" fontId="30" fillId="0" borderId="36" xfId="0" applyFont="1" applyFill="1" applyBorder="1" applyAlignment="1" applyProtection="1">
      <alignment vertical="center"/>
      <protection locked="0"/>
    </xf>
    <xf numFmtId="167" fontId="30" fillId="0" borderId="29" xfId="0" applyNumberFormat="1" applyFont="1" applyFill="1" applyBorder="1" applyAlignment="1" applyProtection="1">
      <alignment horizontal="center" vertical="center"/>
      <protection locked="0"/>
    </xf>
    <xf numFmtId="0" fontId="30" fillId="0" borderId="8" xfId="0" applyFont="1" applyFill="1" applyBorder="1" applyAlignment="1">
      <alignment horizontal="justify" vertical="center" wrapText="1"/>
    </xf>
    <xf numFmtId="167" fontId="30" fillId="0" borderId="14" xfId="0" applyNumberFormat="1" applyFont="1" applyFill="1" applyBorder="1" applyAlignment="1" applyProtection="1">
      <alignment horizontal="center" vertical="center"/>
      <protection locked="0"/>
    </xf>
    <xf numFmtId="0" fontId="30" fillId="0" borderId="7" xfId="0" applyFont="1" applyFill="1" applyBorder="1" applyAlignment="1">
      <alignment horizontal="justify" vertical="center" wrapText="1"/>
    </xf>
    <xf numFmtId="0" fontId="30" fillId="0" borderId="55" xfId="0" applyFont="1" applyFill="1" applyBorder="1" applyAlignment="1">
      <alignment horizontal="justify" vertical="center" wrapText="1"/>
    </xf>
    <xf numFmtId="0" fontId="30" fillId="0" borderId="42" xfId="0" applyFont="1" applyFill="1" applyBorder="1" applyAlignment="1" applyProtection="1">
      <alignment vertical="center"/>
      <protection locked="0"/>
    </xf>
    <xf numFmtId="0" fontId="30" fillId="0" borderId="12" xfId="0" applyFont="1" applyFill="1" applyBorder="1" applyAlignment="1" applyProtection="1">
      <alignment vertical="center"/>
      <protection locked="0"/>
    </xf>
    <xf numFmtId="167" fontId="30" fillId="0" borderId="36" xfId="0" applyNumberFormat="1" applyFont="1" applyFill="1" applyBorder="1" applyAlignment="1" applyProtection="1">
      <alignment horizontal="center" vertical="center" wrapText="1"/>
      <protection locked="0"/>
    </xf>
    <xf numFmtId="0" fontId="30" fillId="0" borderId="32" xfId="0" applyFont="1" applyFill="1" applyBorder="1" applyAlignment="1" applyProtection="1">
      <alignment horizontal="left" vertical="center" wrapText="1"/>
      <protection locked="0"/>
    </xf>
    <xf numFmtId="167" fontId="30" fillId="0" borderId="37" xfId="0" applyNumberFormat="1" applyFont="1" applyFill="1" applyBorder="1" applyAlignment="1" applyProtection="1">
      <alignment horizontal="center" vertical="center"/>
      <protection locked="0"/>
    </xf>
    <xf numFmtId="0" fontId="30" fillId="0" borderId="38" xfId="0" applyFont="1" applyFill="1" applyBorder="1" applyAlignment="1" applyProtection="1">
      <alignment horizontal="justify" vertical="center" wrapText="1"/>
      <protection locked="0"/>
    </xf>
    <xf numFmtId="0" fontId="30" fillId="0" borderId="51" xfId="0" applyFont="1" applyFill="1" applyBorder="1" applyAlignment="1" applyProtection="1">
      <alignment horizontal="left" vertical="center" wrapText="1"/>
      <protection locked="0"/>
    </xf>
    <xf numFmtId="14" fontId="30" fillId="0" borderId="28" xfId="0" applyNumberFormat="1" applyFont="1" applyFill="1" applyBorder="1" applyAlignment="1" applyProtection="1">
      <alignment horizontal="center" vertical="center"/>
      <protection locked="0"/>
    </xf>
    <xf numFmtId="0" fontId="30" fillId="0" borderId="51" xfId="0" applyFont="1" applyFill="1" applyBorder="1" applyAlignment="1" applyProtection="1">
      <alignment horizontal="justify" vertical="center" wrapText="1"/>
      <protection locked="0"/>
    </xf>
    <xf numFmtId="0" fontId="30" fillId="0" borderId="37" xfId="0" applyFont="1" applyFill="1" applyBorder="1" applyAlignment="1" applyProtection="1">
      <alignment horizontal="center" vertical="center"/>
      <protection locked="0"/>
    </xf>
    <xf numFmtId="0" fontId="51" fillId="0" borderId="29" xfId="0" applyFont="1" applyFill="1" applyBorder="1" applyAlignment="1" applyProtection="1">
      <alignment horizontal="center" vertical="center"/>
      <protection locked="0"/>
    </xf>
    <xf numFmtId="0" fontId="51" fillId="0" borderId="37" xfId="0" applyFont="1" applyFill="1" applyBorder="1" applyAlignment="1" applyProtection="1">
      <alignment horizontal="center" vertical="center"/>
      <protection locked="0"/>
    </xf>
    <xf numFmtId="167" fontId="30" fillId="0" borderId="13" xfId="0" applyNumberFormat="1" applyFont="1" applyFill="1" applyBorder="1" applyAlignment="1" applyProtection="1">
      <alignment horizontal="center" vertical="center" wrapText="1"/>
      <protection locked="0"/>
    </xf>
    <xf numFmtId="0" fontId="30" fillId="0" borderId="68" xfId="0" applyFont="1" applyFill="1" applyBorder="1" applyAlignment="1" applyProtection="1">
      <alignment horizontal="justify" vertical="top" wrapText="1"/>
      <protection locked="0"/>
    </xf>
    <xf numFmtId="14" fontId="30" fillId="0" borderId="29" xfId="0" applyNumberFormat="1" applyFont="1" applyFill="1" applyBorder="1" applyAlignment="1" applyProtection="1">
      <alignment horizontal="center" vertical="center"/>
      <protection locked="0"/>
    </xf>
    <xf numFmtId="167" fontId="30" fillId="0" borderId="28" xfId="0" applyNumberFormat="1" applyFont="1" applyFill="1" applyBorder="1" applyAlignment="1" applyProtection="1">
      <alignment horizontal="center" vertical="center" wrapText="1"/>
      <protection locked="0"/>
    </xf>
    <xf numFmtId="0" fontId="30" fillId="0" borderId="51" xfId="0" applyFont="1" applyFill="1" applyBorder="1" applyAlignment="1" applyProtection="1">
      <alignment wrapText="1"/>
      <protection locked="0"/>
    </xf>
    <xf numFmtId="0" fontId="30" fillId="0" borderId="28" xfId="0" applyFont="1" applyFill="1" applyBorder="1" applyAlignment="1">
      <alignment horizontal="justify" vertical="center" wrapText="1"/>
    </xf>
    <xf numFmtId="0" fontId="30" fillId="0" borderId="3" xfId="0" applyFont="1" applyFill="1" applyBorder="1" applyAlignment="1">
      <alignment horizontal="justify" vertical="center" wrapText="1"/>
    </xf>
    <xf numFmtId="0" fontId="50" fillId="0" borderId="3" xfId="0" applyFont="1" applyFill="1" applyBorder="1" applyAlignment="1" applyProtection="1">
      <alignment horizontal="center" vertical="center" wrapText="1"/>
      <protection locked="0"/>
    </xf>
    <xf numFmtId="0" fontId="30" fillId="0" borderId="37" xfId="0" applyFont="1" applyFill="1" applyBorder="1" applyAlignment="1">
      <alignment horizontal="justify" vertical="center" wrapText="1"/>
    </xf>
    <xf numFmtId="0" fontId="30" fillId="0" borderId="29" xfId="0" applyFont="1" applyFill="1" applyBorder="1" applyAlignment="1">
      <alignment horizontal="justify" vertical="center" wrapText="1"/>
    </xf>
    <xf numFmtId="0" fontId="30" fillId="0" borderId="44" xfId="0" applyFont="1" applyFill="1" applyBorder="1" applyAlignment="1" applyProtection="1">
      <alignment vertical="center"/>
      <protection locked="0"/>
    </xf>
    <xf numFmtId="0" fontId="30" fillId="0" borderId="14" xfId="0" applyFont="1" applyFill="1" applyBorder="1" applyAlignment="1" applyProtection="1">
      <alignment horizontal="justify" vertical="center"/>
      <protection locked="0"/>
    </xf>
    <xf numFmtId="0" fontId="30" fillId="0" borderId="3" xfId="0" applyFont="1" applyFill="1" applyBorder="1" applyAlignment="1" applyProtection="1">
      <alignment horizontal="justify" vertical="center"/>
      <protection locked="0"/>
    </xf>
    <xf numFmtId="0" fontId="20" fillId="0" borderId="3" xfId="0" applyFont="1" applyBorder="1" applyAlignment="1">
      <alignment vertical="center"/>
    </xf>
    <xf numFmtId="0" fontId="30" fillId="3" borderId="29" xfId="0" applyFont="1" applyFill="1" applyBorder="1" applyAlignment="1" applyProtection="1">
      <alignment horizontal="justify" vertical="center" wrapText="1"/>
      <protection locked="0"/>
    </xf>
    <xf numFmtId="0" fontId="30" fillId="3" borderId="29" xfId="0" applyFont="1" applyFill="1" applyBorder="1" applyAlignment="1" applyProtection="1">
      <alignment horizontal="center" vertical="center"/>
      <protection locked="0"/>
    </xf>
    <xf numFmtId="167" fontId="30" fillId="3" borderId="29" xfId="0" applyNumberFormat="1" applyFont="1" applyFill="1" applyBorder="1" applyAlignment="1" applyProtection="1">
      <alignment horizontal="center" vertical="center" wrapText="1"/>
      <protection locked="0"/>
    </xf>
    <xf numFmtId="167" fontId="30" fillId="3" borderId="13" xfId="0" applyNumberFormat="1" applyFont="1" applyFill="1" applyBorder="1" applyAlignment="1" applyProtection="1">
      <alignment horizontal="center" vertical="center" wrapText="1"/>
      <protection locked="0"/>
    </xf>
    <xf numFmtId="0" fontId="30" fillId="3" borderId="3" xfId="0" applyFont="1" applyFill="1" applyBorder="1" applyAlignment="1" applyProtection="1">
      <alignment horizontal="justify" vertical="center" wrapText="1"/>
      <protection locked="0"/>
    </xf>
    <xf numFmtId="167" fontId="30" fillId="3" borderId="29" xfId="0" applyNumberFormat="1" applyFont="1" applyFill="1" applyBorder="1" applyAlignment="1" applyProtection="1">
      <alignment horizontal="center" vertical="center"/>
      <protection locked="0"/>
    </xf>
    <xf numFmtId="167" fontId="30" fillId="3" borderId="3" xfId="0" applyNumberFormat="1" applyFont="1" applyFill="1" applyBorder="1" applyAlignment="1" applyProtection="1">
      <alignment horizontal="center" vertical="center"/>
      <protection locked="0"/>
    </xf>
    <xf numFmtId="167" fontId="30" fillId="3" borderId="13" xfId="0" applyNumberFormat="1" applyFont="1" applyFill="1" applyBorder="1" applyAlignment="1" applyProtection="1">
      <alignment horizontal="center" vertical="center"/>
      <protection locked="0"/>
    </xf>
    <xf numFmtId="0" fontId="30" fillId="3" borderId="3" xfId="0" applyFont="1" applyFill="1" applyBorder="1" applyAlignment="1" applyProtection="1">
      <alignment horizontal="justify" vertical="top" wrapText="1"/>
      <protection locked="0"/>
    </xf>
    <xf numFmtId="0" fontId="30" fillId="3" borderId="13" xfId="0" applyFont="1" applyFill="1" applyBorder="1" applyAlignment="1" applyProtection="1">
      <alignment horizontal="justify" vertical="top" wrapText="1"/>
      <protection locked="0"/>
    </xf>
    <xf numFmtId="0" fontId="30" fillId="3" borderId="28" xfId="0" applyFont="1" applyFill="1" applyBorder="1" applyAlignment="1" applyProtection="1">
      <alignment horizontal="justify" vertical="center" wrapText="1"/>
      <protection locked="0"/>
    </xf>
    <xf numFmtId="167" fontId="30" fillId="3" borderId="28" xfId="0" applyNumberFormat="1" applyFont="1" applyFill="1" applyBorder="1" applyAlignment="1" applyProtection="1">
      <alignment horizontal="center" vertical="center" wrapText="1"/>
      <protection locked="0"/>
    </xf>
    <xf numFmtId="14" fontId="30" fillId="3" borderId="28" xfId="0" applyNumberFormat="1" applyFont="1" applyFill="1" applyBorder="1" applyAlignment="1" applyProtection="1">
      <alignment horizontal="center" vertical="center" wrapText="1"/>
      <protection locked="0"/>
    </xf>
    <xf numFmtId="0" fontId="30" fillId="3" borderId="13" xfId="0" applyFont="1" applyFill="1" applyBorder="1" applyAlignment="1" applyProtection="1">
      <alignment horizontal="center" vertical="center"/>
      <protection locked="0"/>
    </xf>
    <xf numFmtId="167" fontId="30" fillId="3" borderId="28" xfId="0" applyNumberFormat="1" applyFont="1" applyFill="1" applyBorder="1" applyAlignment="1" applyProtection="1">
      <alignment horizontal="center" vertical="center"/>
      <protection locked="0"/>
    </xf>
    <xf numFmtId="14" fontId="30" fillId="3" borderId="3" xfId="0" applyNumberFormat="1" applyFont="1" applyFill="1" applyBorder="1" applyAlignment="1" applyProtection="1">
      <alignment horizontal="center" vertical="center"/>
      <protection locked="0"/>
    </xf>
    <xf numFmtId="14" fontId="30" fillId="3" borderId="29" xfId="0" applyNumberFormat="1" applyFont="1" applyFill="1" applyBorder="1" applyAlignment="1" applyProtection="1">
      <alignment horizontal="center" vertical="center"/>
      <protection locked="0"/>
    </xf>
    <xf numFmtId="14" fontId="30" fillId="3" borderId="13" xfId="0" applyNumberFormat="1" applyFont="1" applyFill="1" applyBorder="1" applyAlignment="1" applyProtection="1">
      <alignment horizontal="center" vertical="center"/>
      <protection locked="0"/>
    </xf>
    <xf numFmtId="0" fontId="30" fillId="0" borderId="3" xfId="0" applyNumberFormat="1" applyFont="1" applyFill="1" applyBorder="1" applyAlignment="1">
      <alignment horizontal="center" vertical="center" textRotation="90" wrapText="1"/>
    </xf>
    <xf numFmtId="0" fontId="30" fillId="0" borderId="29" xfId="0" applyNumberFormat="1" applyFont="1" applyFill="1" applyBorder="1" applyAlignment="1">
      <alignment horizontal="center" vertical="center" textRotation="90" wrapText="1"/>
    </xf>
    <xf numFmtId="0" fontId="30" fillId="0" borderId="13" xfId="0" applyNumberFormat="1" applyFont="1" applyFill="1" applyBorder="1" applyAlignment="1">
      <alignment horizontal="center" vertical="center" textRotation="90" wrapText="1"/>
    </xf>
    <xf numFmtId="0" fontId="30" fillId="3" borderId="3" xfId="0" applyFont="1" applyFill="1" applyBorder="1" applyAlignment="1">
      <alignment horizontal="justify" vertical="center" wrapText="1"/>
    </xf>
    <xf numFmtId="0" fontId="30" fillId="0" borderId="13" xfId="0" applyFont="1" applyFill="1" applyBorder="1" applyAlignment="1">
      <alignment horizontal="center" vertical="center" textRotation="90" wrapText="1"/>
    </xf>
    <xf numFmtId="0" fontId="30" fillId="0" borderId="29" xfId="0" applyFont="1" applyBorder="1" applyAlignment="1">
      <alignment horizontal="center" vertical="center" textRotation="90" wrapText="1"/>
    </xf>
    <xf numFmtId="0" fontId="30" fillId="0" borderId="13" xfId="0" applyFont="1" applyBorder="1" applyAlignment="1">
      <alignment horizontal="center" vertical="center" textRotation="90" wrapText="1"/>
    </xf>
    <xf numFmtId="0" fontId="30" fillId="0" borderId="28" xfId="0" applyFont="1" applyBorder="1" applyAlignment="1">
      <alignment horizontal="center" vertical="center" textRotation="90" wrapText="1"/>
    </xf>
    <xf numFmtId="0" fontId="31" fillId="3" borderId="3" xfId="0" applyFont="1" applyFill="1" applyBorder="1" applyAlignment="1" applyProtection="1">
      <alignment horizontal="justify" vertical="top" wrapText="1"/>
      <protection locked="0"/>
    </xf>
    <xf numFmtId="0" fontId="2" fillId="0" borderId="0" xfId="0" applyFont="1" applyFill="1" applyProtection="1">
      <protection locked="0"/>
    </xf>
    <xf numFmtId="0" fontId="56" fillId="19" borderId="0" xfId="0" applyFont="1" applyFill="1" applyProtection="1">
      <protection locked="0"/>
    </xf>
    <xf numFmtId="0" fontId="2" fillId="19" borderId="0" xfId="0" applyFont="1" applyFill="1" applyProtection="1">
      <protection locked="0"/>
    </xf>
    <xf numFmtId="0" fontId="8" fillId="19" borderId="0" xfId="0" applyFont="1" applyFill="1" applyProtection="1">
      <protection locked="0"/>
    </xf>
    <xf numFmtId="0" fontId="22" fillId="0" borderId="3" xfId="2" applyFont="1" applyFill="1" applyBorder="1" applyAlignment="1" applyProtection="1">
      <alignment horizontal="justify" vertical="center" wrapText="1"/>
      <protection locked="0"/>
    </xf>
    <xf numFmtId="0" fontId="22" fillId="0" borderId="13" xfId="2" applyFont="1" applyFill="1" applyBorder="1" applyAlignment="1" applyProtection="1">
      <alignment horizontal="justify" vertical="center" wrapText="1"/>
      <protection locked="0"/>
    </xf>
    <xf numFmtId="0" fontId="8" fillId="0" borderId="0" xfId="0" applyFont="1" applyProtection="1">
      <protection locked="0"/>
    </xf>
    <xf numFmtId="0" fontId="22" fillId="0" borderId="28" xfId="0" applyFont="1" applyFill="1" applyBorder="1" applyAlignment="1" applyProtection="1">
      <alignment horizontal="center" vertical="center" wrapText="1"/>
      <protection locked="0"/>
    </xf>
    <xf numFmtId="0" fontId="22" fillId="0" borderId="28" xfId="2" applyFont="1" applyFill="1" applyBorder="1" applyAlignment="1" applyProtection="1">
      <alignment horizontal="center" vertical="center" wrapText="1"/>
      <protection locked="0"/>
    </xf>
    <xf numFmtId="0" fontId="2" fillId="3" borderId="0" xfId="0" applyFont="1" applyFill="1" applyAlignment="1" applyProtection="1">
      <alignment wrapText="1"/>
      <protection locked="0"/>
    </xf>
    <xf numFmtId="0" fontId="30" fillId="3" borderId="29" xfId="0" applyFont="1" applyFill="1" applyBorder="1" applyAlignment="1">
      <alignment horizontal="center" vertical="center" textRotation="90" wrapText="1"/>
    </xf>
    <xf numFmtId="0" fontId="30" fillId="3" borderId="3" xfId="0" applyFont="1" applyFill="1" applyBorder="1" applyAlignment="1">
      <alignment horizontal="center" vertical="center" textRotation="90" wrapText="1"/>
    </xf>
    <xf numFmtId="0" fontId="30" fillId="3" borderId="13" xfId="0" applyFont="1" applyFill="1" applyBorder="1" applyAlignment="1">
      <alignment horizontal="center" vertical="center" textRotation="90" wrapText="1"/>
    </xf>
    <xf numFmtId="0" fontId="30" fillId="3" borderId="28" xfId="0" applyFont="1" applyFill="1" applyBorder="1" applyAlignment="1">
      <alignment horizontal="center" vertical="center" textRotation="90" wrapText="1"/>
    </xf>
    <xf numFmtId="0" fontId="30" fillId="3" borderId="28" xfId="0" applyNumberFormat="1" applyFont="1" applyFill="1" applyBorder="1" applyAlignment="1">
      <alignment horizontal="center" vertical="center" textRotation="90" wrapText="1"/>
    </xf>
    <xf numFmtId="0" fontId="30" fillId="3" borderId="29" xfId="0" applyNumberFormat="1" applyFont="1" applyFill="1" applyBorder="1" applyAlignment="1">
      <alignment horizontal="center" vertical="center" textRotation="90" wrapText="1"/>
    </xf>
    <xf numFmtId="0" fontId="30" fillId="3" borderId="13" xfId="0" applyNumberFormat="1" applyFont="1" applyFill="1" applyBorder="1" applyAlignment="1">
      <alignment horizontal="center" vertical="center" textRotation="90" wrapText="1"/>
    </xf>
    <xf numFmtId="0" fontId="31" fillId="3" borderId="28" xfId="0" applyFont="1" applyFill="1" applyBorder="1" applyAlignment="1" applyProtection="1">
      <alignment horizontal="justify" vertical="center" wrapText="1"/>
      <protection locked="0"/>
    </xf>
    <xf numFmtId="0" fontId="30" fillId="3" borderId="29" xfId="4" applyFont="1" applyFill="1" applyBorder="1" applyAlignment="1">
      <alignment horizontal="justify" vertical="center" wrapText="1"/>
    </xf>
    <xf numFmtId="0" fontId="30" fillId="3" borderId="13" xfId="4" applyFont="1" applyFill="1" applyBorder="1" applyAlignment="1">
      <alignment horizontal="justify" vertical="center" wrapText="1"/>
    </xf>
    <xf numFmtId="0" fontId="30" fillId="3" borderId="29" xfId="0" applyFont="1" applyFill="1" applyBorder="1" applyAlignment="1">
      <alignment horizontal="justify" vertical="center" wrapText="1"/>
    </xf>
    <xf numFmtId="0" fontId="31" fillId="0" borderId="13" xfId="0" applyFont="1" applyFill="1" applyBorder="1" applyAlignment="1" applyProtection="1">
      <alignment horizontal="justify" vertical="center" wrapText="1"/>
      <protection locked="0"/>
    </xf>
    <xf numFmtId="0" fontId="30" fillId="0" borderId="63" xfId="0" applyFont="1" applyBorder="1" applyAlignment="1" applyProtection="1">
      <alignment horizontal="justify" vertical="center"/>
      <protection locked="0"/>
    </xf>
    <xf numFmtId="0" fontId="31" fillId="0" borderId="29" xfId="0" applyFont="1" applyFill="1" applyBorder="1" applyAlignment="1" applyProtection="1">
      <alignment horizontal="justify" vertical="center" wrapText="1"/>
      <protection locked="0"/>
    </xf>
    <xf numFmtId="0" fontId="31" fillId="3" borderId="28" xfId="0" applyFont="1" applyFill="1" applyBorder="1" applyAlignment="1">
      <alignment horizontal="justify" vertical="center" wrapText="1"/>
    </xf>
    <xf numFmtId="0" fontId="31" fillId="3" borderId="13" xfId="0" applyFont="1" applyFill="1" applyBorder="1" applyAlignment="1" applyProtection="1">
      <alignment horizontal="justify" vertical="center" wrapText="1"/>
      <protection locked="0"/>
    </xf>
    <xf numFmtId="0" fontId="31" fillId="3" borderId="3" xfId="0" applyFont="1" applyFill="1" applyBorder="1" applyAlignment="1">
      <alignment horizontal="justify" vertical="center" wrapText="1"/>
    </xf>
    <xf numFmtId="0" fontId="31" fillId="3" borderId="3" xfId="0" applyFont="1" applyFill="1" applyBorder="1" applyAlignment="1" applyProtection="1">
      <alignment horizontal="justify" vertical="center" wrapText="1"/>
      <protection locked="0"/>
    </xf>
    <xf numFmtId="0" fontId="31" fillId="0" borderId="42" xfId="0" applyFont="1" applyFill="1" applyBorder="1" applyAlignment="1" applyProtection="1">
      <alignment horizontal="justify" vertical="center" wrapText="1"/>
      <protection locked="0"/>
    </xf>
    <xf numFmtId="0" fontId="31" fillId="0" borderId="14" xfId="0" applyFont="1" applyFill="1" applyBorder="1" applyAlignment="1">
      <alignment horizontal="justify" vertical="center" wrapText="1"/>
    </xf>
    <xf numFmtId="0" fontId="22" fillId="3" borderId="30" xfId="0" applyFont="1" applyFill="1" applyBorder="1" applyAlignment="1" applyProtection="1">
      <alignment horizontal="center" vertical="center" wrapText="1"/>
      <protection locked="0"/>
    </xf>
    <xf numFmtId="0" fontId="30" fillId="0" borderId="27" xfId="0" applyFont="1" applyFill="1" applyBorder="1" applyAlignment="1">
      <alignment horizontal="center" vertical="center" wrapText="1"/>
    </xf>
    <xf numFmtId="0" fontId="30" fillId="0" borderId="30" xfId="0" applyFont="1" applyFill="1" applyBorder="1" applyAlignment="1">
      <alignment horizontal="center" vertical="center" wrapText="1"/>
    </xf>
    <xf numFmtId="0" fontId="31" fillId="0" borderId="29" xfId="0" applyFont="1" applyFill="1" applyBorder="1" applyAlignment="1">
      <alignment horizontal="justify" vertical="center" wrapText="1"/>
    </xf>
    <xf numFmtId="0" fontId="31" fillId="0" borderId="3" xfId="0" applyFont="1" applyFill="1" applyBorder="1" applyAlignment="1">
      <alignment horizontal="justify" vertical="center" wrapText="1"/>
    </xf>
    <xf numFmtId="0" fontId="31" fillId="0" borderId="13" xfId="0" applyFont="1" applyFill="1" applyBorder="1" applyAlignment="1">
      <alignment horizontal="justify" vertical="center" wrapText="1"/>
    </xf>
    <xf numFmtId="0" fontId="30" fillId="0" borderId="51" xfId="0" applyFont="1" applyFill="1" applyBorder="1" applyAlignment="1">
      <alignment horizontal="justify" vertical="center" wrapText="1"/>
    </xf>
    <xf numFmtId="0" fontId="30" fillId="3" borderId="28" xfId="0" applyFont="1" applyFill="1" applyBorder="1" applyAlignment="1">
      <alignment horizontal="justify" vertical="center" wrapText="1"/>
    </xf>
    <xf numFmtId="0" fontId="30" fillId="3" borderId="51" xfId="0" applyFont="1" applyFill="1" applyBorder="1" applyAlignment="1" applyProtection="1">
      <alignment horizontal="justify" vertical="center" wrapText="1"/>
      <protection locked="0"/>
    </xf>
    <xf numFmtId="0" fontId="31" fillId="0" borderId="28" xfId="0" applyFont="1" applyFill="1" applyBorder="1" applyAlignment="1">
      <alignment horizontal="justify" vertical="center" wrapText="1"/>
    </xf>
    <xf numFmtId="0" fontId="30" fillId="0" borderId="29" xfId="4" applyFont="1" applyBorder="1" applyAlignment="1">
      <alignment horizontal="center" vertical="center" textRotation="90" wrapText="1"/>
    </xf>
    <xf numFmtId="0" fontId="30" fillId="0" borderId="13" xfId="4" applyFont="1" applyBorder="1" applyAlignment="1">
      <alignment horizontal="center" vertical="center" textRotation="90" wrapText="1"/>
    </xf>
    <xf numFmtId="0" fontId="30" fillId="0" borderId="14" xfId="0" applyFont="1" applyFill="1" applyBorder="1" applyAlignment="1">
      <alignment horizontal="justify" vertical="center" wrapText="1"/>
    </xf>
    <xf numFmtId="0" fontId="31" fillId="3" borderId="13" xfId="0" applyFont="1" applyFill="1" applyBorder="1" applyAlignment="1">
      <alignment horizontal="justify" vertical="center" wrapText="1"/>
    </xf>
    <xf numFmtId="0" fontId="31" fillId="0" borderId="28" xfId="0" applyFont="1" applyFill="1" applyBorder="1" applyAlignment="1" applyProtection="1">
      <alignment horizontal="justify" vertical="center" wrapText="1"/>
      <protection locked="0"/>
    </xf>
    <xf numFmtId="0" fontId="31" fillId="3" borderId="13" xfId="0" applyFont="1" applyFill="1" applyBorder="1" applyAlignment="1" applyProtection="1">
      <alignment horizontal="justify" vertical="top" wrapText="1"/>
      <protection locked="0"/>
    </xf>
    <xf numFmtId="0" fontId="30" fillId="3" borderId="42" xfId="0" applyFont="1" applyFill="1" applyBorder="1" applyAlignment="1">
      <alignment horizontal="center" vertical="center" textRotation="90" wrapText="1"/>
    </xf>
    <xf numFmtId="0" fontId="30" fillId="3" borderId="13" xfId="0" applyFont="1" applyFill="1" applyBorder="1" applyAlignment="1" applyProtection="1">
      <alignment horizontal="justify" vertical="center" wrapText="1"/>
      <protection locked="0"/>
    </xf>
    <xf numFmtId="0" fontId="31" fillId="3" borderId="29" xfId="0" applyFont="1" applyFill="1" applyBorder="1" applyAlignment="1" applyProtection="1">
      <alignment horizontal="justify" vertical="center" wrapText="1"/>
      <protection locked="0"/>
    </xf>
    <xf numFmtId="0" fontId="30" fillId="0" borderId="28" xfId="0" applyFont="1" applyFill="1" applyBorder="1" applyAlignment="1" applyProtection="1">
      <alignment horizontal="center" vertical="center"/>
      <protection locked="0"/>
    </xf>
    <xf numFmtId="0" fontId="30" fillId="0" borderId="28" xfId="0" applyFont="1" applyFill="1" applyBorder="1" applyAlignment="1" applyProtection="1">
      <alignment horizontal="center" vertical="center" wrapText="1"/>
      <protection locked="0"/>
    </xf>
    <xf numFmtId="0" fontId="30" fillId="0" borderId="51" xfId="0" applyFont="1" applyFill="1" applyBorder="1" applyAlignment="1" applyProtection="1">
      <alignment horizontal="justify" vertical="center" wrapText="1"/>
      <protection locked="0"/>
    </xf>
    <xf numFmtId="0" fontId="30" fillId="0" borderId="28" xfId="2" applyFont="1" applyFill="1" applyBorder="1" applyAlignment="1" applyProtection="1">
      <alignment horizontal="center" vertical="center" wrapText="1"/>
      <protection locked="0"/>
    </xf>
    <xf numFmtId="0" fontId="30" fillId="0" borderId="13" xfId="0" applyFont="1" applyFill="1" applyBorder="1" applyAlignment="1" applyProtection="1">
      <alignment horizontal="center" vertical="center"/>
      <protection locked="0"/>
    </xf>
    <xf numFmtId="0" fontId="30" fillId="0" borderId="28" xfId="0" applyFont="1" applyFill="1" applyBorder="1" applyAlignment="1" applyProtection="1">
      <alignment horizontal="justify" vertical="center" wrapText="1"/>
      <protection locked="0"/>
    </xf>
    <xf numFmtId="0" fontId="30" fillId="0" borderId="29" xfId="0" applyFont="1" applyFill="1" applyBorder="1" applyAlignment="1" applyProtection="1">
      <alignment horizontal="center" vertical="center" wrapText="1"/>
      <protection locked="0"/>
    </xf>
    <xf numFmtId="0" fontId="30" fillId="0" borderId="13" xfId="0" applyFont="1" applyFill="1" applyBorder="1" applyAlignment="1" applyProtection="1">
      <alignment horizontal="center" vertical="center" wrapText="1"/>
      <protection locked="0"/>
    </xf>
    <xf numFmtId="0" fontId="30" fillId="0" borderId="30" xfId="0" applyFont="1" applyFill="1" applyBorder="1" applyAlignment="1" applyProtection="1">
      <alignment horizontal="center" vertical="center" wrapText="1"/>
      <protection locked="0"/>
    </xf>
    <xf numFmtId="167" fontId="30" fillId="0" borderId="28" xfId="0" applyNumberFormat="1" applyFont="1" applyFill="1" applyBorder="1" applyAlignment="1" applyProtection="1">
      <alignment horizontal="center" vertical="center" wrapText="1"/>
      <protection locked="0"/>
    </xf>
    <xf numFmtId="0" fontId="30" fillId="0" borderId="27" xfId="2" applyFont="1" applyFill="1" applyBorder="1" applyAlignment="1" applyProtection="1">
      <alignment horizontal="center" vertical="center" wrapText="1"/>
      <protection locked="0"/>
    </xf>
    <xf numFmtId="167" fontId="30" fillId="0" borderId="28" xfId="0" applyNumberFormat="1" applyFont="1" applyFill="1" applyBorder="1" applyAlignment="1" applyProtection="1">
      <alignment horizontal="center" vertical="center"/>
      <protection locked="0"/>
    </xf>
    <xf numFmtId="0" fontId="30" fillId="0" borderId="28" xfId="2" applyFont="1" applyFill="1" applyBorder="1" applyAlignment="1" applyProtection="1">
      <alignment horizontal="justify" vertical="center" wrapText="1"/>
      <protection locked="0"/>
    </xf>
    <xf numFmtId="0" fontId="30" fillId="0" borderId="14" xfId="0" applyFont="1" applyFill="1" applyBorder="1" applyAlignment="1" applyProtection="1">
      <alignment horizontal="justify" vertical="center" wrapText="1"/>
      <protection locked="0"/>
    </xf>
    <xf numFmtId="14" fontId="30" fillId="0" borderId="13" xfId="0" applyNumberFormat="1" applyFont="1" applyFill="1" applyBorder="1" applyAlignment="1" applyProtection="1">
      <alignment horizontal="center" vertical="center" wrapText="1"/>
      <protection locked="0"/>
    </xf>
    <xf numFmtId="167" fontId="30" fillId="0" borderId="13" xfId="0" applyNumberFormat="1" applyFont="1" applyFill="1" applyBorder="1" applyAlignment="1" applyProtection="1">
      <alignment horizontal="center" vertical="center" wrapText="1"/>
      <protection locked="0"/>
    </xf>
    <xf numFmtId="0" fontId="30" fillId="0" borderId="55" xfId="0" applyFont="1" applyFill="1" applyBorder="1" applyAlignment="1" applyProtection="1">
      <alignment horizontal="center" vertical="center" wrapText="1"/>
      <protection locked="0"/>
    </xf>
    <xf numFmtId="0" fontId="49" fillId="9" borderId="13" xfId="0" applyFont="1" applyFill="1" applyBorder="1" applyAlignment="1" applyProtection="1">
      <alignment horizontal="center" vertical="center" wrapText="1"/>
      <protection locked="0"/>
    </xf>
    <xf numFmtId="0" fontId="22" fillId="0" borderId="28" xfId="0" applyFont="1" applyFill="1" applyBorder="1" applyAlignment="1">
      <alignment horizontal="center" vertical="center" wrapText="1"/>
    </xf>
    <xf numFmtId="0" fontId="30" fillId="0" borderId="13" xfId="0" applyFont="1" applyFill="1" applyBorder="1" applyAlignment="1">
      <alignment horizontal="justify" vertical="center" wrapText="1"/>
    </xf>
    <xf numFmtId="14" fontId="30" fillId="0" borderId="28" xfId="0" applyNumberFormat="1" applyFont="1" applyFill="1" applyBorder="1" applyAlignment="1" applyProtection="1">
      <alignment horizontal="center" vertical="center" wrapText="1"/>
      <protection locked="0"/>
    </xf>
    <xf numFmtId="0" fontId="30" fillId="0" borderId="13" xfId="0" applyFont="1" applyFill="1" applyBorder="1" applyAlignment="1" applyProtection="1">
      <alignment horizontal="justify" vertical="center" wrapText="1"/>
      <protection locked="0"/>
    </xf>
    <xf numFmtId="0" fontId="30" fillId="0" borderId="32" xfId="0" applyFont="1" applyFill="1" applyBorder="1" applyAlignment="1" applyProtection="1">
      <alignment horizontal="justify" vertical="center" wrapText="1"/>
      <protection locked="0"/>
    </xf>
    <xf numFmtId="0" fontId="30" fillId="0" borderId="29" xfId="0" applyFont="1" applyFill="1" applyBorder="1" applyAlignment="1" applyProtection="1">
      <alignment horizontal="justify" vertical="center" wrapText="1"/>
      <protection locked="0"/>
    </xf>
    <xf numFmtId="167" fontId="30" fillId="0" borderId="29" xfId="0" applyNumberFormat="1" applyFont="1" applyFill="1" applyBorder="1" applyAlignment="1" applyProtection="1">
      <alignment horizontal="center" vertical="center" wrapText="1"/>
      <protection locked="0"/>
    </xf>
    <xf numFmtId="0" fontId="30" fillId="0" borderId="41" xfId="0" applyFont="1" applyFill="1" applyBorder="1" applyAlignment="1" applyProtection="1">
      <alignment horizontal="justify" vertical="center" wrapText="1"/>
      <protection locked="0"/>
    </xf>
    <xf numFmtId="0" fontId="49" fillId="8" borderId="13" xfId="2" applyFont="1" applyFill="1" applyBorder="1" applyAlignment="1" applyProtection="1">
      <alignment horizontal="center" vertical="center" textRotation="90" wrapText="1"/>
      <protection locked="0"/>
    </xf>
    <xf numFmtId="0" fontId="30" fillId="0" borderId="7" xfId="0" applyFont="1" applyFill="1" applyBorder="1" applyAlignment="1" applyProtection="1">
      <alignment horizontal="center" vertical="center" wrapText="1"/>
      <protection locked="0"/>
    </xf>
    <xf numFmtId="0" fontId="30" fillId="0" borderId="3" xfId="0" applyFont="1" applyFill="1" applyBorder="1" applyAlignment="1" applyProtection="1">
      <alignment horizontal="center" vertical="center" wrapText="1"/>
      <protection locked="0"/>
    </xf>
    <xf numFmtId="0" fontId="30" fillId="0" borderId="29" xfId="2" applyFont="1" applyFill="1" applyBorder="1" applyAlignment="1" applyProtection="1">
      <alignment horizontal="center" vertical="center" wrapText="1"/>
      <protection locked="0"/>
    </xf>
    <xf numFmtId="0" fontId="30" fillId="0" borderId="13" xfId="2" applyFont="1" applyFill="1" applyBorder="1" applyAlignment="1" applyProtection="1">
      <alignment horizontal="center" vertical="center" wrapText="1"/>
      <protection locked="0"/>
    </xf>
    <xf numFmtId="0" fontId="30" fillId="0" borderId="29" xfId="2" applyFont="1" applyFill="1" applyBorder="1" applyAlignment="1" applyProtection="1">
      <alignment horizontal="justify" vertical="center" wrapText="1"/>
      <protection locked="0"/>
    </xf>
    <xf numFmtId="0" fontId="30" fillId="0" borderId="13" xfId="2" applyFont="1" applyFill="1" applyBorder="1" applyAlignment="1" applyProtection="1">
      <alignment horizontal="justify" vertical="center" wrapText="1"/>
      <protection locked="0"/>
    </xf>
    <xf numFmtId="0" fontId="30" fillId="3" borderId="28" xfId="0" applyFont="1" applyFill="1" applyBorder="1" applyAlignment="1" applyProtection="1">
      <alignment horizontal="center" vertical="center" wrapText="1"/>
      <protection locked="0"/>
    </xf>
    <xf numFmtId="0" fontId="30" fillId="0" borderId="55" xfId="2" applyFont="1" applyFill="1" applyBorder="1" applyAlignment="1" applyProtection="1">
      <alignment horizontal="center" vertical="center" wrapText="1"/>
      <protection locked="0"/>
    </xf>
    <xf numFmtId="0" fontId="30" fillId="0" borderId="29" xfId="0" applyFont="1" applyFill="1" applyBorder="1" applyAlignment="1" applyProtection="1">
      <alignment horizontal="center" vertical="center"/>
      <protection locked="0"/>
    </xf>
    <xf numFmtId="0" fontId="30" fillId="0" borderId="3" xfId="0" applyFont="1" applyFill="1" applyBorder="1" applyAlignment="1" applyProtection="1">
      <alignment horizontal="center" vertical="center"/>
      <protection locked="0"/>
    </xf>
    <xf numFmtId="167" fontId="30" fillId="0" borderId="29" xfId="0" applyNumberFormat="1" applyFont="1" applyFill="1" applyBorder="1" applyAlignment="1" applyProtection="1">
      <alignment horizontal="center" vertical="center"/>
      <protection locked="0"/>
    </xf>
    <xf numFmtId="0" fontId="30" fillId="0" borderId="29"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34" xfId="0" applyFont="1" applyFill="1" applyBorder="1" applyAlignment="1" applyProtection="1">
      <alignment horizontal="justify" vertical="center" wrapText="1"/>
      <protection locked="0"/>
    </xf>
    <xf numFmtId="0" fontId="31" fillId="3" borderId="29" xfId="0" applyFont="1" applyFill="1" applyBorder="1" applyAlignment="1">
      <alignment horizontal="justify" vertical="center" wrapText="1"/>
    </xf>
    <xf numFmtId="0" fontId="30" fillId="3" borderId="13" xfId="0" applyFont="1" applyFill="1" applyBorder="1" applyAlignment="1">
      <alignment horizontal="justify" vertical="center" wrapText="1"/>
    </xf>
    <xf numFmtId="167" fontId="30" fillId="0" borderId="3" xfId="0" applyNumberFormat="1" applyFont="1" applyFill="1" applyBorder="1" applyAlignment="1" applyProtection="1">
      <alignment horizontal="center" vertical="center" wrapText="1"/>
      <protection locked="0"/>
    </xf>
    <xf numFmtId="0" fontId="30" fillId="3" borderId="32" xfId="0" applyFont="1" applyFill="1" applyBorder="1" applyAlignment="1" applyProtection="1">
      <alignment horizontal="justify" vertical="center" wrapText="1"/>
      <protection locked="0"/>
    </xf>
    <xf numFmtId="0" fontId="30" fillId="3" borderId="41" xfId="0" applyFont="1" applyFill="1" applyBorder="1" applyAlignment="1" applyProtection="1">
      <alignment horizontal="justify" vertical="center" wrapText="1"/>
      <protection locked="0"/>
    </xf>
    <xf numFmtId="0" fontId="30" fillId="3" borderId="29" xfId="0" applyFont="1" applyFill="1" applyBorder="1" applyAlignment="1" applyProtection="1">
      <alignment horizontal="center" vertical="center" wrapText="1"/>
      <protection locked="0"/>
    </xf>
    <xf numFmtId="0" fontId="30" fillId="3" borderId="13" xfId="0" applyFont="1" applyFill="1" applyBorder="1" applyAlignment="1" applyProtection="1">
      <alignment horizontal="center" vertical="center" wrapText="1"/>
      <protection locked="0"/>
    </xf>
    <xf numFmtId="0" fontId="30" fillId="3" borderId="3" xfId="0" applyFont="1" applyFill="1" applyBorder="1" applyAlignment="1" applyProtection="1">
      <alignment horizontal="center" vertical="center" wrapText="1"/>
      <protection locked="0"/>
    </xf>
    <xf numFmtId="0" fontId="30" fillId="0" borderId="3" xfId="0" applyFont="1" applyFill="1" applyBorder="1" applyAlignment="1" applyProtection="1">
      <alignment horizontal="justify" vertical="center" wrapText="1"/>
      <protection locked="0"/>
    </xf>
    <xf numFmtId="0" fontId="30" fillId="0" borderId="3" xfId="0" applyFont="1" applyFill="1" applyBorder="1" applyAlignment="1">
      <alignment horizontal="justify" vertical="center" wrapText="1"/>
    </xf>
    <xf numFmtId="0" fontId="49" fillId="9" borderId="13" xfId="0" applyFont="1" applyFill="1" applyBorder="1" applyAlignment="1" applyProtection="1">
      <alignment horizontal="justify" vertical="center" wrapText="1"/>
      <protection locked="0"/>
    </xf>
    <xf numFmtId="167" fontId="30" fillId="3" borderId="3" xfId="0" applyNumberFormat="1" applyFont="1" applyFill="1" applyBorder="1" applyAlignment="1" applyProtection="1">
      <alignment horizontal="center" vertical="center" wrapText="1"/>
      <protection locked="0"/>
    </xf>
    <xf numFmtId="0" fontId="30" fillId="0" borderId="27" xfId="2" applyFont="1" applyFill="1" applyBorder="1" applyAlignment="1" applyProtection="1">
      <alignment horizontal="center" vertical="center" wrapText="1"/>
      <protection locked="0"/>
    </xf>
    <xf numFmtId="0" fontId="22" fillId="0" borderId="28" xfId="0" applyFont="1" applyFill="1" applyBorder="1" applyAlignment="1">
      <alignment horizontal="justify" vertical="center" wrapText="1"/>
    </xf>
    <xf numFmtId="0" fontId="22" fillId="0" borderId="29" xfId="0" applyFont="1" applyFill="1" applyBorder="1" applyAlignment="1" applyProtection="1">
      <alignment horizontal="justify" vertical="center" wrapText="1"/>
      <protection locked="0"/>
    </xf>
    <xf numFmtId="0" fontId="22" fillId="0" borderId="13" xfId="0" applyFont="1" applyFill="1" applyBorder="1" applyAlignment="1" applyProtection="1">
      <alignment horizontal="justify" vertical="center" wrapText="1"/>
      <protection locked="0"/>
    </xf>
    <xf numFmtId="0" fontId="22" fillId="0" borderId="29" xfId="0" applyFont="1" applyFill="1" applyBorder="1" applyAlignment="1" applyProtection="1">
      <alignment horizontal="justify" vertical="center"/>
      <protection locked="0"/>
    </xf>
    <xf numFmtId="0" fontId="30" fillId="0" borderId="28" xfId="0" applyFont="1" applyFill="1" applyBorder="1" applyAlignment="1" applyProtection="1">
      <alignment horizontal="justify" vertical="center"/>
      <protection locked="0"/>
    </xf>
    <xf numFmtId="0" fontId="22" fillId="0" borderId="28" xfId="0" applyFont="1" applyFill="1" applyBorder="1" applyAlignment="1" applyProtection="1">
      <alignment horizontal="justify" vertical="center" wrapText="1"/>
      <protection locked="0"/>
    </xf>
    <xf numFmtId="0" fontId="22" fillId="3" borderId="28" xfId="0" applyFont="1" applyFill="1" applyBorder="1" applyAlignment="1" applyProtection="1">
      <alignment horizontal="justify" vertical="center" wrapText="1"/>
      <protection locked="0"/>
    </xf>
    <xf numFmtId="0" fontId="30" fillId="0" borderId="60" xfId="0" applyFont="1" applyBorder="1" applyAlignment="1" applyProtection="1">
      <alignment horizontal="justify" vertical="center"/>
      <protection locked="0"/>
    </xf>
    <xf numFmtId="0" fontId="49" fillId="8" borderId="13" xfId="2" applyFont="1" applyFill="1" applyBorder="1" applyAlignment="1" applyProtection="1">
      <alignment horizontal="center" vertical="center" textRotation="90" wrapText="1"/>
    </xf>
    <xf numFmtId="0" fontId="49" fillId="9" borderId="13" xfId="0" applyFont="1" applyFill="1" applyBorder="1" applyAlignment="1" applyProtection="1">
      <alignment horizontal="center" vertical="center" textRotation="90" wrapText="1"/>
      <protection locked="0"/>
    </xf>
    <xf numFmtId="0" fontId="49" fillId="9" borderId="13" xfId="0" applyFont="1" applyFill="1" applyBorder="1" applyAlignment="1" applyProtection="1">
      <alignment horizontal="center" vertical="center" textRotation="90" wrapText="1"/>
    </xf>
    <xf numFmtId="0" fontId="49" fillId="9" borderId="13" xfId="0" applyFont="1" applyFill="1" applyBorder="1" applyAlignment="1" applyProtection="1">
      <alignment horizontal="center" vertical="center" wrapText="1"/>
    </xf>
    <xf numFmtId="0" fontId="49" fillId="10" borderId="13" xfId="2" applyFont="1" applyFill="1" applyBorder="1" applyAlignment="1" applyProtection="1">
      <alignment horizontal="center" vertical="center" textRotation="90" wrapText="1"/>
    </xf>
    <xf numFmtId="0" fontId="30" fillId="0" borderId="32" xfId="2" applyFont="1" applyFill="1" applyBorder="1" applyAlignment="1" applyProtection="1">
      <alignment horizontal="center" vertical="center" wrapText="1"/>
      <protection locked="0"/>
    </xf>
    <xf numFmtId="0" fontId="31" fillId="18" borderId="29" xfId="0" applyFont="1" applyFill="1" applyBorder="1" applyAlignment="1" applyProtection="1">
      <alignment horizontal="center" vertical="center" wrapText="1"/>
      <protection locked="0"/>
    </xf>
    <xf numFmtId="0" fontId="30" fillId="5" borderId="29" xfId="0" applyFont="1" applyFill="1" applyBorder="1" applyAlignment="1" applyProtection="1">
      <alignment horizontal="center" vertical="center" wrapText="1"/>
    </xf>
    <xf numFmtId="0" fontId="30" fillId="0" borderId="29" xfId="0" applyFont="1" applyFill="1" applyBorder="1" applyAlignment="1" applyProtection="1">
      <alignment horizontal="center" vertical="center" textRotation="90" wrapText="1"/>
      <protection locked="0"/>
    </xf>
    <xf numFmtId="9" fontId="30" fillId="7" borderId="29" xfId="0" applyNumberFormat="1" applyFont="1" applyFill="1" applyBorder="1" applyAlignment="1" applyProtection="1">
      <alignment horizontal="center" vertical="center" wrapText="1"/>
    </xf>
    <xf numFmtId="9" fontId="30" fillId="5" borderId="29" xfId="0" applyNumberFormat="1" applyFont="1" applyFill="1" applyBorder="1" applyAlignment="1" applyProtection="1">
      <alignment horizontal="center" vertical="center" wrapText="1"/>
    </xf>
    <xf numFmtId="0" fontId="31" fillId="5" borderId="29" xfId="0" applyFont="1" applyFill="1" applyBorder="1" applyAlignment="1" applyProtection="1">
      <alignment horizontal="center" vertical="center" textRotation="90" wrapText="1"/>
    </xf>
    <xf numFmtId="0" fontId="30" fillId="0" borderId="29" xfId="0" applyFont="1" applyBorder="1" applyAlignment="1" applyProtection="1">
      <alignment horizontal="center" vertical="center" textRotation="90" wrapText="1"/>
    </xf>
    <xf numFmtId="0" fontId="31" fillId="18" borderId="3" xfId="0" applyFont="1" applyFill="1" applyBorder="1" applyAlignment="1" applyProtection="1">
      <alignment horizontal="center" vertical="center" wrapText="1"/>
      <protection locked="0"/>
    </xf>
    <xf numFmtId="0" fontId="30" fillId="5" borderId="3" xfId="0" applyFont="1" applyFill="1" applyBorder="1" applyAlignment="1" applyProtection="1">
      <alignment horizontal="center" vertical="center" wrapText="1"/>
    </xf>
    <xf numFmtId="0" fontId="30" fillId="0" borderId="3" xfId="0" applyFont="1" applyFill="1" applyBorder="1" applyAlignment="1" applyProtection="1">
      <alignment horizontal="center" vertical="center" textRotation="90" wrapText="1"/>
      <protection locked="0"/>
    </xf>
    <xf numFmtId="9" fontId="30" fillId="7" borderId="3" xfId="0" applyNumberFormat="1" applyFont="1" applyFill="1" applyBorder="1" applyAlignment="1" applyProtection="1">
      <alignment horizontal="center" vertical="center" wrapText="1"/>
    </xf>
    <xf numFmtId="9" fontId="30" fillId="5" borderId="3" xfId="0" applyNumberFormat="1" applyFont="1" applyFill="1" applyBorder="1" applyAlignment="1" applyProtection="1">
      <alignment horizontal="center" vertical="center" wrapText="1"/>
    </xf>
    <xf numFmtId="9" fontId="30" fillId="5" borderId="3" xfId="0" applyNumberFormat="1" applyFont="1" applyFill="1" applyBorder="1" applyAlignment="1">
      <alignment horizontal="center" vertical="center" wrapText="1"/>
    </xf>
    <xf numFmtId="0" fontId="31" fillId="5" borderId="3" xfId="0" applyFont="1" applyFill="1" applyBorder="1" applyAlignment="1" applyProtection="1">
      <alignment horizontal="center" vertical="center" textRotation="90" wrapText="1"/>
    </xf>
    <xf numFmtId="0" fontId="30" fillId="0" borderId="3" xfId="0" applyFont="1" applyBorder="1" applyAlignment="1" applyProtection="1">
      <alignment horizontal="center" vertical="center" textRotation="90" wrapText="1"/>
    </xf>
    <xf numFmtId="0" fontId="31" fillId="18" borderId="13" xfId="0" applyFont="1" applyFill="1" applyBorder="1" applyAlignment="1" applyProtection="1">
      <alignment horizontal="center" vertical="center" wrapText="1"/>
      <protection locked="0"/>
    </xf>
    <xf numFmtId="0" fontId="30" fillId="5" borderId="13" xfId="0" applyFont="1" applyFill="1" applyBorder="1" applyAlignment="1" applyProtection="1">
      <alignment horizontal="center" vertical="center" wrapText="1"/>
    </xf>
    <xf numFmtId="0" fontId="30" fillId="0" borderId="13" xfId="0" applyFont="1" applyFill="1" applyBorder="1" applyAlignment="1" applyProtection="1">
      <alignment horizontal="center" vertical="center" textRotation="90" wrapText="1"/>
      <protection locked="0"/>
    </xf>
    <xf numFmtId="9" fontId="30" fillId="7" borderId="13" xfId="0" applyNumberFormat="1" applyFont="1" applyFill="1" applyBorder="1" applyAlignment="1" applyProtection="1">
      <alignment horizontal="center" vertical="center" wrapText="1"/>
    </xf>
    <xf numFmtId="9" fontId="30" fillId="5" borderId="13" xfId="0" applyNumberFormat="1"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textRotation="90" wrapText="1"/>
    </xf>
    <xf numFmtId="0" fontId="30" fillId="0" borderId="13" xfId="0" applyFont="1" applyBorder="1" applyAlignment="1" applyProtection="1">
      <alignment horizontal="center" vertical="center" textRotation="90" wrapText="1"/>
    </xf>
    <xf numFmtId="9" fontId="30" fillId="5" borderId="13" xfId="0" applyNumberFormat="1" applyFont="1" applyFill="1" applyBorder="1" applyAlignment="1">
      <alignment horizontal="center" vertical="center" wrapText="1"/>
    </xf>
    <xf numFmtId="0" fontId="30" fillId="0" borderId="34" xfId="2" applyFont="1" applyFill="1" applyBorder="1" applyAlignment="1" applyProtection="1">
      <alignment horizontal="center" vertical="center" wrapText="1"/>
      <protection locked="0"/>
    </xf>
    <xf numFmtId="0" fontId="31" fillId="17" borderId="21" xfId="2" applyFont="1" applyFill="1" applyBorder="1" applyAlignment="1" applyProtection="1">
      <alignment horizontal="center" vertical="center" wrapText="1"/>
      <protection locked="0"/>
    </xf>
    <xf numFmtId="0" fontId="30" fillId="3" borderId="28" xfId="0" applyFont="1" applyFill="1" applyBorder="1" applyAlignment="1" applyProtection="1">
      <alignment horizontal="center" vertical="center" wrapText="1"/>
    </xf>
    <xf numFmtId="9" fontId="30" fillId="5" borderId="28" xfId="1" applyFont="1" applyFill="1" applyBorder="1" applyAlignment="1" applyProtection="1">
      <alignment horizontal="center" vertical="center"/>
    </xf>
    <xf numFmtId="9" fontId="30" fillId="7" borderId="28" xfId="0" applyNumberFormat="1" applyFont="1" applyFill="1" applyBorder="1" applyAlignment="1" applyProtection="1">
      <alignment horizontal="center" vertical="center" wrapText="1"/>
    </xf>
    <xf numFmtId="0" fontId="30" fillId="0" borderId="28" xfId="0" applyFont="1" applyBorder="1" applyAlignment="1" applyProtection="1">
      <alignment horizontal="center" vertical="center" wrapText="1"/>
    </xf>
    <xf numFmtId="0" fontId="31" fillId="18" borderId="28" xfId="0" applyFont="1" applyFill="1" applyBorder="1" applyAlignment="1" applyProtection="1">
      <alignment horizontal="center" vertical="center" wrapText="1"/>
      <protection locked="0"/>
    </xf>
    <xf numFmtId="0" fontId="30" fillId="5" borderId="28" xfId="0" applyFont="1" applyFill="1" applyBorder="1" applyAlignment="1" applyProtection="1">
      <alignment horizontal="center" vertical="center" wrapText="1"/>
    </xf>
    <xf numFmtId="0" fontId="30" fillId="0" borderId="28" xfId="0" applyFont="1" applyFill="1" applyBorder="1" applyAlignment="1" applyProtection="1">
      <alignment horizontal="center" vertical="center" textRotation="90" wrapText="1"/>
      <protection locked="0"/>
    </xf>
    <xf numFmtId="9" fontId="30" fillId="5" borderId="28" xfId="0" applyNumberFormat="1" applyFont="1" applyFill="1" applyBorder="1" applyAlignment="1" applyProtection="1">
      <alignment horizontal="center" vertical="center" wrapText="1"/>
    </xf>
    <xf numFmtId="0" fontId="31" fillId="5" borderId="28" xfId="0" applyFont="1" applyFill="1" applyBorder="1" applyAlignment="1" applyProtection="1">
      <alignment horizontal="center" vertical="center" textRotation="90" wrapText="1"/>
    </xf>
    <xf numFmtId="0" fontId="30" fillId="0" borderId="28" xfId="0" applyFont="1" applyBorder="1" applyAlignment="1" applyProtection="1">
      <alignment horizontal="center" vertical="center" textRotation="90" wrapText="1"/>
    </xf>
    <xf numFmtId="0" fontId="21" fillId="18" borderId="29" xfId="0" applyFont="1" applyFill="1" applyBorder="1" applyAlignment="1" applyProtection="1">
      <alignment horizontal="center" vertical="center" wrapText="1"/>
      <protection locked="0"/>
    </xf>
    <xf numFmtId="0" fontId="21" fillId="18" borderId="13" xfId="0" applyFont="1" applyFill="1" applyBorder="1" applyAlignment="1" applyProtection="1">
      <alignment horizontal="center" vertical="center" wrapText="1"/>
      <protection locked="0"/>
    </xf>
    <xf numFmtId="0" fontId="30" fillId="3" borderId="28" xfId="0" applyFont="1" applyFill="1" applyBorder="1" applyAlignment="1" applyProtection="1">
      <alignment horizontal="center" vertical="center" textRotation="90" wrapText="1"/>
    </xf>
    <xf numFmtId="0" fontId="30" fillId="3" borderId="28" xfId="0" applyFont="1" applyFill="1" applyBorder="1" applyAlignment="1" applyProtection="1">
      <alignment horizontal="center" vertical="center" textRotation="90" wrapText="1"/>
      <protection locked="0"/>
    </xf>
    <xf numFmtId="0" fontId="22" fillId="0" borderId="34" xfId="2" applyFont="1" applyFill="1" applyBorder="1" applyAlignment="1" applyProtection="1">
      <alignment horizontal="center" vertical="center" wrapText="1"/>
      <protection locked="0"/>
    </xf>
    <xf numFmtId="0" fontId="21" fillId="17" borderId="21" xfId="2" applyFont="1" applyFill="1" applyBorder="1" applyAlignment="1" applyProtection="1">
      <alignment horizontal="center" vertical="center" wrapText="1"/>
      <protection locked="0"/>
    </xf>
    <xf numFmtId="0" fontId="22" fillId="3" borderId="28" xfId="0" applyFont="1" applyFill="1" applyBorder="1" applyAlignment="1" applyProtection="1">
      <alignment horizontal="center" vertical="center" wrapText="1"/>
    </xf>
    <xf numFmtId="9" fontId="22" fillId="5" borderId="28" xfId="1" applyFont="1" applyFill="1" applyBorder="1" applyAlignment="1" applyProtection="1">
      <alignment horizontal="center" vertical="center"/>
    </xf>
    <xf numFmtId="9" fontId="22" fillId="7" borderId="28" xfId="0" applyNumberFormat="1" applyFont="1" applyFill="1" applyBorder="1" applyAlignment="1" applyProtection="1">
      <alignment horizontal="center" vertical="center" wrapText="1"/>
    </xf>
    <xf numFmtId="0" fontId="22" fillId="0" borderId="28" xfId="0" applyFont="1" applyBorder="1" applyAlignment="1" applyProtection="1">
      <alignment horizontal="center" vertical="center" wrapText="1"/>
    </xf>
    <xf numFmtId="0" fontId="21" fillId="18" borderId="28" xfId="0" applyFont="1" applyFill="1" applyBorder="1" applyAlignment="1" applyProtection="1">
      <alignment horizontal="center" vertical="center" wrapText="1"/>
      <protection locked="0"/>
    </xf>
    <xf numFmtId="0" fontId="31" fillId="17" borderId="66" xfId="2" applyFont="1" applyFill="1" applyBorder="1" applyAlignment="1" applyProtection="1">
      <alignment horizontal="center" vertical="center" wrapText="1"/>
      <protection locked="0"/>
    </xf>
    <xf numFmtId="0" fontId="30" fillId="3" borderId="29" xfId="0" applyFont="1" applyFill="1" applyBorder="1" applyAlignment="1" applyProtection="1">
      <alignment horizontal="center" vertical="center" wrapText="1"/>
    </xf>
    <xf numFmtId="9" fontId="30" fillId="5" borderId="29" xfId="1" applyFont="1" applyFill="1" applyBorder="1" applyAlignment="1" applyProtection="1">
      <alignment horizontal="center" vertical="center"/>
    </xf>
    <xf numFmtId="0" fontId="30" fillId="0" borderId="29" xfId="0" applyFont="1" applyBorder="1" applyAlignment="1" applyProtection="1">
      <alignment horizontal="center" vertical="center" wrapText="1"/>
    </xf>
    <xf numFmtId="0" fontId="30" fillId="0" borderId="41" xfId="2" applyFont="1" applyFill="1" applyBorder="1" applyAlignment="1" applyProtection="1">
      <alignment horizontal="center" vertical="center" wrapText="1"/>
      <protection locked="0"/>
    </xf>
    <xf numFmtId="0" fontId="30" fillId="5" borderId="3" xfId="0" applyFont="1" applyFill="1" applyBorder="1" applyAlignment="1">
      <alignment horizontal="center" vertical="center" wrapText="1"/>
    </xf>
    <xf numFmtId="0" fontId="30" fillId="0" borderId="3" xfId="0" applyFont="1" applyBorder="1" applyAlignment="1" applyProtection="1">
      <alignment horizontal="center" vertical="center" textRotation="90" wrapText="1"/>
      <protection locked="0"/>
    </xf>
    <xf numFmtId="9" fontId="30" fillId="7" borderId="3" xfId="0" applyNumberFormat="1" applyFont="1" applyFill="1" applyBorder="1" applyAlignment="1">
      <alignment horizontal="center" vertical="center" wrapText="1"/>
    </xf>
    <xf numFmtId="0" fontId="31" fillId="5" borderId="3" xfId="0" applyFont="1" applyFill="1" applyBorder="1" applyAlignment="1">
      <alignment horizontal="center" vertical="center" textRotation="90" wrapText="1"/>
    </xf>
    <xf numFmtId="0" fontId="31" fillId="15" borderId="3" xfId="0" applyFont="1" applyFill="1" applyBorder="1" applyAlignment="1">
      <alignment horizontal="center" vertical="center" textRotation="90" wrapText="1"/>
    </xf>
    <xf numFmtId="0" fontId="30" fillId="0" borderId="3" xfId="0" applyFont="1" applyBorder="1" applyAlignment="1">
      <alignment horizontal="center" vertical="center" textRotation="90" wrapText="1"/>
    </xf>
    <xf numFmtId="0" fontId="31" fillId="18" borderId="14" xfId="0" applyFont="1" applyFill="1" applyBorder="1" applyAlignment="1" applyProtection="1">
      <alignment horizontal="center" vertical="center" wrapText="1"/>
      <protection locked="0"/>
    </xf>
    <xf numFmtId="9" fontId="30" fillId="5" borderId="3" xfId="0" applyNumberFormat="1" applyFont="1" applyFill="1" applyBorder="1" applyAlignment="1">
      <alignment horizontal="center" vertical="center" textRotation="90" wrapText="1"/>
    </xf>
    <xf numFmtId="0" fontId="30" fillId="0" borderId="47" xfId="2" applyFont="1" applyFill="1" applyBorder="1" applyAlignment="1" applyProtection="1">
      <alignment horizontal="center" vertical="center" wrapText="1"/>
      <protection locked="0"/>
    </xf>
    <xf numFmtId="0" fontId="30" fillId="3" borderId="42" xfId="0" applyFont="1" applyFill="1" applyBorder="1" applyAlignment="1" applyProtection="1">
      <alignment horizontal="center" vertical="center" wrapText="1"/>
    </xf>
    <xf numFmtId="9" fontId="30" fillId="5" borderId="42" xfId="1" applyFont="1" applyFill="1" applyBorder="1" applyAlignment="1" applyProtection="1">
      <alignment horizontal="center" vertical="center"/>
    </xf>
    <xf numFmtId="9" fontId="30" fillId="7" borderId="42" xfId="0" applyNumberFormat="1" applyFont="1" applyFill="1" applyBorder="1" applyAlignment="1" applyProtection="1">
      <alignment horizontal="center" vertical="center" wrapText="1"/>
    </xf>
    <xf numFmtId="0" fontId="30" fillId="0" borderId="42" xfId="0" applyFont="1" applyBorder="1" applyAlignment="1" applyProtection="1">
      <alignment horizontal="center" vertical="center" wrapText="1"/>
    </xf>
    <xf numFmtId="0" fontId="30" fillId="5" borderId="42" xfId="0" applyFont="1" applyFill="1" applyBorder="1" applyAlignment="1" applyProtection="1">
      <alignment horizontal="center" vertical="center" wrapText="1"/>
    </xf>
    <xf numFmtId="0" fontId="30" fillId="0" borderId="42" xfId="0" applyFont="1" applyFill="1" applyBorder="1" applyAlignment="1" applyProtection="1">
      <alignment horizontal="center" vertical="center" textRotation="90" wrapText="1"/>
      <protection locked="0"/>
    </xf>
    <xf numFmtId="9" fontId="30" fillId="5" borderId="42" xfId="0" applyNumberFormat="1" applyFont="1" applyFill="1" applyBorder="1" applyAlignment="1" applyProtection="1">
      <alignment horizontal="center" vertical="center" wrapText="1"/>
    </xf>
    <xf numFmtId="0" fontId="31" fillId="5" borderId="42" xfId="0" applyFont="1" applyFill="1" applyBorder="1" applyAlignment="1" applyProtection="1">
      <alignment horizontal="center" vertical="center" textRotation="90" wrapText="1"/>
    </xf>
    <xf numFmtId="0" fontId="30" fillId="0" borderId="42" xfId="0" applyFont="1" applyBorder="1" applyAlignment="1" applyProtection="1">
      <alignment horizontal="center" vertical="center" textRotation="90" wrapText="1"/>
    </xf>
    <xf numFmtId="0" fontId="30" fillId="5" borderId="29" xfId="0" applyFont="1" applyFill="1" applyBorder="1" applyAlignment="1">
      <alignment horizontal="center" vertical="center" wrapText="1"/>
    </xf>
    <xf numFmtId="0" fontId="30" fillId="0" borderId="29" xfId="0" applyFont="1" applyBorder="1" applyAlignment="1" applyProtection="1">
      <alignment horizontal="center" vertical="center" textRotation="90" wrapText="1"/>
      <protection locked="0"/>
    </xf>
    <xf numFmtId="9" fontId="30" fillId="7" borderId="29" xfId="0" applyNumberFormat="1" applyFont="1" applyFill="1" applyBorder="1" applyAlignment="1">
      <alignment horizontal="center" vertical="center" wrapText="1"/>
    </xf>
    <xf numFmtId="9" fontId="30" fillId="5" borderId="29" xfId="0" applyNumberFormat="1" applyFont="1" applyFill="1" applyBorder="1" applyAlignment="1">
      <alignment horizontal="center" vertical="center" wrapText="1"/>
    </xf>
    <xf numFmtId="0" fontId="31" fillId="5" borderId="29" xfId="0" applyFont="1" applyFill="1" applyBorder="1" applyAlignment="1">
      <alignment horizontal="center" vertical="center" textRotation="90" wrapText="1"/>
    </xf>
    <xf numFmtId="0" fontId="31" fillId="18" borderId="37" xfId="0" applyFont="1" applyFill="1" applyBorder="1" applyAlignment="1" applyProtection="1">
      <alignment horizontal="center" vertical="center" wrapText="1"/>
      <protection locked="0"/>
    </xf>
    <xf numFmtId="0" fontId="30" fillId="5" borderId="37" xfId="0" applyFont="1" applyFill="1" applyBorder="1" applyAlignment="1" applyProtection="1">
      <alignment horizontal="center" vertical="center" wrapText="1"/>
    </xf>
    <xf numFmtId="0" fontId="30" fillId="0" borderId="37" xfId="0" applyFont="1" applyFill="1" applyBorder="1" applyAlignment="1" applyProtection="1">
      <alignment horizontal="center" vertical="center" textRotation="90" wrapText="1"/>
      <protection locked="0"/>
    </xf>
    <xf numFmtId="9" fontId="30" fillId="7" borderId="37" xfId="0" applyNumberFormat="1" applyFont="1" applyFill="1" applyBorder="1" applyAlignment="1" applyProtection="1">
      <alignment horizontal="center" vertical="center" wrapText="1"/>
    </xf>
    <xf numFmtId="9" fontId="30" fillId="5" borderId="37" xfId="0" applyNumberFormat="1" applyFont="1" applyFill="1" applyBorder="1" applyAlignment="1" applyProtection="1">
      <alignment horizontal="center" vertical="center" wrapText="1"/>
    </xf>
    <xf numFmtId="9" fontId="30" fillId="5" borderId="37" xfId="0" applyNumberFormat="1" applyFont="1" applyFill="1" applyBorder="1" applyAlignment="1">
      <alignment horizontal="center" vertical="center" wrapText="1"/>
    </xf>
    <xf numFmtId="0" fontId="31" fillId="5" borderId="37" xfId="0" applyFont="1" applyFill="1" applyBorder="1" applyAlignment="1" applyProtection="1">
      <alignment horizontal="center" vertical="center" textRotation="90" wrapText="1"/>
    </xf>
    <xf numFmtId="0" fontId="30" fillId="0" borderId="37" xfId="0" applyFont="1" applyBorder="1" applyAlignment="1" applyProtection="1">
      <alignment horizontal="center" vertical="center" textRotation="90" wrapText="1"/>
    </xf>
    <xf numFmtId="0" fontId="49" fillId="11" borderId="3" xfId="0" applyFont="1" applyFill="1" applyBorder="1" applyAlignment="1" applyProtection="1">
      <alignment horizontal="center" vertical="center" wrapText="1"/>
      <protection locked="0"/>
    </xf>
    <xf numFmtId="0" fontId="30" fillId="0" borderId="13" xfId="0" applyFont="1" applyFill="1" applyBorder="1" applyAlignment="1" applyProtection="1">
      <alignment horizontal="justify" vertical="center"/>
      <protection locked="0"/>
    </xf>
    <xf numFmtId="0" fontId="30" fillId="0" borderId="29" xfId="0" applyFont="1" applyFill="1" applyBorder="1" applyAlignment="1" applyProtection="1">
      <alignment horizontal="justify" vertical="center"/>
      <protection locked="0"/>
    </xf>
    <xf numFmtId="0" fontId="30" fillId="3" borderId="29" xfId="0" applyFont="1" applyFill="1" applyBorder="1" applyAlignment="1" applyProtection="1">
      <alignment horizontal="justify" vertical="center"/>
      <protection locked="0"/>
    </xf>
    <xf numFmtId="0" fontId="30" fillId="3" borderId="13" xfId="0" applyFont="1" applyFill="1" applyBorder="1" applyAlignment="1" applyProtection="1">
      <alignment horizontal="justify" vertical="center"/>
      <protection locked="0"/>
    </xf>
    <xf numFmtId="0" fontId="30" fillId="3" borderId="28" xfId="0" applyFont="1" applyFill="1" applyBorder="1" applyAlignment="1" applyProtection="1">
      <alignment horizontal="justify" vertical="center"/>
      <protection locked="0"/>
    </xf>
    <xf numFmtId="0" fontId="30" fillId="3" borderId="3" xfId="0" applyFont="1" applyFill="1" applyBorder="1" applyAlignment="1" applyProtection="1">
      <alignment horizontal="justify" vertical="center"/>
      <protection locked="0"/>
    </xf>
    <xf numFmtId="0" fontId="30" fillId="0" borderId="63" xfId="0" applyFont="1" applyBorder="1" applyAlignment="1" applyProtection="1">
      <alignment horizontal="center"/>
      <protection locked="0"/>
    </xf>
    <xf numFmtId="0" fontId="49" fillId="8" borderId="13" xfId="2" applyFont="1" applyFill="1" applyBorder="1" applyAlignment="1" applyProtection="1">
      <alignment horizontal="center" vertical="center" textRotation="90" wrapText="1"/>
      <protection hidden="1"/>
    </xf>
    <xf numFmtId="0" fontId="49" fillId="10" borderId="13" xfId="2" applyFont="1" applyFill="1" applyBorder="1" applyAlignment="1" applyProtection="1">
      <alignment horizontal="center" vertical="center" textRotation="90" wrapText="1"/>
      <protection locked="0"/>
    </xf>
    <xf numFmtId="0" fontId="30" fillId="0" borderId="45" xfId="2" applyFont="1" applyFill="1" applyBorder="1" applyAlignment="1" applyProtection="1">
      <alignment horizontal="center" vertical="center" wrapText="1"/>
      <protection locked="0"/>
    </xf>
    <xf numFmtId="0" fontId="30" fillId="0" borderId="29" xfId="2" applyFont="1" applyFill="1" applyBorder="1" applyAlignment="1" applyProtection="1">
      <alignment horizontal="center" vertical="center" wrapText="1"/>
      <protection hidden="1"/>
    </xf>
    <xf numFmtId="0" fontId="30" fillId="0" borderId="48" xfId="2" applyFont="1" applyFill="1" applyBorder="1" applyAlignment="1" applyProtection="1">
      <alignment horizontal="center" vertical="center" wrapText="1"/>
      <protection locked="0"/>
    </xf>
    <xf numFmtId="0" fontId="30" fillId="0" borderId="29" xfId="7" applyFont="1" applyBorder="1" applyAlignment="1">
      <alignment horizontal="center" vertical="center" wrapText="1"/>
    </xf>
    <xf numFmtId="0" fontId="30" fillId="6" borderId="29" xfId="0" applyFont="1" applyFill="1" applyBorder="1" applyAlignment="1" applyProtection="1">
      <alignment horizontal="center" vertical="center" wrapText="1"/>
    </xf>
    <xf numFmtId="0" fontId="30" fillId="12" borderId="29" xfId="0" applyFont="1" applyFill="1" applyBorder="1" applyAlignment="1" applyProtection="1">
      <alignment horizontal="center" vertical="center" wrapText="1"/>
    </xf>
    <xf numFmtId="9" fontId="30" fillId="0" borderId="13" xfId="0" applyNumberFormat="1" applyFont="1" applyFill="1" applyBorder="1" applyAlignment="1" applyProtection="1">
      <alignment horizontal="center" vertical="center" wrapText="1"/>
      <protection locked="0"/>
    </xf>
    <xf numFmtId="9" fontId="30" fillId="0" borderId="29" xfId="0" applyNumberFormat="1" applyFont="1" applyFill="1" applyBorder="1" applyAlignment="1" applyProtection="1">
      <alignment horizontal="center" vertical="center" wrapText="1"/>
      <protection locked="0"/>
    </xf>
    <xf numFmtId="0" fontId="30" fillId="0" borderId="28" xfId="2" applyFont="1" applyFill="1" applyBorder="1" applyAlignment="1" applyProtection="1">
      <alignment vertical="center" wrapText="1"/>
      <protection hidden="1"/>
    </xf>
    <xf numFmtId="0" fontId="30" fillId="0" borderId="39" xfId="2" applyFont="1" applyFill="1" applyBorder="1" applyAlignment="1" applyProtection="1">
      <alignment horizontal="center" vertical="center" wrapText="1"/>
      <protection locked="0"/>
    </xf>
    <xf numFmtId="0" fontId="30" fillId="0" borderId="28" xfId="0" applyFont="1" applyBorder="1" applyAlignment="1" applyProtection="1">
      <alignment horizontal="center" vertical="center" wrapText="1"/>
      <protection locked="0"/>
    </xf>
    <xf numFmtId="0" fontId="30" fillId="6" borderId="28" xfId="0" applyFont="1" applyFill="1" applyBorder="1" applyAlignment="1" applyProtection="1">
      <alignment horizontal="center" vertical="center" wrapText="1"/>
    </xf>
    <xf numFmtId="0" fontId="30" fillId="7" borderId="28" xfId="0" applyFont="1" applyFill="1" applyBorder="1" applyAlignment="1" applyProtection="1">
      <alignment horizontal="center" vertical="center" wrapText="1"/>
    </xf>
    <xf numFmtId="9" fontId="30" fillId="0" borderId="28" xfId="0" applyNumberFormat="1" applyFont="1" applyFill="1" applyBorder="1" applyAlignment="1" applyProtection="1">
      <alignment horizontal="center" vertical="center" wrapText="1"/>
      <protection locked="0"/>
    </xf>
    <xf numFmtId="9" fontId="30" fillId="0" borderId="3" xfId="0" applyNumberFormat="1" applyFont="1" applyFill="1" applyBorder="1" applyAlignment="1" applyProtection="1">
      <alignment horizontal="center" vertical="center" wrapText="1"/>
      <protection locked="0"/>
    </xf>
    <xf numFmtId="0" fontId="30" fillId="3" borderId="48" xfId="2" applyFont="1" applyFill="1" applyBorder="1" applyAlignment="1" applyProtection="1">
      <alignment horizontal="center" vertical="center" wrapText="1"/>
      <protection locked="0"/>
    </xf>
    <xf numFmtId="0" fontId="30" fillId="0" borderId="29" xfId="0" applyFont="1" applyBorder="1" applyAlignment="1" applyProtection="1">
      <alignment horizontal="center" vertical="center" wrapText="1"/>
      <protection locked="0"/>
    </xf>
    <xf numFmtId="0" fontId="30" fillId="7" borderId="29" xfId="0" applyFont="1" applyFill="1" applyBorder="1" applyAlignment="1" applyProtection="1">
      <alignment horizontal="center" vertical="center" wrapText="1"/>
    </xf>
    <xf numFmtId="0" fontId="30" fillId="0" borderId="1" xfId="2" applyFont="1" applyFill="1" applyBorder="1" applyAlignment="1" applyProtection="1">
      <alignment horizontal="center" vertical="center" wrapText="1"/>
      <protection locked="0"/>
    </xf>
    <xf numFmtId="0" fontId="30" fillId="3" borderId="13" xfId="0" applyFont="1" applyFill="1" applyBorder="1" applyAlignment="1" applyProtection="1">
      <alignment horizontal="center" vertical="center" wrapText="1"/>
    </xf>
    <xf numFmtId="9" fontId="30" fillId="5" borderId="13" xfId="1" applyFont="1" applyFill="1" applyBorder="1" applyAlignment="1" applyProtection="1">
      <alignment horizontal="center" vertical="center"/>
    </xf>
    <xf numFmtId="0" fontId="30" fillId="0" borderId="13" xfId="0" applyFont="1" applyBorder="1" applyAlignment="1" applyProtection="1">
      <alignment horizontal="center" vertical="center" wrapText="1"/>
      <protection locked="0"/>
    </xf>
    <xf numFmtId="0" fontId="30" fillId="6" borderId="13" xfId="0" applyFont="1" applyFill="1" applyBorder="1" applyAlignment="1" applyProtection="1">
      <alignment horizontal="center" vertical="center" wrapText="1"/>
    </xf>
    <xf numFmtId="0" fontId="30" fillId="7" borderId="13" xfId="0" applyFont="1" applyFill="1" applyBorder="1" applyAlignment="1" applyProtection="1">
      <alignment horizontal="center" vertical="center" wrapText="1"/>
    </xf>
    <xf numFmtId="0" fontId="30" fillId="0" borderId="13" xfId="0" applyFont="1" applyBorder="1" applyAlignment="1" applyProtection="1">
      <alignment horizontal="center" vertical="center" wrapText="1"/>
    </xf>
    <xf numFmtId="0" fontId="30" fillId="0" borderId="27" xfId="2" applyFont="1" applyFill="1" applyBorder="1" applyAlignment="1" applyProtection="1">
      <alignment vertical="center" wrapText="1"/>
      <protection locked="0"/>
    </xf>
    <xf numFmtId="0" fontId="30" fillId="0" borderId="28" xfId="2" applyFont="1" applyFill="1" applyBorder="1" applyAlignment="1" applyProtection="1">
      <alignment horizontal="center" vertical="center" wrapText="1"/>
      <protection hidden="1"/>
    </xf>
    <xf numFmtId="0" fontId="31" fillId="16" borderId="66" xfId="2" applyFont="1" applyFill="1" applyBorder="1" applyAlignment="1" applyProtection="1">
      <alignment horizontal="center" vertical="center" wrapText="1"/>
      <protection locked="0"/>
    </xf>
    <xf numFmtId="0" fontId="31" fillId="18" borderId="3" xfId="0" applyFont="1" applyFill="1" applyBorder="1" applyAlignment="1" applyProtection="1">
      <alignment horizontal="center" vertical="center"/>
      <protection locked="0"/>
    </xf>
    <xf numFmtId="9" fontId="30" fillId="3" borderId="3" xfId="0" applyNumberFormat="1" applyFont="1" applyFill="1" applyBorder="1" applyAlignment="1" applyProtection="1">
      <alignment horizontal="center" vertical="center" wrapText="1"/>
      <protection locked="0"/>
    </xf>
    <xf numFmtId="0" fontId="30" fillId="0" borderId="64" xfId="2" applyFont="1" applyFill="1" applyBorder="1" applyAlignment="1" applyProtection="1">
      <alignment horizontal="center" vertical="center" wrapText="1"/>
      <protection locked="0"/>
    </xf>
    <xf numFmtId="0" fontId="30" fillId="0" borderId="42" xfId="2" applyFont="1" applyFill="1" applyBorder="1" applyAlignment="1" applyProtection="1">
      <alignment vertical="center" wrapText="1"/>
      <protection hidden="1"/>
    </xf>
    <xf numFmtId="0" fontId="30" fillId="0" borderId="58" xfId="2" applyFont="1" applyFill="1" applyBorder="1" applyAlignment="1" applyProtection="1">
      <alignment horizontal="center" vertical="center" wrapText="1"/>
      <protection locked="0"/>
    </xf>
    <xf numFmtId="0" fontId="30" fillId="6" borderId="42" xfId="0" applyFont="1" applyFill="1" applyBorder="1" applyAlignment="1" applyProtection="1">
      <alignment horizontal="center" vertical="center" wrapText="1"/>
    </xf>
    <xf numFmtId="0" fontId="30" fillId="7" borderId="42" xfId="0" applyFont="1" applyFill="1" applyBorder="1" applyAlignment="1" applyProtection="1">
      <alignment horizontal="center" vertical="center" wrapText="1"/>
    </xf>
    <xf numFmtId="0" fontId="31" fillId="18" borderId="42" xfId="0" applyFont="1" applyFill="1" applyBorder="1" applyAlignment="1" applyProtection="1">
      <alignment horizontal="center" vertical="center" wrapText="1"/>
      <protection locked="0"/>
    </xf>
    <xf numFmtId="9" fontId="30" fillId="0" borderId="42" xfId="0" applyNumberFormat="1" applyFont="1" applyFill="1" applyBorder="1" applyAlignment="1" applyProtection="1">
      <alignment horizontal="center" vertical="center" wrapText="1"/>
      <protection locked="0"/>
    </xf>
    <xf numFmtId="0" fontId="31" fillId="16" borderId="21" xfId="2" applyFont="1" applyFill="1" applyBorder="1" applyAlignment="1" applyProtection="1">
      <alignment horizontal="center" vertical="center" wrapText="1"/>
      <protection locked="0"/>
    </xf>
    <xf numFmtId="0" fontId="31" fillId="16" borderId="90" xfId="2" applyFont="1" applyFill="1" applyBorder="1" applyAlignment="1" applyProtection="1">
      <alignment horizontal="center" vertical="center" wrapText="1"/>
      <protection locked="0"/>
    </xf>
    <xf numFmtId="0" fontId="31" fillId="16" borderId="60" xfId="2" applyFont="1" applyFill="1" applyBorder="1" applyAlignment="1" applyProtection="1">
      <alignment horizontal="center" vertical="center" wrapText="1"/>
      <protection locked="0"/>
    </xf>
    <xf numFmtId="0" fontId="49" fillId="11" borderId="9" xfId="0" applyFont="1" applyFill="1" applyBorder="1" applyAlignment="1" applyProtection="1">
      <alignment horizontal="justify" vertical="center" wrapText="1"/>
      <protection locked="0"/>
    </xf>
    <xf numFmtId="0" fontId="30" fillId="0" borderId="28" xfId="2" applyFont="1" applyFill="1" applyBorder="1" applyAlignment="1" applyProtection="1">
      <alignment horizontal="center" vertical="center" wrapText="1"/>
    </xf>
    <xf numFmtId="0" fontId="30" fillId="0" borderId="42" xfId="2" applyFont="1" applyFill="1" applyBorder="1" applyAlignment="1" applyProtection="1">
      <alignment horizontal="center" vertical="center" wrapText="1"/>
    </xf>
    <xf numFmtId="0" fontId="30" fillId="0" borderId="51" xfId="2" applyFont="1" applyFill="1" applyBorder="1" applyAlignment="1" applyProtection="1">
      <alignment horizontal="center" vertical="center" wrapText="1"/>
      <protection locked="0"/>
    </xf>
    <xf numFmtId="0" fontId="22" fillId="0" borderId="21" xfId="4" applyFont="1" applyBorder="1" applyAlignment="1">
      <alignment horizontal="justify" vertical="center" wrapText="1"/>
    </xf>
    <xf numFmtId="0" fontId="22" fillId="0" borderId="20" xfId="4" applyFont="1" applyBorder="1" applyAlignment="1">
      <alignment horizontal="justify" vertical="center" wrapText="1"/>
    </xf>
    <xf numFmtId="0" fontId="12" fillId="0" borderId="15" xfId="0" applyFont="1" applyFill="1" applyBorder="1" applyAlignment="1" applyProtection="1">
      <alignment horizontal="center" vertical="center" wrapText="1"/>
      <protection locked="0"/>
    </xf>
    <xf numFmtId="0" fontId="12" fillId="0" borderId="16" xfId="0" applyFont="1" applyFill="1" applyBorder="1" applyAlignment="1" applyProtection="1">
      <alignment horizontal="center" vertical="center" wrapText="1"/>
      <protection locked="0"/>
    </xf>
    <xf numFmtId="0" fontId="12" fillId="0" borderId="17" xfId="0" applyFont="1" applyFill="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3" fillId="11" borderId="2" xfId="0" applyFont="1" applyFill="1" applyBorder="1" applyAlignment="1" applyProtection="1">
      <alignment horizontal="center" vertical="center"/>
      <protection locked="0"/>
    </xf>
    <xf numFmtId="0" fontId="3" fillId="11" borderId="7" xfId="0" applyFont="1" applyFill="1" applyBorder="1" applyAlignment="1" applyProtection="1">
      <alignment horizontal="center" vertical="center"/>
      <protection locked="0"/>
    </xf>
    <xf numFmtId="0" fontId="3" fillId="11" borderId="6" xfId="0" applyFont="1" applyFill="1" applyBorder="1" applyAlignment="1" applyProtection="1">
      <alignment horizontal="center" vertical="center"/>
      <protection locked="0"/>
    </xf>
    <xf numFmtId="0" fontId="3" fillId="11" borderId="8" xfId="0" applyFont="1" applyFill="1" applyBorder="1" applyAlignment="1" applyProtection="1">
      <alignment horizontal="center" vertical="center"/>
      <protection locked="0"/>
    </xf>
    <xf numFmtId="0" fontId="3" fillId="11" borderId="1" xfId="0" applyFont="1" applyFill="1" applyBorder="1" applyAlignment="1" applyProtection="1">
      <alignment horizontal="center" vertical="center" wrapText="1"/>
      <protection locked="0"/>
    </xf>
    <xf numFmtId="0" fontId="3" fillId="11" borderId="2" xfId="0" applyFont="1" applyFill="1" applyBorder="1" applyAlignment="1" applyProtection="1">
      <alignment horizontal="center" vertical="center" wrapText="1"/>
      <protection locked="0"/>
    </xf>
    <xf numFmtId="0" fontId="3" fillId="11" borderId="7" xfId="0" applyFont="1" applyFill="1" applyBorder="1" applyAlignment="1" applyProtection="1">
      <alignment horizontal="center" vertical="center" wrapText="1"/>
      <protection locked="0"/>
    </xf>
    <xf numFmtId="0" fontId="3" fillId="11" borderId="5" xfId="0" applyFont="1" applyFill="1" applyBorder="1" applyAlignment="1" applyProtection="1">
      <alignment horizontal="center" vertical="center" wrapText="1"/>
      <protection locked="0"/>
    </xf>
    <xf numFmtId="0" fontId="3" fillId="11" borderId="6" xfId="0" applyFont="1" applyFill="1" applyBorder="1" applyAlignment="1" applyProtection="1">
      <alignment horizontal="center" vertical="center" wrapText="1"/>
      <protection locked="0"/>
    </xf>
    <xf numFmtId="0" fontId="3" fillId="11" borderId="8" xfId="0" applyFont="1" applyFill="1" applyBorder="1" applyAlignment="1" applyProtection="1">
      <alignment horizontal="center" vertical="center" wrapText="1"/>
      <protection locked="0"/>
    </xf>
    <xf numFmtId="0" fontId="3" fillId="11" borderId="9" xfId="0" applyFont="1" applyFill="1" applyBorder="1" applyAlignment="1" applyProtection="1">
      <alignment horizontal="center" vertical="center" wrapText="1"/>
      <protection locked="0"/>
    </xf>
    <xf numFmtId="0" fontId="3" fillId="11" borderId="10" xfId="0" applyFont="1" applyFill="1" applyBorder="1" applyAlignment="1" applyProtection="1">
      <alignment horizontal="center" vertical="center" wrapText="1"/>
      <protection locked="0"/>
    </xf>
    <xf numFmtId="0" fontId="3" fillId="11" borderId="11" xfId="0" applyFont="1" applyFill="1" applyBorder="1" applyAlignment="1" applyProtection="1">
      <alignment horizontal="center" vertical="center" wrapText="1"/>
      <protection locked="0"/>
    </xf>
    <xf numFmtId="0" fontId="3" fillId="11" borderId="9" xfId="0" applyFont="1" applyFill="1" applyBorder="1" applyAlignment="1" applyProtection="1">
      <alignment horizontal="center" vertical="center"/>
      <protection locked="0"/>
    </xf>
    <xf numFmtId="0" fontId="3" fillId="11" borderId="10" xfId="0" applyFont="1" applyFill="1" applyBorder="1" applyAlignment="1" applyProtection="1">
      <alignment horizontal="center" vertical="center"/>
      <protection locked="0"/>
    </xf>
    <xf numFmtId="0" fontId="3" fillId="11" borderId="11" xfId="0" applyFont="1" applyFill="1" applyBorder="1" applyAlignment="1" applyProtection="1">
      <alignment horizontal="center" vertical="center"/>
      <protection locked="0"/>
    </xf>
    <xf numFmtId="0" fontId="4" fillId="8" borderId="13" xfId="2" applyFont="1" applyFill="1" applyBorder="1" applyAlignment="1" applyProtection="1">
      <alignment horizontal="center" vertical="center" textRotation="90" wrapText="1"/>
      <protection locked="0"/>
    </xf>
    <xf numFmtId="0" fontId="4" fillId="8" borderId="36" xfId="2" applyFont="1" applyFill="1" applyBorder="1" applyAlignment="1" applyProtection="1">
      <alignment horizontal="center" vertical="center" textRotation="90" wrapText="1"/>
      <protection locked="0"/>
    </xf>
    <xf numFmtId="0" fontId="4" fillId="9" borderId="13" xfId="0" applyFont="1" applyFill="1" applyBorder="1" applyAlignment="1" applyProtection="1">
      <alignment horizontal="center" vertical="center" wrapText="1"/>
      <protection locked="0"/>
    </xf>
    <xf numFmtId="0" fontId="4" fillId="9" borderId="36" xfId="0" applyFont="1" applyFill="1" applyBorder="1" applyAlignment="1" applyProtection="1">
      <alignment horizontal="center" vertical="center" wrapText="1"/>
      <protection locked="0"/>
    </xf>
    <xf numFmtId="0" fontId="2" fillId="0" borderId="21" xfId="2" applyFont="1" applyFill="1" applyBorder="1" applyAlignment="1" applyProtection="1">
      <alignment horizontal="center" vertical="center" wrapText="1"/>
      <protection locked="0"/>
    </xf>
    <xf numFmtId="0" fontId="2" fillId="0" borderId="22" xfId="2" applyFont="1" applyFill="1" applyBorder="1" applyAlignment="1" applyProtection="1">
      <alignment horizontal="center" vertical="center" wrapText="1"/>
      <protection locked="0"/>
    </xf>
    <xf numFmtId="0" fontId="2" fillId="0" borderId="20" xfId="2" applyFont="1" applyFill="1" applyBorder="1" applyAlignment="1" applyProtection="1">
      <alignment horizontal="center" vertical="center" wrapText="1"/>
      <protection locked="0"/>
    </xf>
    <xf numFmtId="0" fontId="2" fillId="3" borderId="27" xfId="2" applyFont="1" applyFill="1" applyBorder="1" applyAlignment="1" applyProtection="1">
      <alignment horizontal="center" vertical="center" wrapText="1"/>
    </xf>
    <xf numFmtId="0" fontId="2" fillId="3" borderId="33" xfId="2" applyFont="1" applyFill="1" applyBorder="1" applyAlignment="1" applyProtection="1">
      <alignment horizontal="center" vertical="center" wrapText="1"/>
    </xf>
    <xf numFmtId="0" fontId="2" fillId="3" borderId="35" xfId="2" applyFont="1" applyFill="1" applyBorder="1" applyAlignment="1" applyProtection="1">
      <alignment horizontal="center" vertical="center" wrapText="1"/>
    </xf>
    <xf numFmtId="0" fontId="2" fillId="3" borderId="28" xfId="2" applyFont="1" applyFill="1" applyBorder="1" applyAlignment="1" applyProtection="1">
      <alignment horizontal="center" vertical="center" wrapText="1"/>
    </xf>
    <xf numFmtId="0" fontId="2" fillId="3" borderId="12" xfId="2" applyFont="1" applyFill="1" applyBorder="1" applyAlignment="1" applyProtection="1">
      <alignment horizontal="center" vertical="center" wrapText="1"/>
    </xf>
    <xf numFmtId="0" fontId="2" fillId="3" borderId="36" xfId="2" applyFont="1" applyFill="1" applyBorder="1" applyAlignment="1" applyProtection="1">
      <alignment horizontal="center" vertical="center" wrapText="1"/>
    </xf>
    <xf numFmtId="0" fontId="2" fillId="0" borderId="51" xfId="2" applyFont="1" applyFill="1" applyBorder="1" applyAlignment="1" applyProtection="1">
      <alignment horizontal="center" vertical="center" wrapText="1"/>
      <protection locked="0"/>
    </xf>
    <xf numFmtId="0" fontId="2" fillId="0" borderId="59" xfId="2" applyFont="1" applyFill="1" applyBorder="1" applyAlignment="1" applyProtection="1">
      <alignment horizontal="center" vertical="center" wrapText="1"/>
      <protection locked="0"/>
    </xf>
    <xf numFmtId="0" fontId="2" fillId="0" borderId="52" xfId="2" applyFont="1" applyFill="1" applyBorder="1" applyAlignment="1" applyProtection="1">
      <alignment horizontal="center" vertical="center" wrapText="1"/>
      <protection locked="0"/>
    </xf>
    <xf numFmtId="0" fontId="7" fillId="17" borderId="21" xfId="2" applyFont="1" applyFill="1" applyBorder="1" applyAlignment="1" applyProtection="1">
      <alignment horizontal="center" vertical="center" wrapText="1"/>
      <protection locked="0"/>
    </xf>
    <xf numFmtId="0" fontId="7" fillId="17" borderId="22" xfId="2" applyFont="1" applyFill="1" applyBorder="1" applyAlignment="1" applyProtection="1">
      <alignment horizontal="center" vertical="center" wrapText="1"/>
      <protection locked="0"/>
    </xf>
    <xf numFmtId="0" fontId="7" fillId="17" borderId="20" xfId="2"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textRotation="90" wrapText="1"/>
    </xf>
    <xf numFmtId="0" fontId="4" fillId="2" borderId="36" xfId="0" applyFont="1" applyFill="1" applyBorder="1" applyAlignment="1" applyProtection="1">
      <alignment horizontal="center" vertical="center" textRotation="90" wrapText="1"/>
    </xf>
    <xf numFmtId="0" fontId="38" fillId="8" borderId="13" xfId="2" applyFont="1" applyFill="1" applyBorder="1" applyAlignment="1" applyProtection="1">
      <alignment horizontal="center" vertical="center" textRotation="90" wrapText="1"/>
      <protection locked="0"/>
    </xf>
    <xf numFmtId="0" fontId="38" fillId="8" borderId="36" xfId="2" applyFont="1" applyFill="1" applyBorder="1" applyAlignment="1" applyProtection="1">
      <alignment horizontal="center" vertical="center" textRotation="90" wrapText="1"/>
      <protection locked="0"/>
    </xf>
    <xf numFmtId="0" fontId="4" fillId="9" borderId="13" xfId="0" applyFont="1" applyFill="1" applyBorder="1" applyAlignment="1" applyProtection="1">
      <alignment horizontal="center" vertical="center" wrapText="1"/>
    </xf>
    <xf numFmtId="0" fontId="4" fillId="9" borderId="36" xfId="0" applyFont="1" applyFill="1" applyBorder="1" applyAlignment="1" applyProtection="1">
      <alignment horizontal="center" vertical="center" wrapText="1"/>
    </xf>
    <xf numFmtId="0" fontId="4" fillId="11" borderId="9" xfId="0" applyFont="1" applyFill="1" applyBorder="1" applyAlignment="1" applyProtection="1">
      <alignment horizontal="center" vertical="center" wrapText="1"/>
      <protection locked="0"/>
    </xf>
    <xf numFmtId="0" fontId="4" fillId="11" borderId="10" xfId="0" applyFont="1" applyFill="1" applyBorder="1" applyAlignment="1" applyProtection="1">
      <alignment horizontal="center" vertical="center" wrapText="1"/>
      <protection locked="0"/>
    </xf>
    <xf numFmtId="0" fontId="4" fillId="11" borderId="11" xfId="0" applyFont="1" applyFill="1" applyBorder="1" applyAlignment="1" applyProtection="1">
      <alignment horizontal="center" vertical="center" wrapText="1"/>
      <protection locked="0"/>
    </xf>
    <xf numFmtId="0" fontId="4" fillId="8" borderId="13" xfId="2" applyFont="1" applyFill="1" applyBorder="1" applyAlignment="1" applyProtection="1">
      <alignment horizontal="center" vertical="center" textRotation="90" wrapText="1"/>
    </xf>
    <xf numFmtId="0" fontId="4" fillId="8" borderId="36" xfId="2" applyFont="1" applyFill="1" applyBorder="1" applyAlignment="1" applyProtection="1">
      <alignment horizontal="center" vertical="center" textRotation="90" wrapText="1"/>
    </xf>
    <xf numFmtId="14" fontId="8" fillId="0" borderId="28" xfId="0" applyNumberFormat="1" applyFont="1" applyFill="1" applyBorder="1" applyAlignment="1">
      <alignment horizontal="center" vertical="center" wrapText="1"/>
    </xf>
    <xf numFmtId="14" fontId="8" fillId="0" borderId="36" xfId="0" applyNumberFormat="1" applyFont="1" applyFill="1" applyBorder="1" applyAlignment="1">
      <alignment horizontal="center" vertical="center" wrapText="1"/>
    </xf>
    <xf numFmtId="0" fontId="8" fillId="0" borderId="51" xfId="0" applyFont="1" applyFill="1" applyBorder="1" applyAlignment="1">
      <alignment horizontal="justify" vertical="center" wrapText="1"/>
    </xf>
    <xf numFmtId="0" fontId="8" fillId="0" borderId="52" xfId="0" applyFont="1" applyFill="1" applyBorder="1" applyAlignment="1">
      <alignment horizontal="justify" vertical="center" wrapText="1"/>
    </xf>
    <xf numFmtId="0" fontId="8" fillId="0" borderId="59" xfId="0" applyFont="1" applyFill="1" applyBorder="1" applyAlignment="1">
      <alignment horizontal="justify" vertical="center" wrapText="1"/>
    </xf>
    <xf numFmtId="0" fontId="2" fillId="0" borderId="47" xfId="2" applyFont="1" applyFill="1" applyBorder="1" applyAlignment="1" applyProtection="1">
      <alignment horizontal="center" vertical="center" wrapText="1"/>
      <protection locked="0"/>
    </xf>
    <xf numFmtId="0" fontId="2" fillId="0" borderId="27" xfId="0" applyFont="1" applyFill="1" applyBorder="1" applyAlignment="1" applyProtection="1">
      <alignment horizontal="center" vertical="center" wrapText="1"/>
      <protection locked="0"/>
    </xf>
    <xf numFmtId="0" fontId="2" fillId="0" borderId="35" xfId="0" applyFont="1" applyFill="1" applyBorder="1" applyAlignment="1" applyProtection="1">
      <alignment horizontal="center" vertical="center" wrapText="1"/>
      <protection locked="0"/>
    </xf>
    <xf numFmtId="0" fontId="2" fillId="0" borderId="28" xfId="0" applyFont="1" applyFill="1" applyBorder="1" applyAlignment="1" applyProtection="1">
      <alignment horizontal="center" vertical="center" wrapText="1"/>
      <protection locked="0"/>
    </xf>
    <xf numFmtId="0" fontId="2" fillId="0" borderId="36" xfId="0" applyFont="1" applyFill="1" applyBorder="1" applyAlignment="1" applyProtection="1">
      <alignment horizontal="center" vertical="center" wrapText="1"/>
      <protection locked="0"/>
    </xf>
    <xf numFmtId="0" fontId="2" fillId="0" borderId="28" xfId="0" applyFont="1" applyFill="1" applyBorder="1" applyAlignment="1" applyProtection="1">
      <alignment horizontal="center" vertical="center" textRotation="90" wrapText="1"/>
      <protection locked="0"/>
    </xf>
    <xf numFmtId="0" fontId="2" fillId="0" borderId="12" xfId="0" applyFont="1" applyFill="1" applyBorder="1" applyAlignment="1" applyProtection="1">
      <alignment horizontal="center" vertical="center" textRotation="90" wrapText="1"/>
      <protection locked="0"/>
    </xf>
    <xf numFmtId="0" fontId="2" fillId="0" borderId="36" xfId="0" applyFont="1" applyFill="1" applyBorder="1" applyAlignment="1" applyProtection="1">
      <alignment horizontal="center" vertical="center" textRotation="90" wrapText="1"/>
      <protection locked="0"/>
    </xf>
    <xf numFmtId="0" fontId="2" fillId="0" borderId="12" xfId="0" applyFont="1" applyFill="1" applyBorder="1" applyAlignment="1" applyProtection="1">
      <alignment horizontal="center" vertical="center" wrapText="1"/>
      <protection locked="0"/>
    </xf>
    <xf numFmtId="14" fontId="8" fillId="0" borderId="12" xfId="0" applyNumberFormat="1" applyFont="1" applyFill="1" applyBorder="1" applyAlignment="1">
      <alignment horizontal="center" vertical="center" wrapText="1"/>
    </xf>
    <xf numFmtId="0" fontId="2" fillId="3" borderId="28" xfId="0" applyFont="1" applyFill="1" applyBorder="1" applyAlignment="1" applyProtection="1">
      <alignment horizontal="center" vertical="center" wrapText="1"/>
    </xf>
    <xf numFmtId="0" fontId="2" fillId="3" borderId="12" xfId="0" applyFont="1" applyFill="1" applyBorder="1" applyAlignment="1" applyProtection="1">
      <alignment horizontal="center" vertical="center" wrapText="1"/>
    </xf>
    <xf numFmtId="0" fontId="2" fillId="3" borderId="36" xfId="0" applyFont="1" applyFill="1" applyBorder="1" applyAlignment="1" applyProtection="1">
      <alignment horizontal="center" vertical="center" wrapText="1"/>
    </xf>
    <xf numFmtId="9" fontId="2" fillId="5" borderId="28" xfId="1" applyFont="1" applyFill="1" applyBorder="1" applyAlignment="1" applyProtection="1">
      <alignment horizontal="center" vertical="center"/>
    </xf>
    <xf numFmtId="9" fontId="2" fillId="5" borderId="12" xfId="1" applyFont="1" applyFill="1" applyBorder="1" applyAlignment="1" applyProtection="1">
      <alignment horizontal="center" vertical="center"/>
    </xf>
    <xf numFmtId="9" fontId="2" fillId="5" borderId="36" xfId="1" applyFont="1" applyFill="1" applyBorder="1" applyAlignment="1" applyProtection="1">
      <alignment horizontal="center" vertical="center"/>
    </xf>
    <xf numFmtId="0" fontId="2" fillId="0" borderId="28" xfId="2" applyFont="1" applyFill="1" applyBorder="1" applyAlignment="1" applyProtection="1">
      <alignment horizontal="center" vertical="center" wrapText="1"/>
      <protection locked="0"/>
    </xf>
    <xf numFmtId="0" fontId="2" fillId="0" borderId="36" xfId="2" applyFont="1" applyFill="1" applyBorder="1" applyAlignment="1" applyProtection="1">
      <alignment horizontal="center" vertical="center" wrapText="1"/>
      <protection locked="0"/>
    </xf>
    <xf numFmtId="0" fontId="2" fillId="7" borderId="28" xfId="0" applyFont="1" applyFill="1" applyBorder="1" applyAlignment="1" applyProtection="1">
      <alignment horizontal="center" vertical="center" wrapText="1"/>
    </xf>
    <xf numFmtId="0" fontId="2" fillId="7" borderId="36" xfId="0" applyFont="1" applyFill="1" applyBorder="1" applyAlignment="1" applyProtection="1">
      <alignment horizontal="center" vertical="center" wrapText="1"/>
    </xf>
    <xf numFmtId="0" fontId="2" fillId="7" borderId="12" xfId="0" applyFont="1" applyFill="1" applyBorder="1" applyAlignment="1" applyProtection="1">
      <alignment horizontal="center" vertical="center" wrapText="1"/>
    </xf>
    <xf numFmtId="9" fontId="2" fillId="7" borderId="28" xfId="0" applyNumberFormat="1" applyFont="1" applyFill="1" applyBorder="1" applyAlignment="1" applyProtection="1">
      <alignment horizontal="center" vertical="center" wrapText="1"/>
    </xf>
    <xf numFmtId="9" fontId="2" fillId="7" borderId="12" xfId="0" applyNumberFormat="1" applyFont="1" applyFill="1" applyBorder="1" applyAlignment="1" applyProtection="1">
      <alignment horizontal="center" vertical="center" wrapText="1"/>
    </xf>
    <xf numFmtId="9" fontId="2" fillId="7" borderId="36" xfId="0" applyNumberFormat="1" applyFont="1" applyFill="1" applyBorder="1" applyAlignment="1" applyProtection="1">
      <alignment horizontal="center" vertical="center" wrapText="1"/>
    </xf>
    <xf numFmtId="0" fontId="2" fillId="0" borderId="51" xfId="0" applyFont="1" applyBorder="1" applyAlignment="1" applyProtection="1">
      <alignment horizontal="center" vertical="center" wrapText="1"/>
    </xf>
    <xf numFmtId="0" fontId="2" fillId="0" borderId="59" xfId="0" applyFont="1" applyBorder="1" applyAlignment="1" applyProtection="1">
      <alignment horizontal="center" vertical="center" wrapText="1"/>
    </xf>
    <xf numFmtId="0" fontId="2" fillId="0" borderId="52" xfId="0" applyFont="1" applyBorder="1" applyAlignment="1" applyProtection="1">
      <alignment horizontal="center" vertical="center" wrapText="1"/>
    </xf>
    <xf numFmtId="0" fontId="2" fillId="0" borderId="27" xfId="2" applyFont="1" applyFill="1" applyBorder="1" applyAlignment="1" applyProtection="1">
      <alignment horizontal="center" vertical="center" wrapText="1"/>
      <protection locked="0"/>
    </xf>
    <xf numFmtId="0" fontId="2" fillId="0" borderId="33" xfId="2" applyFont="1" applyFill="1" applyBorder="1" applyAlignment="1" applyProtection="1">
      <alignment horizontal="center" vertical="center" wrapText="1"/>
      <protection locked="0"/>
    </xf>
    <xf numFmtId="0" fontId="2" fillId="0" borderId="35" xfId="2" applyFont="1" applyFill="1" applyBorder="1" applyAlignment="1" applyProtection="1">
      <alignment horizontal="center" vertical="center" wrapText="1"/>
      <protection locked="0"/>
    </xf>
    <xf numFmtId="0" fontId="29" fillId="0" borderId="28" xfId="0" applyFont="1" applyFill="1" applyBorder="1" applyAlignment="1">
      <alignment horizontal="center" vertical="center" wrapText="1"/>
    </xf>
    <xf numFmtId="0" fontId="29" fillId="0" borderId="12" xfId="0" applyFont="1" applyFill="1" applyBorder="1" applyAlignment="1">
      <alignment horizontal="center" vertical="center" wrapText="1"/>
    </xf>
    <xf numFmtId="0" fontId="29" fillId="0" borderId="36" xfId="0" applyFont="1" applyFill="1" applyBorder="1" applyAlignment="1">
      <alignment horizontal="center" vertical="center" wrapText="1"/>
    </xf>
    <xf numFmtId="0" fontId="2" fillId="0" borderId="12" xfId="2" applyFont="1" applyFill="1" applyBorder="1" applyAlignment="1" applyProtection="1">
      <alignment horizontal="center" vertical="center" wrapText="1"/>
      <protection locked="0"/>
    </xf>
    <xf numFmtId="0" fontId="2" fillId="0" borderId="41" xfId="2" applyFont="1" applyFill="1" applyBorder="1" applyAlignment="1" applyProtection="1">
      <alignment horizontal="center" vertical="center" wrapText="1"/>
      <protection locked="0"/>
    </xf>
    <xf numFmtId="0" fontId="8" fillId="0" borderId="53" xfId="0" applyFont="1" applyFill="1" applyBorder="1" applyAlignment="1">
      <alignment vertical="center" wrapText="1"/>
    </xf>
    <xf numFmtId="0" fontId="8" fillId="0" borderId="56" xfId="0" applyFont="1" applyFill="1" applyBorder="1" applyAlignment="1">
      <alignment vertical="center" wrapText="1"/>
    </xf>
    <xf numFmtId="0" fontId="8" fillId="0" borderId="53"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2" fillId="0" borderId="54" xfId="0" applyFont="1" applyFill="1" applyBorder="1" applyAlignment="1" applyProtection="1">
      <alignment horizontal="center" vertical="center" wrapText="1"/>
      <protection locked="0"/>
    </xf>
    <xf numFmtId="0" fontId="2" fillId="0" borderId="57" xfId="0" applyFont="1" applyFill="1" applyBorder="1" applyAlignment="1" applyProtection="1">
      <alignment horizontal="center" vertical="center" wrapText="1"/>
      <protection locked="0"/>
    </xf>
    <xf numFmtId="0" fontId="8" fillId="0" borderId="91" xfId="0" applyFont="1" applyFill="1" applyBorder="1" applyAlignment="1">
      <alignment horizontal="center" vertical="center" wrapText="1"/>
    </xf>
    <xf numFmtId="0" fontId="8" fillId="0" borderId="92" xfId="0" applyFont="1" applyFill="1" applyBorder="1" applyAlignment="1">
      <alignment horizontal="center" vertical="center" wrapText="1"/>
    </xf>
    <xf numFmtId="0" fontId="2" fillId="0" borderId="53" xfId="0" applyFont="1" applyFill="1" applyBorder="1" applyAlignment="1" applyProtection="1">
      <alignment horizontal="center" vertical="center" wrapText="1"/>
      <protection locked="0"/>
    </xf>
    <xf numFmtId="0" fontId="2" fillId="0" borderId="56" xfId="0" applyFont="1" applyFill="1" applyBorder="1" applyAlignment="1" applyProtection="1">
      <alignment horizontal="center" vertical="center" wrapText="1"/>
      <protection locked="0"/>
    </xf>
    <xf numFmtId="0" fontId="2" fillId="0" borderId="33" xfId="0" applyFont="1" applyFill="1" applyBorder="1" applyAlignment="1" applyProtection="1">
      <alignment horizontal="center" vertical="center" wrapText="1"/>
      <protection locked="0"/>
    </xf>
    <xf numFmtId="0" fontId="2" fillId="0" borderId="28"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36" xfId="0" applyFont="1" applyFill="1" applyBorder="1" applyAlignment="1" applyProtection="1">
      <alignment horizontal="center" vertical="center"/>
      <protection locked="0"/>
    </xf>
    <xf numFmtId="14" fontId="2" fillId="0" borderId="28" xfId="0" applyNumberFormat="1" applyFont="1" applyFill="1" applyBorder="1" applyAlignment="1" applyProtection="1">
      <alignment horizontal="center" vertical="center"/>
      <protection locked="0"/>
    </xf>
    <xf numFmtId="14" fontId="2" fillId="0" borderId="12" xfId="0" applyNumberFormat="1" applyFont="1" applyFill="1" applyBorder="1" applyAlignment="1" applyProtection="1">
      <alignment horizontal="center" vertical="center"/>
      <protection locked="0"/>
    </xf>
    <xf numFmtId="14" fontId="2" fillId="0" borderId="36" xfId="0" applyNumberFormat="1" applyFont="1" applyFill="1" applyBorder="1" applyAlignment="1" applyProtection="1">
      <alignment horizontal="center" vertical="center"/>
      <protection locked="0"/>
    </xf>
    <xf numFmtId="14" fontId="2" fillId="0" borderId="28" xfId="0" applyNumberFormat="1" applyFont="1" applyFill="1" applyBorder="1" applyAlignment="1" applyProtection="1">
      <alignment horizontal="center" vertical="center" wrapText="1"/>
      <protection locked="0"/>
    </xf>
    <xf numFmtId="14" fontId="2" fillId="0" borderId="36" xfId="0" applyNumberFormat="1" applyFont="1" applyFill="1" applyBorder="1" applyAlignment="1" applyProtection="1">
      <alignment horizontal="center" vertical="center" wrapText="1"/>
      <protection locked="0"/>
    </xf>
    <xf numFmtId="0" fontId="2" fillId="0" borderId="51" xfId="0" applyFont="1" applyFill="1" applyBorder="1" applyAlignment="1" applyProtection="1">
      <alignment horizontal="justify" vertical="center" wrapText="1"/>
      <protection locked="0"/>
    </xf>
    <xf numFmtId="0" fontId="2" fillId="0" borderId="52" xfId="0" applyFont="1" applyFill="1" applyBorder="1" applyAlignment="1" applyProtection="1">
      <alignment horizontal="justify" vertical="center" wrapText="1"/>
      <protection locked="0"/>
    </xf>
    <xf numFmtId="0" fontId="2" fillId="0" borderId="59" xfId="0" applyFont="1" applyFill="1" applyBorder="1" applyAlignment="1" applyProtection="1">
      <alignment horizontal="justify" vertical="center" wrapText="1"/>
      <protection locked="0"/>
    </xf>
    <xf numFmtId="9" fontId="2" fillId="7" borderId="13" xfId="0" applyNumberFormat="1" applyFont="1" applyFill="1" applyBorder="1" applyAlignment="1" applyProtection="1">
      <alignment horizontal="center" vertical="center" wrapText="1"/>
    </xf>
    <xf numFmtId="9" fontId="2" fillId="5" borderId="13" xfId="0" applyNumberFormat="1" applyFont="1" applyFill="1" applyBorder="1" applyAlignment="1" applyProtection="1">
      <alignment horizontal="center" vertical="center" wrapText="1"/>
    </xf>
    <xf numFmtId="9" fontId="2" fillId="5" borderId="36" xfId="0" applyNumberFormat="1"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textRotation="90" wrapText="1"/>
      <protection locked="0"/>
    </xf>
    <xf numFmtId="9" fontId="2" fillId="5" borderId="13" xfId="0" applyNumberFormat="1" applyFont="1" applyFill="1" applyBorder="1" applyAlignment="1">
      <alignment horizontal="center" vertical="center" wrapText="1"/>
    </xf>
    <xf numFmtId="9" fontId="2" fillId="5" borderId="36" xfId="0" applyNumberFormat="1" applyFont="1" applyFill="1" applyBorder="1" applyAlignment="1">
      <alignment horizontal="center" vertical="center" wrapText="1"/>
    </xf>
    <xf numFmtId="0" fontId="7" fillId="18" borderId="21" xfId="0" applyFont="1" applyFill="1" applyBorder="1" applyAlignment="1" applyProtection="1">
      <alignment horizontal="center" vertical="center" wrapText="1"/>
      <protection locked="0"/>
    </xf>
    <xf numFmtId="0" fontId="7" fillId="18" borderId="20" xfId="0" applyFont="1" applyFill="1" applyBorder="1" applyAlignment="1" applyProtection="1">
      <alignment horizontal="center" vertical="center" wrapText="1"/>
      <protection locked="0"/>
    </xf>
    <xf numFmtId="0" fontId="22" fillId="0" borderId="93" xfId="0" applyFont="1" applyBorder="1" applyAlignment="1">
      <alignment horizontal="justify" vertical="center" wrapText="1"/>
    </xf>
    <xf numFmtId="0" fontId="22" fillId="0" borderId="20" xfId="0" applyFont="1" applyBorder="1" applyAlignment="1">
      <alignment horizontal="justify" vertical="center" wrapText="1"/>
    </xf>
    <xf numFmtId="0" fontId="39" fillId="0" borderId="21" xfId="0" applyFont="1" applyBorder="1" applyAlignment="1">
      <alignment horizontal="center" vertical="center" textRotation="90" wrapText="1"/>
    </xf>
    <xf numFmtId="0" fontId="39" fillId="0" borderId="20" xfId="0" applyFont="1" applyBorder="1" applyAlignment="1">
      <alignment horizontal="center" vertical="center" textRotation="90" wrapText="1"/>
    </xf>
    <xf numFmtId="0" fontId="2" fillId="5" borderId="86" xfId="0" applyFont="1" applyFill="1" applyBorder="1" applyAlignment="1" applyProtection="1">
      <alignment horizontal="center" vertical="center" wrapText="1"/>
    </xf>
    <xf numFmtId="0" fontId="2" fillId="5" borderId="35" xfId="0" applyFont="1" applyFill="1" applyBorder="1" applyAlignment="1" applyProtection="1">
      <alignment horizontal="center" vertical="center" wrapText="1"/>
    </xf>
    <xf numFmtId="0" fontId="7" fillId="5" borderId="13" xfId="0" applyFont="1" applyFill="1" applyBorder="1" applyAlignment="1" applyProtection="1">
      <alignment horizontal="center" vertical="center" textRotation="90" wrapText="1"/>
    </xf>
    <xf numFmtId="0" fontId="7" fillId="5" borderId="36" xfId="0" applyFont="1" applyFill="1" applyBorder="1" applyAlignment="1" applyProtection="1">
      <alignment horizontal="center" vertical="center" textRotation="90" wrapText="1"/>
    </xf>
    <xf numFmtId="0" fontId="2" fillId="0" borderId="13" xfId="0" applyFont="1" applyBorder="1" applyAlignment="1" applyProtection="1">
      <alignment horizontal="center" vertical="center" textRotation="90" wrapText="1"/>
    </xf>
    <xf numFmtId="0" fontId="2" fillId="0" borderId="36" xfId="0" applyFont="1" applyBorder="1" applyAlignment="1" applyProtection="1">
      <alignment horizontal="center" vertical="center" textRotation="90" wrapText="1"/>
    </xf>
    <xf numFmtId="0" fontId="30" fillId="0" borderId="13" xfId="0" applyFont="1" applyBorder="1" applyAlignment="1">
      <alignment horizontal="center" vertical="center" wrapText="1"/>
    </xf>
    <xf numFmtId="0" fontId="30" fillId="0" borderId="36" xfId="0" applyFont="1" applyBorder="1" applyAlignment="1">
      <alignment horizontal="center" vertical="center" wrapText="1"/>
    </xf>
    <xf numFmtId="0" fontId="2" fillId="0" borderId="13" xfId="0" applyFont="1" applyFill="1" applyBorder="1" applyAlignment="1" applyProtection="1">
      <alignment horizontal="center" vertical="center" wrapText="1"/>
      <protection locked="0"/>
    </xf>
    <xf numFmtId="0" fontId="2" fillId="0" borderId="27" xfId="2" applyFont="1" applyFill="1" applyBorder="1" applyAlignment="1" applyProtection="1">
      <alignment horizontal="center" vertical="center" wrapText="1"/>
    </xf>
    <xf numFmtId="0" fontId="2" fillId="0" borderId="33" xfId="2" applyFont="1" applyFill="1" applyBorder="1" applyAlignment="1" applyProtection="1">
      <alignment horizontal="center" vertical="center" wrapText="1"/>
    </xf>
    <xf numFmtId="0" fontId="2" fillId="0" borderId="35" xfId="2" applyFont="1" applyFill="1" applyBorder="1" applyAlignment="1" applyProtection="1">
      <alignment horizontal="center" vertical="center" wrapText="1"/>
    </xf>
    <xf numFmtId="0" fontId="2" fillId="0" borderId="28" xfId="2" applyFont="1" applyFill="1" applyBorder="1" applyAlignment="1" applyProtection="1">
      <alignment horizontal="center" vertical="center" wrapText="1"/>
    </xf>
    <xf numFmtId="0" fontId="2" fillId="0" borderId="12" xfId="2" applyFont="1" applyFill="1" applyBorder="1" applyAlignment="1" applyProtection="1">
      <alignment horizontal="center" vertical="center" wrapText="1"/>
    </xf>
    <xf numFmtId="0" fontId="2" fillId="0" borderId="36" xfId="2" applyFont="1" applyFill="1" applyBorder="1" applyAlignment="1" applyProtection="1">
      <alignment horizontal="center" vertical="center" wrapText="1"/>
    </xf>
    <xf numFmtId="0" fontId="2" fillId="4" borderId="27" xfId="2" applyFont="1" applyFill="1" applyBorder="1" applyAlignment="1" applyProtection="1">
      <alignment horizontal="center" vertical="center" wrapText="1"/>
      <protection locked="0"/>
    </xf>
    <xf numFmtId="0" fontId="2" fillId="4" borderId="35" xfId="2" applyFont="1" applyFill="1" applyBorder="1" applyAlignment="1" applyProtection="1">
      <alignment horizontal="center" vertical="center" wrapText="1"/>
      <protection locked="0"/>
    </xf>
    <xf numFmtId="0" fontId="2" fillId="3" borderId="28" xfId="0" applyFont="1" applyFill="1" applyBorder="1" applyAlignment="1" applyProtection="1">
      <alignment horizontal="center" vertical="center" wrapText="1"/>
      <protection locked="0"/>
    </xf>
    <xf numFmtId="0" fontId="2" fillId="3" borderId="36"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protection locked="0"/>
    </xf>
    <xf numFmtId="14" fontId="2" fillId="0" borderId="13" xfId="0" applyNumberFormat="1" applyFont="1" applyFill="1" applyBorder="1" applyAlignment="1" applyProtection="1">
      <alignment horizontal="center" vertical="center"/>
      <protection locked="0"/>
    </xf>
    <xf numFmtId="0" fontId="2" fillId="4" borderId="28" xfId="0" applyFont="1" applyFill="1" applyBorder="1" applyAlignment="1" applyProtection="1">
      <alignment horizontal="center" vertical="center" wrapText="1"/>
      <protection locked="0"/>
    </xf>
    <xf numFmtId="0" fontId="2" fillId="4" borderId="36" xfId="0" applyFont="1" applyFill="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2" fillId="0" borderId="36" xfId="0" applyFont="1" applyBorder="1" applyAlignment="1" applyProtection="1">
      <alignment horizontal="center" vertical="center" wrapText="1"/>
      <protection locked="0"/>
    </xf>
    <xf numFmtId="0" fontId="2" fillId="3" borderId="28" xfId="2" applyFont="1" applyFill="1" applyBorder="1" applyAlignment="1" applyProtection="1">
      <alignment horizontal="center" vertical="center" wrapText="1"/>
      <protection locked="0"/>
    </xf>
    <xf numFmtId="0" fontId="2" fillId="3" borderId="36" xfId="2" applyFont="1" applyFill="1" applyBorder="1" applyAlignment="1" applyProtection="1">
      <alignment horizontal="center" vertical="center" wrapText="1"/>
      <protection locked="0"/>
    </xf>
    <xf numFmtId="14" fontId="2" fillId="4" borderId="28" xfId="0" applyNumberFormat="1" applyFont="1" applyFill="1" applyBorder="1" applyAlignment="1" applyProtection="1">
      <alignment horizontal="center" vertical="center" wrapText="1"/>
      <protection locked="0"/>
    </xf>
    <xf numFmtId="14" fontId="2" fillId="4" borderId="36" xfId="0" applyNumberFormat="1" applyFont="1" applyFill="1" applyBorder="1" applyAlignment="1" applyProtection="1">
      <alignment horizontal="center" vertical="center" wrapText="1"/>
      <protection locked="0"/>
    </xf>
    <xf numFmtId="0" fontId="2" fillId="4" borderId="51" xfId="0" applyFont="1" applyFill="1" applyBorder="1" applyAlignment="1" applyProtection="1">
      <alignment horizontal="justify" vertical="center" wrapText="1"/>
      <protection locked="0"/>
    </xf>
    <xf numFmtId="0" fontId="2" fillId="4" borderId="52" xfId="0" applyFont="1" applyFill="1" applyBorder="1" applyAlignment="1" applyProtection="1">
      <alignment horizontal="justify" vertical="center" wrapText="1"/>
      <protection locked="0"/>
    </xf>
    <xf numFmtId="14" fontId="2" fillId="0" borderId="28" xfId="0" applyNumberFormat="1" applyFont="1" applyBorder="1" applyAlignment="1" applyProtection="1">
      <alignment horizontal="center" vertical="center" wrapText="1"/>
      <protection locked="0"/>
    </xf>
    <xf numFmtId="14" fontId="2" fillId="0" borderId="36" xfId="0" applyNumberFormat="1" applyFont="1" applyBorder="1" applyAlignment="1" applyProtection="1">
      <alignment horizontal="center" vertical="center" wrapText="1"/>
      <protection locked="0"/>
    </xf>
    <xf numFmtId="0" fontId="2" fillId="0" borderId="14" xfId="0" applyFont="1" applyFill="1" applyBorder="1" applyAlignment="1" applyProtection="1">
      <alignment horizontal="center" vertical="center" wrapText="1"/>
      <protection locked="0"/>
    </xf>
    <xf numFmtId="14" fontId="2" fillId="0" borderId="12" xfId="0" applyNumberFormat="1" applyFont="1" applyFill="1" applyBorder="1" applyAlignment="1" applyProtection="1">
      <alignment horizontal="center" vertical="center" wrapText="1"/>
      <protection locked="0"/>
    </xf>
    <xf numFmtId="0" fontId="2" fillId="0" borderId="28" xfId="0" applyFont="1" applyFill="1" applyBorder="1" applyAlignment="1" applyProtection="1">
      <alignment horizontal="left" vertical="center" wrapText="1"/>
      <protection locked="0"/>
    </xf>
    <xf numFmtId="0" fontId="2" fillId="0" borderId="12" xfId="0" applyFont="1" applyFill="1" applyBorder="1" applyAlignment="1" applyProtection="1">
      <alignment horizontal="left" vertical="center" wrapText="1"/>
      <protection locked="0"/>
    </xf>
    <xf numFmtId="0" fontId="2" fillId="0" borderId="36" xfId="0" applyFont="1" applyFill="1" applyBorder="1" applyAlignment="1" applyProtection="1">
      <alignment horizontal="left" vertical="center" wrapText="1"/>
      <protection locked="0"/>
    </xf>
    <xf numFmtId="0" fontId="2" fillId="0" borderId="51" xfId="0" applyFont="1" applyFill="1" applyBorder="1" applyAlignment="1" applyProtection="1">
      <alignment horizontal="left" vertical="center" wrapText="1"/>
      <protection locked="0"/>
    </xf>
    <xf numFmtId="0" fontId="2" fillId="0" borderId="52" xfId="0" applyFont="1" applyFill="1" applyBorder="1" applyAlignment="1" applyProtection="1">
      <alignment horizontal="left" vertical="center" wrapText="1"/>
      <protection locked="0"/>
    </xf>
    <xf numFmtId="0" fontId="2" fillId="0" borderId="28" xfId="0" applyFont="1" applyBorder="1" applyAlignment="1" applyProtection="1">
      <alignment horizontal="center" vertical="center" textRotation="90" wrapText="1"/>
    </xf>
    <xf numFmtId="0" fontId="2" fillId="5" borderId="27" xfId="0" applyFont="1" applyFill="1" applyBorder="1" applyAlignment="1" applyProtection="1">
      <alignment horizontal="center" vertical="center" wrapText="1"/>
    </xf>
    <xf numFmtId="9" fontId="2" fillId="5" borderId="28" xfId="0" applyNumberFormat="1" applyFont="1" applyFill="1" applyBorder="1" applyAlignment="1" applyProtection="1">
      <alignment horizontal="center" vertical="center" wrapText="1"/>
    </xf>
    <xf numFmtId="0" fontId="2" fillId="0" borderId="21" xfId="0" applyFont="1" applyFill="1" applyBorder="1" applyAlignment="1" applyProtection="1">
      <alignment horizontal="left" vertical="center" wrapText="1"/>
      <protection locked="0"/>
    </xf>
    <xf numFmtId="0" fontId="2" fillId="0" borderId="20" xfId="0" applyFont="1" applyFill="1" applyBorder="1" applyAlignment="1" applyProtection="1">
      <alignment horizontal="left" vertical="center" wrapText="1"/>
      <protection locked="0"/>
    </xf>
    <xf numFmtId="0" fontId="2" fillId="0" borderId="59" xfId="0" applyFont="1" applyFill="1" applyBorder="1" applyAlignment="1" applyProtection="1">
      <alignment horizontal="left" vertical="center" wrapText="1"/>
      <protection locked="0"/>
    </xf>
    <xf numFmtId="0" fontId="2" fillId="0" borderId="28" xfId="0" applyFont="1" applyFill="1" applyBorder="1" applyAlignment="1" applyProtection="1">
      <alignment horizontal="justify" vertical="center" wrapText="1"/>
      <protection locked="0"/>
    </xf>
    <xf numFmtId="0" fontId="2" fillId="0" borderId="36" xfId="0" applyFont="1" applyFill="1" applyBorder="1" applyAlignment="1" applyProtection="1">
      <alignment horizontal="justify" vertical="center" wrapText="1"/>
      <protection locked="0"/>
    </xf>
    <xf numFmtId="0" fontId="7" fillId="5" borderId="28" xfId="0" applyFont="1" applyFill="1" applyBorder="1" applyAlignment="1" applyProtection="1">
      <alignment horizontal="center" vertical="center" textRotation="90" wrapText="1"/>
    </xf>
    <xf numFmtId="0" fontId="2" fillId="0" borderId="21" xfId="0" applyFont="1" applyFill="1" applyBorder="1" applyAlignment="1" applyProtection="1">
      <alignment horizontal="justify" vertical="center" wrapText="1"/>
      <protection locked="0"/>
    </xf>
    <xf numFmtId="0" fontId="2" fillId="0" borderId="20" xfId="0" applyFont="1" applyFill="1" applyBorder="1" applyAlignment="1" applyProtection="1">
      <alignment horizontal="justify" vertical="center" wrapText="1"/>
      <protection locked="0"/>
    </xf>
    <xf numFmtId="0" fontId="2" fillId="0" borderId="27" xfId="2" applyFont="1" applyFill="1" applyBorder="1" applyAlignment="1" applyProtection="1">
      <alignment horizontal="justify" vertical="center" wrapText="1"/>
      <protection locked="0"/>
    </xf>
    <xf numFmtId="0" fontId="2" fillId="0" borderId="35" xfId="2" applyFont="1" applyFill="1" applyBorder="1" applyAlignment="1" applyProtection="1">
      <alignment horizontal="justify" vertical="center" wrapText="1"/>
      <protection locked="0"/>
    </xf>
    <xf numFmtId="0" fontId="2" fillId="0" borderId="33" xfId="2" applyFont="1" applyFill="1" applyBorder="1" applyAlignment="1" applyProtection="1">
      <alignment horizontal="justify" vertical="center" wrapText="1"/>
      <protection locked="0"/>
    </xf>
    <xf numFmtId="0" fontId="2" fillId="0" borderId="14" xfId="0" applyFont="1" applyFill="1" applyBorder="1" applyAlignment="1" applyProtection="1">
      <alignment horizontal="left" vertical="center" wrapText="1"/>
      <protection locked="0"/>
    </xf>
    <xf numFmtId="0" fontId="2" fillId="0" borderId="28" xfId="2" applyFont="1" applyFill="1" applyBorder="1" applyAlignment="1" applyProtection="1">
      <alignment horizontal="justify" vertical="center" wrapText="1"/>
      <protection locked="0"/>
    </xf>
    <xf numFmtId="0" fontId="2" fillId="0" borderId="14" xfId="2" applyFont="1" applyFill="1" applyBorder="1" applyAlignment="1" applyProtection="1">
      <alignment horizontal="justify" vertical="center" wrapText="1"/>
      <protection locked="0"/>
    </xf>
    <xf numFmtId="0" fontId="2" fillId="0" borderId="28" xfId="2" applyFont="1" applyFill="1" applyBorder="1" applyAlignment="1" applyProtection="1">
      <alignment horizontal="left" vertical="center" wrapText="1"/>
      <protection locked="0"/>
    </xf>
    <xf numFmtId="0" fontId="2" fillId="0" borderId="12" xfId="2" applyFont="1" applyFill="1" applyBorder="1" applyAlignment="1" applyProtection="1">
      <alignment horizontal="left" vertical="center" wrapText="1"/>
      <protection locked="0"/>
    </xf>
    <xf numFmtId="0" fontId="2" fillId="0" borderId="36" xfId="2" applyFont="1" applyFill="1" applyBorder="1" applyAlignment="1" applyProtection="1">
      <alignment horizontal="left" vertical="center" wrapText="1"/>
      <protection locked="0"/>
    </xf>
    <xf numFmtId="0" fontId="2" fillId="0" borderId="12" xfId="2" applyFont="1" applyFill="1" applyBorder="1" applyAlignment="1" applyProtection="1">
      <alignment horizontal="justify" vertical="center" wrapText="1"/>
      <protection locked="0"/>
    </xf>
    <xf numFmtId="0" fontId="2" fillId="0" borderId="36" xfId="2" applyFont="1" applyFill="1" applyBorder="1" applyAlignment="1" applyProtection="1">
      <alignment horizontal="justify" vertical="center" wrapText="1"/>
      <protection locked="0"/>
    </xf>
    <xf numFmtId="14" fontId="2" fillId="0" borderId="14" xfId="0" applyNumberFormat="1" applyFont="1" applyFill="1" applyBorder="1" applyAlignment="1" applyProtection="1">
      <alignment horizontal="center" vertical="center" wrapText="1"/>
      <protection locked="0"/>
    </xf>
    <xf numFmtId="14" fontId="2" fillId="0" borderId="13" xfId="0" applyNumberFormat="1" applyFont="1" applyFill="1" applyBorder="1" applyAlignment="1" applyProtection="1">
      <alignment horizontal="center" vertical="center" wrapText="1"/>
      <protection locked="0"/>
    </xf>
    <xf numFmtId="0" fontId="2" fillId="0" borderId="13" xfId="0" applyFont="1" applyFill="1" applyBorder="1" applyAlignment="1" applyProtection="1">
      <alignment horizontal="left" vertical="center" wrapText="1"/>
      <protection locked="0"/>
    </xf>
    <xf numFmtId="0" fontId="2" fillId="0" borderId="28"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2" fillId="0" borderId="36" xfId="0" applyFont="1" applyFill="1" applyBorder="1" applyAlignment="1" applyProtection="1">
      <alignment horizontal="center" vertical="center" wrapText="1"/>
    </xf>
    <xf numFmtId="0" fontId="2" fillId="13" borderId="28" xfId="0" applyFont="1" applyFill="1" applyBorder="1" applyAlignment="1" applyProtection="1">
      <alignment horizontal="center" vertical="center" wrapText="1"/>
      <protection locked="0"/>
    </xf>
    <xf numFmtId="0" fontId="2" fillId="13" borderId="36" xfId="0" applyFont="1" applyFill="1" applyBorder="1" applyAlignment="1" applyProtection="1">
      <alignment horizontal="center" vertical="center" wrapText="1"/>
      <protection locked="0"/>
    </xf>
    <xf numFmtId="0" fontId="2" fillId="0" borderId="51" xfId="0" applyFont="1" applyFill="1" applyBorder="1" applyAlignment="1" applyProtection="1">
      <alignment horizontal="center" vertical="center" wrapText="1"/>
      <protection locked="0"/>
    </xf>
    <xf numFmtId="0" fontId="2" fillId="0" borderId="52" xfId="0" applyFont="1" applyFill="1" applyBorder="1" applyAlignment="1" applyProtection="1">
      <alignment horizontal="center" vertical="center" wrapText="1"/>
      <protection locked="0"/>
    </xf>
    <xf numFmtId="0" fontId="2" fillId="0" borderId="28" xfId="2" applyFont="1" applyBorder="1" applyAlignment="1" applyProtection="1">
      <alignment horizontal="center" vertical="center" wrapText="1"/>
      <protection locked="0"/>
    </xf>
    <xf numFmtId="0" fontId="2" fillId="0" borderId="36" xfId="2" applyFont="1" applyBorder="1" applyAlignment="1" applyProtection="1">
      <alignment horizontal="center" vertical="center" wrapText="1"/>
      <protection locked="0"/>
    </xf>
    <xf numFmtId="0" fontId="2" fillId="0" borderId="27" xfId="2" applyFont="1" applyBorder="1" applyAlignment="1" applyProtection="1">
      <alignment horizontal="center" vertical="center" wrapText="1"/>
      <protection locked="0"/>
    </xf>
    <xf numFmtId="0" fontId="2" fillId="0" borderId="35" xfId="2" applyFont="1" applyBorder="1" applyAlignment="1" applyProtection="1">
      <alignment horizontal="center" vertical="center" wrapText="1"/>
      <protection locked="0"/>
    </xf>
    <xf numFmtId="0" fontId="2" fillId="0" borderId="33" xfId="2" applyFont="1" applyBorder="1" applyAlignment="1" applyProtection="1">
      <alignment horizontal="center" vertical="center" wrapText="1"/>
      <protection locked="0"/>
    </xf>
    <xf numFmtId="0" fontId="2" fillId="0" borderId="21" xfId="0" applyFont="1" applyBorder="1" applyAlignment="1" applyProtection="1">
      <alignment horizontal="justify" vertical="center" wrapText="1"/>
      <protection locked="0"/>
    </xf>
    <xf numFmtId="0" fontId="2" fillId="0" borderId="20" xfId="0" applyFont="1" applyBorder="1" applyAlignment="1" applyProtection="1">
      <alignment horizontal="justify" vertical="center" wrapText="1"/>
      <protection locked="0"/>
    </xf>
    <xf numFmtId="0" fontId="2" fillId="0" borderId="51" xfId="0" applyFont="1" applyBorder="1" applyAlignment="1" applyProtection="1">
      <alignment horizontal="justify" vertical="center" wrapText="1"/>
      <protection locked="0"/>
    </xf>
    <xf numFmtId="0" fontId="2" fillId="0" borderId="59" xfId="0" applyFont="1" applyBorder="1" applyAlignment="1" applyProtection="1">
      <alignment horizontal="justify" vertical="center" wrapText="1"/>
      <protection locked="0"/>
    </xf>
    <xf numFmtId="0" fontId="2" fillId="0" borderId="52" xfId="0" applyFont="1" applyBorder="1" applyAlignment="1" applyProtection="1">
      <alignment horizontal="justify" vertical="center" wrapText="1"/>
      <protection locked="0"/>
    </xf>
    <xf numFmtId="0" fontId="2" fillId="0" borderId="12" xfId="0" applyFont="1" applyBorder="1" applyAlignment="1" applyProtection="1">
      <alignment horizontal="center" vertical="center" wrapText="1"/>
      <protection locked="0"/>
    </xf>
    <xf numFmtId="0" fontId="30" fillId="0" borderId="21" xfId="0" applyFont="1" applyFill="1" applyBorder="1" applyAlignment="1">
      <alignment horizontal="justify" vertical="center" wrapText="1"/>
    </xf>
    <xf numFmtId="0" fontId="30" fillId="0" borderId="20" xfId="0" applyFont="1" applyFill="1" applyBorder="1" applyAlignment="1">
      <alignment horizontal="justify" vertical="center" wrapText="1"/>
    </xf>
    <xf numFmtId="0" fontId="2" fillId="3" borderId="28" xfId="0" applyFont="1" applyFill="1" applyBorder="1" applyAlignment="1" applyProtection="1">
      <alignment horizontal="center" vertical="center"/>
      <protection locked="0"/>
    </xf>
    <xf numFmtId="0" fontId="2" fillId="3" borderId="36" xfId="0" applyFont="1" applyFill="1" applyBorder="1" applyAlignment="1" applyProtection="1">
      <alignment horizontal="center" vertical="center"/>
      <protection locked="0"/>
    </xf>
    <xf numFmtId="14" fontId="2" fillId="3" borderId="28" xfId="0" applyNumberFormat="1" applyFont="1" applyFill="1" applyBorder="1" applyAlignment="1" applyProtection="1">
      <alignment horizontal="center" vertical="center"/>
      <protection locked="0"/>
    </xf>
    <xf numFmtId="14" fontId="2" fillId="3" borderId="36" xfId="0" applyNumberFormat="1" applyFont="1" applyFill="1" applyBorder="1" applyAlignment="1" applyProtection="1">
      <alignment horizontal="center" vertical="center"/>
      <protection locked="0"/>
    </xf>
    <xf numFmtId="0" fontId="2" fillId="3" borderId="51" xfId="0" applyFont="1" applyFill="1" applyBorder="1" applyAlignment="1" applyProtection="1">
      <alignment horizontal="justify" vertical="center" wrapText="1"/>
      <protection locked="0"/>
    </xf>
    <xf numFmtId="0" fontId="2" fillId="3" borderId="52" xfId="0" applyFont="1" applyFill="1" applyBorder="1" applyAlignment="1" applyProtection="1">
      <alignment horizontal="justify" vertical="center" wrapText="1"/>
      <protection locked="0"/>
    </xf>
    <xf numFmtId="0" fontId="30" fillId="0" borderId="28" xfId="2" applyFont="1" applyFill="1" applyBorder="1" applyAlignment="1" applyProtection="1">
      <alignment horizontal="center" vertical="center" wrapText="1"/>
      <protection locked="0"/>
    </xf>
    <xf numFmtId="0" fontId="30" fillId="0" borderId="36" xfId="2" applyFont="1" applyFill="1" applyBorder="1" applyAlignment="1" applyProtection="1">
      <alignment horizontal="center" vertical="center" wrapText="1"/>
      <protection locked="0"/>
    </xf>
    <xf numFmtId="0" fontId="30" fillId="0" borderId="28"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0" borderId="36" xfId="0" applyFont="1" applyFill="1" applyBorder="1" applyAlignment="1" applyProtection="1">
      <alignment horizontal="center" vertical="center" wrapText="1"/>
      <protection locked="0"/>
    </xf>
    <xf numFmtId="0" fontId="30" fillId="0" borderId="12" xfId="2" applyFont="1" applyFill="1" applyBorder="1" applyAlignment="1" applyProtection="1">
      <alignment horizontal="center" vertical="center" wrapText="1"/>
      <protection locked="0"/>
    </xf>
    <xf numFmtId="0" fontId="30" fillId="0" borderId="27" xfId="0" applyFont="1" applyFill="1" applyBorder="1" applyAlignment="1" applyProtection="1">
      <alignment horizontal="center" vertical="center" wrapText="1"/>
      <protection locked="0"/>
    </xf>
    <xf numFmtId="0" fontId="30" fillId="0" borderId="35" xfId="0" applyFont="1" applyFill="1" applyBorder="1" applyAlignment="1" applyProtection="1">
      <alignment horizontal="center" vertical="center" wrapText="1"/>
      <protection locked="0"/>
    </xf>
    <xf numFmtId="0" fontId="30" fillId="0" borderId="51" xfId="0" applyFont="1" applyFill="1" applyBorder="1" applyAlignment="1" applyProtection="1">
      <alignment horizontal="justify" vertical="center" wrapText="1"/>
      <protection locked="0"/>
    </xf>
    <xf numFmtId="0" fontId="30" fillId="0" borderId="52" xfId="0" applyFont="1" applyFill="1" applyBorder="1" applyAlignment="1" applyProtection="1">
      <alignment horizontal="justify" vertical="center" wrapText="1"/>
      <protection locked="0"/>
    </xf>
    <xf numFmtId="167" fontId="30" fillId="0" borderId="28" xfId="0" applyNumberFormat="1" applyFont="1" applyFill="1" applyBorder="1" applyAlignment="1" applyProtection="1">
      <alignment horizontal="center" vertical="center" wrapText="1"/>
      <protection locked="0"/>
    </xf>
    <xf numFmtId="167" fontId="30" fillId="0" borderId="36" xfId="0" applyNumberFormat="1" applyFont="1" applyFill="1" applyBorder="1" applyAlignment="1" applyProtection="1">
      <alignment horizontal="center" vertical="center" wrapText="1"/>
      <protection locked="0"/>
    </xf>
    <xf numFmtId="0" fontId="30" fillId="0" borderId="28" xfId="0" applyFont="1" applyFill="1" applyBorder="1" applyAlignment="1" applyProtection="1">
      <alignment horizontal="justify" vertical="center" wrapText="1"/>
      <protection locked="0"/>
    </xf>
    <xf numFmtId="0" fontId="30" fillId="0" borderId="36" xfId="0" applyFont="1" applyFill="1" applyBorder="1" applyAlignment="1" applyProtection="1">
      <alignment horizontal="justify" vertical="center" wrapText="1"/>
      <protection locked="0"/>
    </xf>
    <xf numFmtId="0" fontId="30" fillId="0" borderId="27" xfId="2" applyFont="1" applyFill="1" applyBorder="1" applyAlignment="1" applyProtection="1">
      <alignment horizontal="center" vertical="center" wrapText="1"/>
      <protection locked="0"/>
    </xf>
    <xf numFmtId="0" fontId="30" fillId="0" borderId="35" xfId="2" applyFont="1" applyFill="1" applyBorder="1" applyAlignment="1" applyProtection="1">
      <alignment horizontal="center" vertical="center" wrapText="1"/>
      <protection locked="0"/>
    </xf>
    <xf numFmtId="167" fontId="30" fillId="0" borderId="12" xfId="0" applyNumberFormat="1" applyFont="1" applyFill="1" applyBorder="1" applyAlignment="1" applyProtection="1">
      <alignment horizontal="center" vertical="center" wrapText="1"/>
      <protection locked="0"/>
    </xf>
    <xf numFmtId="0" fontId="30" fillId="0" borderId="12" xfId="0" applyFont="1" applyFill="1" applyBorder="1" applyAlignment="1" applyProtection="1">
      <alignment horizontal="justify" vertical="center" wrapText="1"/>
      <protection locked="0"/>
    </xf>
    <xf numFmtId="0" fontId="30" fillId="0" borderId="51" xfId="0" applyFont="1" applyFill="1" applyBorder="1" applyAlignment="1" applyProtection="1">
      <alignment horizontal="center" vertical="center" wrapText="1"/>
      <protection locked="0"/>
    </xf>
    <xf numFmtId="0" fontId="30" fillId="0" borderId="52" xfId="0" applyFont="1" applyFill="1" applyBorder="1" applyAlignment="1" applyProtection="1">
      <alignment horizontal="center" vertical="center" wrapText="1"/>
      <protection locked="0"/>
    </xf>
    <xf numFmtId="14" fontId="30" fillId="0" borderId="28" xfId="0" applyNumberFormat="1" applyFont="1" applyFill="1" applyBorder="1" applyAlignment="1" applyProtection="1">
      <alignment horizontal="center" vertical="center" wrapText="1"/>
      <protection locked="0"/>
    </xf>
    <xf numFmtId="14" fontId="30" fillId="0" borderId="12" xfId="0" applyNumberFormat="1" applyFont="1" applyFill="1" applyBorder="1" applyAlignment="1" applyProtection="1">
      <alignment horizontal="center" vertical="center" wrapText="1"/>
      <protection locked="0"/>
    </xf>
    <xf numFmtId="14" fontId="30" fillId="0" borderId="36" xfId="0" applyNumberFormat="1" applyFont="1" applyFill="1" applyBorder="1" applyAlignment="1" applyProtection="1">
      <alignment horizontal="center" vertical="center" wrapText="1"/>
      <protection locked="0"/>
    </xf>
    <xf numFmtId="0" fontId="30" fillId="0" borderId="28" xfId="0" applyFont="1" applyFill="1" applyBorder="1" applyAlignment="1" applyProtection="1">
      <alignment horizontal="left" vertical="center" wrapText="1"/>
      <protection locked="0"/>
    </xf>
    <xf numFmtId="0" fontId="30" fillId="0" borderId="12" xfId="0" applyFont="1" applyFill="1" applyBorder="1" applyAlignment="1" applyProtection="1">
      <alignment horizontal="left" vertical="center" wrapText="1"/>
      <protection locked="0"/>
    </xf>
    <xf numFmtId="0" fontId="30" fillId="0" borderId="36" xfId="0" applyFont="1" applyFill="1" applyBorder="1" applyAlignment="1" applyProtection="1">
      <alignment horizontal="left" vertical="center" wrapText="1"/>
      <protection locked="0"/>
    </xf>
    <xf numFmtId="0" fontId="30" fillId="0" borderId="51" xfId="0" applyFont="1" applyFill="1" applyBorder="1" applyAlignment="1" applyProtection="1">
      <alignment horizontal="left" vertical="center" wrapText="1"/>
      <protection locked="0"/>
    </xf>
    <xf numFmtId="0" fontId="30" fillId="0" borderId="59" xfId="0" applyFont="1" applyFill="1" applyBorder="1" applyAlignment="1" applyProtection="1">
      <alignment horizontal="left" vertical="center" wrapText="1"/>
      <protection locked="0"/>
    </xf>
    <xf numFmtId="0" fontId="30" fillId="0" borderId="52" xfId="0" applyFont="1" applyFill="1" applyBorder="1" applyAlignment="1" applyProtection="1">
      <alignment horizontal="left" vertical="center" wrapText="1"/>
      <protection locked="0"/>
    </xf>
    <xf numFmtId="167" fontId="30" fillId="0" borderId="28" xfId="0" applyNumberFormat="1" applyFont="1" applyFill="1" applyBorder="1" applyAlignment="1" applyProtection="1">
      <alignment horizontal="center" vertical="center"/>
      <protection locked="0"/>
    </xf>
    <xf numFmtId="167" fontId="30" fillId="0" borderId="36" xfId="0" applyNumberFormat="1" applyFont="1" applyFill="1" applyBorder="1" applyAlignment="1" applyProtection="1">
      <alignment horizontal="center" vertical="center"/>
      <protection locked="0"/>
    </xf>
    <xf numFmtId="0" fontId="30" fillId="0" borderId="59" xfId="0" applyFont="1" applyFill="1" applyBorder="1" applyAlignment="1" applyProtection="1">
      <alignment horizontal="justify" vertical="center" wrapText="1"/>
      <protection locked="0"/>
    </xf>
    <xf numFmtId="14" fontId="30" fillId="0" borderId="14" xfId="0" applyNumberFormat="1" applyFont="1" applyFill="1" applyBorder="1" applyAlignment="1" applyProtection="1">
      <alignment horizontal="center" vertical="center" wrapText="1"/>
      <protection locked="0"/>
    </xf>
    <xf numFmtId="167" fontId="30" fillId="0" borderId="13" xfId="0" applyNumberFormat="1" applyFont="1" applyFill="1" applyBorder="1" applyAlignment="1" applyProtection="1">
      <alignment horizontal="center" vertical="center" wrapText="1"/>
      <protection locked="0"/>
    </xf>
    <xf numFmtId="167" fontId="30" fillId="0" borderId="14" xfId="0" applyNumberFormat="1" applyFont="1" applyFill="1" applyBorder="1" applyAlignment="1" applyProtection="1">
      <alignment horizontal="center" vertical="center" wrapText="1"/>
      <protection locked="0"/>
    </xf>
    <xf numFmtId="0" fontId="30" fillId="0" borderId="14" xfId="0" applyFont="1" applyFill="1" applyBorder="1" applyAlignment="1" applyProtection="1">
      <alignment horizontal="left" vertical="center" wrapText="1"/>
      <protection locked="0"/>
    </xf>
    <xf numFmtId="0" fontId="30" fillId="0" borderId="13" xfId="0" applyFont="1" applyFill="1" applyBorder="1" applyAlignment="1" applyProtection="1">
      <alignment horizontal="justify" vertical="center" wrapText="1"/>
      <protection locked="0"/>
    </xf>
    <xf numFmtId="0" fontId="30" fillId="0" borderId="13" xfId="0" applyFont="1" applyFill="1" applyBorder="1" applyAlignment="1" applyProtection="1">
      <alignment horizontal="center" vertical="center" wrapText="1"/>
      <protection locked="0"/>
    </xf>
    <xf numFmtId="0" fontId="30" fillId="0" borderId="13" xfId="0" applyFont="1" applyFill="1" applyBorder="1" applyAlignment="1" applyProtection="1">
      <alignment horizontal="left" vertical="center" wrapText="1"/>
      <protection locked="0"/>
    </xf>
    <xf numFmtId="0" fontId="30" fillId="0" borderId="14" xfId="0" applyFont="1" applyFill="1" applyBorder="1" applyAlignment="1" applyProtection="1">
      <alignment horizontal="center" vertical="center" wrapText="1"/>
      <protection locked="0"/>
    </xf>
    <xf numFmtId="0" fontId="30" fillId="0" borderId="33" xfId="2" applyFont="1" applyFill="1" applyBorder="1" applyAlignment="1" applyProtection="1">
      <alignment horizontal="center" vertical="center" wrapText="1"/>
      <protection locked="0"/>
    </xf>
    <xf numFmtId="0" fontId="30" fillId="0" borderId="21" xfId="0" applyFont="1" applyFill="1" applyBorder="1" applyAlignment="1" applyProtection="1">
      <alignment horizontal="justify" vertical="center" wrapText="1"/>
      <protection locked="0"/>
    </xf>
    <xf numFmtId="0" fontId="30" fillId="0" borderId="20" xfId="0" applyFont="1" applyFill="1" applyBorder="1" applyAlignment="1" applyProtection="1">
      <alignment horizontal="justify" vertical="center" wrapText="1"/>
      <protection locked="0"/>
    </xf>
    <xf numFmtId="0" fontId="30" fillId="0" borderId="28" xfId="0" applyFont="1" applyFill="1" applyBorder="1" applyAlignment="1" applyProtection="1">
      <alignment horizontal="center" vertical="center"/>
      <protection locked="0"/>
    </xf>
    <xf numFmtId="0" fontId="30" fillId="0" borderId="12" xfId="0" applyFont="1" applyFill="1" applyBorder="1" applyAlignment="1" applyProtection="1">
      <alignment horizontal="center" vertical="center"/>
      <protection locked="0"/>
    </xf>
    <xf numFmtId="0" fontId="30" fillId="0" borderId="36" xfId="0" applyFont="1" applyFill="1" applyBorder="1" applyAlignment="1" applyProtection="1">
      <alignment horizontal="center" vertical="center"/>
      <protection locked="0"/>
    </xf>
    <xf numFmtId="0" fontId="30" fillId="0" borderId="28" xfId="2" applyFont="1" applyFill="1" applyBorder="1" applyAlignment="1" applyProtection="1">
      <alignment horizontal="justify" vertical="center" wrapText="1"/>
      <protection locked="0"/>
    </xf>
    <xf numFmtId="0" fontId="30" fillId="0" borderId="12" xfId="2" applyFont="1" applyFill="1" applyBorder="1" applyAlignment="1" applyProtection="1">
      <alignment horizontal="justify" vertical="center" wrapText="1"/>
      <protection locked="0"/>
    </xf>
    <xf numFmtId="0" fontId="30" fillId="0" borderId="36" xfId="2" applyFont="1" applyFill="1" applyBorder="1" applyAlignment="1" applyProtection="1">
      <alignment horizontal="justify" vertical="center" wrapText="1"/>
      <protection locked="0"/>
    </xf>
    <xf numFmtId="0" fontId="30" fillId="0" borderId="13" xfId="0" applyFont="1" applyFill="1" applyBorder="1" applyAlignment="1">
      <alignment horizontal="justify" vertical="center" wrapText="1"/>
    </xf>
    <xf numFmtId="0" fontId="30" fillId="0" borderId="36" xfId="0" applyFont="1" applyFill="1" applyBorder="1" applyAlignment="1">
      <alignment horizontal="justify" vertical="center" wrapText="1"/>
    </xf>
    <xf numFmtId="0" fontId="30" fillId="0" borderId="33" xfId="0" applyFont="1" applyFill="1" applyBorder="1" applyAlignment="1" applyProtection="1">
      <alignment horizontal="center" vertical="center" wrapText="1"/>
      <protection locked="0"/>
    </xf>
    <xf numFmtId="0" fontId="22" fillId="0" borderId="93" xfId="0" applyFont="1" applyFill="1" applyBorder="1" applyAlignment="1">
      <alignment horizontal="justify" vertical="center" wrapText="1"/>
    </xf>
    <xf numFmtId="0" fontId="22" fillId="0" borderId="20" xfId="0" applyFont="1" applyFill="1" applyBorder="1" applyAlignment="1">
      <alignment horizontal="justify" vertical="center" wrapText="1"/>
    </xf>
    <xf numFmtId="167" fontId="22" fillId="0" borderId="28" xfId="0" applyNumberFormat="1" applyFont="1" applyFill="1" applyBorder="1" applyAlignment="1">
      <alignment horizontal="center" vertical="center" wrapText="1"/>
    </xf>
    <xf numFmtId="167" fontId="22" fillId="0" borderId="12" xfId="0" applyNumberFormat="1" applyFont="1" applyFill="1" applyBorder="1" applyAlignment="1">
      <alignment horizontal="center" vertical="center" wrapText="1"/>
    </xf>
    <xf numFmtId="167" fontId="22" fillId="0" borderId="36" xfId="0" applyNumberFormat="1" applyFont="1" applyFill="1" applyBorder="1" applyAlignment="1">
      <alignment horizontal="center" vertical="center" wrapText="1"/>
    </xf>
    <xf numFmtId="0" fontId="22" fillId="0" borderId="51" xfId="0" applyFont="1" applyFill="1" applyBorder="1" applyAlignment="1">
      <alignment horizontal="justify" vertical="center" wrapText="1"/>
    </xf>
    <xf numFmtId="0" fontId="22" fillId="0" borderId="52" xfId="0" applyFont="1" applyFill="1" applyBorder="1" applyAlignment="1">
      <alignment horizontal="justify" vertical="center" wrapText="1"/>
    </xf>
    <xf numFmtId="0" fontId="22" fillId="0" borderId="59" xfId="0" applyFont="1" applyFill="1" applyBorder="1" applyAlignment="1">
      <alignment horizontal="justify" vertical="center" wrapText="1"/>
    </xf>
    <xf numFmtId="14" fontId="22" fillId="0" borderId="28" xfId="0" applyNumberFormat="1" applyFont="1" applyFill="1" applyBorder="1" applyAlignment="1">
      <alignment horizontal="center" vertical="center" wrapText="1"/>
    </xf>
    <xf numFmtId="14" fontId="22" fillId="0" borderId="12" xfId="0" applyNumberFormat="1" applyFont="1" applyFill="1" applyBorder="1" applyAlignment="1">
      <alignment horizontal="center" vertical="center" wrapText="1"/>
    </xf>
    <xf numFmtId="14" fontId="22" fillId="0" borderId="36" xfId="0" applyNumberFormat="1" applyFont="1" applyFill="1" applyBorder="1" applyAlignment="1">
      <alignment horizontal="center" vertical="center" wrapText="1"/>
    </xf>
    <xf numFmtId="0" fontId="2" fillId="0" borderId="39"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61" xfId="0" applyFont="1" applyBorder="1" applyAlignment="1" applyProtection="1">
      <alignment horizontal="center" vertical="center" wrapText="1"/>
    </xf>
    <xf numFmtId="0" fontId="22" fillId="0" borderId="28"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38" fillId="8" borderId="12" xfId="2" applyFont="1" applyFill="1" applyBorder="1" applyAlignment="1" applyProtection="1">
      <alignment horizontal="center" vertical="center" textRotation="90" wrapText="1"/>
      <protection locked="0"/>
    </xf>
    <xf numFmtId="0" fontId="49" fillId="9" borderId="13" xfId="0" applyFont="1" applyFill="1" applyBorder="1" applyAlignment="1" applyProtection="1">
      <alignment horizontal="center" vertical="center" wrapText="1"/>
      <protection locked="0"/>
    </xf>
    <xf numFmtId="0" fontId="49" fillId="9" borderId="12"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textRotation="90" wrapText="1"/>
    </xf>
    <xf numFmtId="0" fontId="4" fillId="8" borderId="12" xfId="2" applyFont="1" applyFill="1" applyBorder="1" applyAlignment="1" applyProtection="1">
      <alignment horizontal="center" vertical="center" textRotation="90" wrapText="1"/>
      <protection locked="0"/>
    </xf>
    <xf numFmtId="0" fontId="4" fillId="9" borderId="12" xfId="0" applyFont="1" applyFill="1" applyBorder="1" applyAlignment="1" applyProtection="1">
      <alignment horizontal="center" vertical="center" wrapText="1"/>
    </xf>
    <xf numFmtId="0" fontId="4" fillId="8" borderId="12" xfId="2" applyFont="1" applyFill="1" applyBorder="1" applyAlignment="1" applyProtection="1">
      <alignment horizontal="center" vertical="center" textRotation="90" wrapText="1"/>
    </xf>
    <xf numFmtId="0" fontId="3" fillId="11" borderId="3" xfId="0" applyFont="1" applyFill="1" applyBorder="1" applyAlignment="1" applyProtection="1">
      <alignment horizontal="center" vertical="center" wrapText="1"/>
      <protection locked="0"/>
    </xf>
    <xf numFmtId="0" fontId="53" fillId="11" borderId="9" xfId="0" applyFont="1" applyFill="1" applyBorder="1" applyAlignment="1" applyProtection="1">
      <alignment horizontal="center" vertical="center"/>
      <protection locked="0"/>
    </xf>
    <xf numFmtId="0" fontId="53" fillId="11" borderId="10" xfId="0" applyFont="1" applyFill="1" applyBorder="1" applyAlignment="1" applyProtection="1">
      <alignment horizontal="center" vertical="center"/>
      <protection locked="0"/>
    </xf>
    <xf numFmtId="0" fontId="53" fillId="11" borderId="11" xfId="0" applyFont="1" applyFill="1" applyBorder="1" applyAlignment="1" applyProtection="1">
      <alignment horizontal="center" vertical="center"/>
      <protection locked="0"/>
    </xf>
    <xf numFmtId="0" fontId="22" fillId="0" borderId="32" xfId="0" applyFont="1" applyFill="1" applyBorder="1" applyAlignment="1">
      <alignment horizontal="justify" vertical="center" wrapText="1"/>
    </xf>
    <xf numFmtId="0" fontId="22" fillId="0" borderId="34" xfId="0" applyFont="1" applyFill="1" applyBorder="1" applyAlignment="1">
      <alignment horizontal="justify" vertical="center" wrapText="1"/>
    </xf>
    <xf numFmtId="0" fontId="22" fillId="0" borderId="38" xfId="0" applyFont="1" applyFill="1" applyBorder="1" applyAlignment="1">
      <alignment horizontal="justify" vertical="center" wrapText="1"/>
    </xf>
    <xf numFmtId="167" fontId="30" fillId="0" borderId="12" xfId="0" applyNumberFormat="1" applyFont="1" applyFill="1" applyBorder="1" applyAlignment="1" applyProtection="1">
      <alignment horizontal="center" vertical="center"/>
      <protection locked="0"/>
    </xf>
    <xf numFmtId="0" fontId="30" fillId="0" borderId="30" xfId="0" applyFont="1" applyFill="1" applyBorder="1" applyAlignment="1" applyProtection="1">
      <alignment horizontal="center" vertical="center" wrapText="1"/>
      <protection locked="0"/>
    </xf>
    <xf numFmtId="0" fontId="30" fillId="0" borderId="26" xfId="0" applyFont="1" applyFill="1" applyBorder="1" applyAlignment="1" applyProtection="1">
      <alignment horizontal="center" vertical="center" wrapText="1"/>
      <protection locked="0"/>
    </xf>
    <xf numFmtId="0" fontId="30" fillId="0" borderId="62" xfId="0" applyFont="1" applyFill="1" applyBorder="1" applyAlignment="1" applyProtection="1">
      <alignment horizontal="center" vertical="center" wrapText="1"/>
      <protection locked="0"/>
    </xf>
    <xf numFmtId="0" fontId="30" fillId="0" borderId="55" xfId="0" applyFont="1" applyFill="1" applyBorder="1" applyAlignment="1" applyProtection="1">
      <alignment horizontal="center" vertical="center" wrapText="1"/>
      <protection locked="0"/>
    </xf>
    <xf numFmtId="0" fontId="30" fillId="0" borderId="65" xfId="0" applyFont="1" applyFill="1" applyBorder="1" applyAlignment="1" applyProtection="1">
      <alignment horizontal="center" vertical="center" wrapText="1"/>
      <protection locked="0"/>
    </xf>
    <xf numFmtId="0" fontId="30" fillId="0" borderId="29" xfId="0" applyFont="1" applyFill="1" applyBorder="1" applyAlignment="1" applyProtection="1">
      <alignment horizontal="center" vertical="center" wrapText="1"/>
      <protection locked="0"/>
    </xf>
    <xf numFmtId="0" fontId="30" fillId="0" borderId="37" xfId="0" applyFont="1" applyFill="1" applyBorder="1" applyAlignment="1" applyProtection="1">
      <alignment horizontal="center" vertical="center" wrapText="1"/>
      <protection locked="0"/>
    </xf>
    <xf numFmtId="0" fontId="30" fillId="0" borderId="27" xfId="2" applyFont="1" applyFill="1" applyBorder="1" applyAlignment="1" applyProtection="1">
      <alignment horizontal="justify" vertical="center" wrapText="1"/>
      <protection locked="0"/>
    </xf>
    <xf numFmtId="0" fontId="30" fillId="0" borderId="35" xfId="2" applyFont="1" applyFill="1" applyBorder="1" applyAlignment="1" applyProtection="1">
      <alignment horizontal="justify" vertical="center" wrapText="1"/>
      <protection locked="0"/>
    </xf>
    <xf numFmtId="0" fontId="30" fillId="0" borderId="33" xfId="2" applyFont="1" applyFill="1" applyBorder="1" applyAlignment="1" applyProtection="1">
      <alignment horizontal="justify" vertical="center" wrapText="1"/>
      <protection locked="0"/>
    </xf>
    <xf numFmtId="0" fontId="30" fillId="0" borderId="14" xfId="2" applyFont="1" applyFill="1" applyBorder="1" applyAlignment="1" applyProtection="1">
      <alignment horizontal="justify" vertical="center" wrapText="1"/>
      <protection locked="0"/>
    </xf>
    <xf numFmtId="0" fontId="30" fillId="0" borderId="14" xfId="0" applyFont="1" applyFill="1" applyBorder="1" applyAlignment="1" applyProtection="1">
      <alignment horizontal="justify" vertical="center" wrapText="1"/>
      <protection locked="0"/>
    </xf>
    <xf numFmtId="0" fontId="30" fillId="0" borderId="28" xfId="2" applyFont="1" applyFill="1" applyBorder="1" applyAlignment="1" applyProtection="1">
      <alignment horizontal="left" vertical="center" wrapText="1"/>
      <protection locked="0"/>
    </xf>
    <xf numFmtId="0" fontId="30" fillId="0" borderId="12" xfId="2" applyFont="1" applyFill="1" applyBorder="1" applyAlignment="1" applyProtection="1">
      <alignment horizontal="left" vertical="center" wrapText="1"/>
      <protection locked="0"/>
    </xf>
    <xf numFmtId="0" fontId="30" fillId="0" borderId="36" xfId="2" applyFont="1" applyFill="1" applyBorder="1" applyAlignment="1" applyProtection="1">
      <alignment horizontal="left" vertical="center" wrapText="1"/>
      <protection locked="0"/>
    </xf>
    <xf numFmtId="14" fontId="30" fillId="0" borderId="13" xfId="0" applyNumberFormat="1" applyFont="1" applyFill="1" applyBorder="1" applyAlignment="1" applyProtection="1">
      <alignment horizontal="center" vertical="center" wrapText="1"/>
      <protection locked="0"/>
    </xf>
    <xf numFmtId="0" fontId="22" fillId="0" borderId="21" xfId="4" applyFont="1" applyFill="1" applyBorder="1" applyAlignment="1">
      <alignment horizontal="justify" vertical="center" wrapText="1"/>
    </xf>
    <xf numFmtId="0" fontId="22" fillId="0" borderId="20" xfId="4" applyFont="1" applyFill="1" applyBorder="1" applyAlignment="1">
      <alignment horizontal="justify" vertical="center" wrapText="1"/>
    </xf>
    <xf numFmtId="0" fontId="2" fillId="0" borderId="30" xfId="2" applyFont="1" applyFill="1" applyBorder="1" applyAlignment="1" applyProtection="1">
      <alignment horizontal="center" vertical="center" wrapText="1"/>
    </xf>
    <xf numFmtId="0" fontId="2" fillId="0" borderId="26" xfId="2" applyFont="1" applyFill="1" applyBorder="1" applyAlignment="1" applyProtection="1">
      <alignment horizontal="center" vertical="center" wrapText="1"/>
    </xf>
    <xf numFmtId="0" fontId="2" fillId="0" borderId="62" xfId="2" applyFont="1" applyFill="1" applyBorder="1" applyAlignment="1" applyProtection="1">
      <alignment horizontal="center" vertical="center" wrapText="1"/>
    </xf>
    <xf numFmtId="0" fontId="22" fillId="0" borderId="55" xfId="0" applyFont="1" applyFill="1" applyBorder="1" applyAlignment="1">
      <alignment horizontal="center" vertical="center" wrapText="1"/>
    </xf>
    <xf numFmtId="0" fontId="22" fillId="0" borderId="65" xfId="0" applyFont="1" applyFill="1" applyBorder="1" applyAlignment="1">
      <alignment horizontal="center" vertical="center" wrapText="1"/>
    </xf>
    <xf numFmtId="0" fontId="2" fillId="0" borderId="30" xfId="0" applyFont="1" applyFill="1" applyBorder="1" applyAlignment="1" applyProtection="1">
      <alignment horizontal="center" vertical="center" wrapText="1"/>
      <protection locked="0"/>
    </xf>
    <xf numFmtId="0" fontId="2" fillId="0" borderId="62" xfId="0" applyFont="1" applyFill="1" applyBorder="1" applyAlignment="1" applyProtection="1">
      <alignment horizontal="center" vertical="center" wrapText="1"/>
      <protection locked="0"/>
    </xf>
    <xf numFmtId="0" fontId="22" fillId="0" borderId="29" xfId="0" applyFont="1" applyFill="1" applyBorder="1" applyAlignment="1">
      <alignment horizontal="center" vertical="center" wrapText="1"/>
    </xf>
    <xf numFmtId="0" fontId="22" fillId="0" borderId="37" xfId="0" applyFont="1" applyFill="1" applyBorder="1" applyAlignment="1">
      <alignment horizontal="center" vertical="center" wrapText="1"/>
    </xf>
    <xf numFmtId="0" fontId="30" fillId="0" borderId="13" xfId="0" applyFont="1" applyFill="1" applyBorder="1" applyAlignment="1" applyProtection="1">
      <alignment horizontal="center" vertical="center"/>
      <protection locked="0"/>
    </xf>
    <xf numFmtId="0" fontId="8" fillId="0" borderId="28" xfId="2" applyFont="1" applyFill="1" applyBorder="1" applyAlignment="1" applyProtection="1">
      <alignment horizontal="center" vertical="center" wrapText="1"/>
      <protection locked="0"/>
    </xf>
    <xf numFmtId="0" fontId="8" fillId="0" borderId="12" xfId="2" applyFont="1" applyFill="1" applyBorder="1" applyAlignment="1" applyProtection="1">
      <alignment horizontal="center" vertical="center" wrapText="1"/>
      <protection locked="0"/>
    </xf>
    <xf numFmtId="0" fontId="8" fillId="0" borderId="36" xfId="2" applyFont="1" applyFill="1" applyBorder="1" applyAlignment="1" applyProtection="1">
      <alignment horizontal="center" vertical="center" wrapText="1"/>
      <protection locked="0"/>
    </xf>
    <xf numFmtId="0" fontId="2" fillId="6" borderId="28" xfId="0" applyFont="1" applyFill="1" applyBorder="1" applyAlignment="1" applyProtection="1">
      <alignment horizontal="center" vertical="center" wrapText="1"/>
    </xf>
    <xf numFmtId="0" fontId="2" fillId="6" borderId="12" xfId="0" applyFont="1" applyFill="1" applyBorder="1" applyAlignment="1" applyProtection="1">
      <alignment horizontal="center" vertical="center" wrapText="1"/>
    </xf>
    <xf numFmtId="0" fontId="2" fillId="6" borderId="36" xfId="0" applyFont="1" applyFill="1" applyBorder="1" applyAlignment="1" applyProtection="1">
      <alignment horizontal="center" vertical="center" wrapText="1"/>
    </xf>
    <xf numFmtId="0" fontId="7" fillId="16" borderId="21" xfId="2" applyFont="1" applyFill="1" applyBorder="1" applyAlignment="1" applyProtection="1">
      <alignment horizontal="center" vertical="center" wrapText="1"/>
      <protection locked="0"/>
    </xf>
    <xf numFmtId="0" fontId="7" fillId="16" borderId="22" xfId="2" applyFont="1" applyFill="1" applyBorder="1" applyAlignment="1" applyProtection="1">
      <alignment horizontal="center" vertical="center" wrapText="1"/>
      <protection locked="0"/>
    </xf>
    <xf numFmtId="0" fontId="7" fillId="16" borderId="20" xfId="2" applyFont="1" applyFill="1" applyBorder="1" applyAlignment="1" applyProtection="1">
      <alignment horizontal="center" vertical="center" wrapText="1"/>
      <protection locked="0"/>
    </xf>
    <xf numFmtId="0" fontId="30" fillId="0" borderId="47" xfId="0" applyFont="1" applyFill="1" applyBorder="1" applyAlignment="1" applyProtection="1">
      <alignment horizontal="left" vertical="center" wrapText="1"/>
      <protection locked="0"/>
    </xf>
    <xf numFmtId="0" fontId="30" fillId="0" borderId="41" xfId="0" applyFont="1" applyFill="1" applyBorder="1" applyAlignment="1" applyProtection="1">
      <alignment horizontal="left" vertical="center" wrapText="1"/>
      <protection locked="0"/>
    </xf>
    <xf numFmtId="167" fontId="30" fillId="0" borderId="29" xfId="0" applyNumberFormat="1" applyFont="1" applyFill="1" applyBorder="1" applyAlignment="1" applyProtection="1">
      <alignment horizontal="center" vertical="center" wrapText="1"/>
      <protection locked="0"/>
    </xf>
    <xf numFmtId="167" fontId="30" fillId="0" borderId="37" xfId="0" applyNumberFormat="1" applyFont="1" applyFill="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2" fillId="0" borderId="37" xfId="0" applyFont="1" applyBorder="1" applyAlignment="1" applyProtection="1">
      <alignment horizontal="center" vertical="center" wrapText="1"/>
      <protection locked="0"/>
    </xf>
    <xf numFmtId="0" fontId="2" fillId="0" borderId="29" xfId="0" applyFont="1" applyFill="1" applyBorder="1" applyAlignment="1" applyProtection="1">
      <alignment horizontal="center" vertical="center" wrapText="1"/>
      <protection locked="0"/>
    </xf>
    <xf numFmtId="9" fontId="2" fillId="5" borderId="100" xfId="1" applyFont="1" applyFill="1" applyBorder="1" applyAlignment="1" applyProtection="1">
      <alignment horizontal="center" vertical="center"/>
    </xf>
    <xf numFmtId="9" fontId="2" fillId="5" borderId="95" xfId="1" applyFont="1" applyFill="1" applyBorder="1" applyAlignment="1" applyProtection="1">
      <alignment horizontal="center" vertical="center"/>
    </xf>
    <xf numFmtId="0" fontId="2" fillId="0" borderId="30" xfId="2" applyFont="1" applyFill="1" applyBorder="1" applyAlignment="1" applyProtection="1">
      <alignment horizontal="center" vertical="center" wrapText="1"/>
      <protection hidden="1"/>
    </xf>
    <xf numFmtId="0" fontId="2" fillId="0" borderId="62" xfId="2" applyFont="1" applyFill="1" applyBorder="1" applyAlignment="1" applyProtection="1">
      <alignment horizontal="center" vertical="center" wrapText="1"/>
      <protection hidden="1"/>
    </xf>
    <xf numFmtId="0" fontId="2" fillId="0" borderId="28" xfId="2" applyFont="1" applyFill="1" applyBorder="1" applyAlignment="1" applyProtection="1">
      <alignment horizontal="center" vertical="center" wrapText="1"/>
      <protection hidden="1"/>
    </xf>
    <xf numFmtId="0" fontId="2" fillId="0" borderId="36" xfId="2" applyFont="1" applyFill="1" applyBorder="1" applyAlignment="1" applyProtection="1">
      <alignment horizontal="center" vertical="center" wrapText="1"/>
      <protection hidden="1"/>
    </xf>
    <xf numFmtId="0" fontId="2" fillId="0" borderId="39" xfId="2" applyFont="1" applyFill="1" applyBorder="1" applyAlignment="1" applyProtection="1">
      <alignment horizontal="center" vertical="center" wrapText="1"/>
      <protection locked="0"/>
    </xf>
    <xf numFmtId="0" fontId="2" fillId="0" borderId="61" xfId="2" applyFont="1" applyFill="1" applyBorder="1" applyAlignment="1" applyProtection="1">
      <alignment horizontal="center" vertical="center" wrapText="1"/>
      <protection locked="0"/>
    </xf>
    <xf numFmtId="0" fontId="2" fillId="0" borderId="30" xfId="2" applyFont="1" applyFill="1" applyBorder="1" applyAlignment="1" applyProtection="1">
      <alignment horizontal="center" vertical="center" wrapText="1"/>
      <protection locked="0"/>
    </xf>
    <xf numFmtId="0" fontId="2" fillId="0" borderId="26" xfId="2" applyFont="1" applyFill="1" applyBorder="1" applyAlignment="1" applyProtection="1">
      <alignment horizontal="center" vertical="center" wrapText="1"/>
      <protection locked="0"/>
    </xf>
    <xf numFmtId="0" fontId="2" fillId="0" borderId="62" xfId="2" applyFont="1" applyFill="1" applyBorder="1" applyAlignment="1" applyProtection="1">
      <alignment horizontal="center" vertical="center" wrapText="1"/>
      <protection locked="0"/>
    </xf>
    <xf numFmtId="0" fontId="8" fillId="0" borderId="87" xfId="7" applyFont="1" applyBorder="1" applyAlignment="1">
      <alignment horizontal="center" vertical="center" wrapText="1"/>
    </xf>
    <xf numFmtId="0" fontId="8" fillId="0" borderId="88" xfId="7" applyFont="1" applyBorder="1" applyAlignment="1">
      <alignment horizontal="center" vertical="center" wrapText="1"/>
    </xf>
    <xf numFmtId="0" fontId="22" fillId="0" borderId="94" xfId="0" applyFont="1" applyFill="1" applyBorder="1" applyAlignment="1">
      <alignment horizontal="center" vertical="center" wrapText="1"/>
    </xf>
    <xf numFmtId="0" fontId="22" fillId="0" borderId="104" xfId="0" applyFont="1" applyFill="1" applyBorder="1" applyAlignment="1">
      <alignment horizontal="center" vertical="center" wrapText="1"/>
    </xf>
    <xf numFmtId="167" fontId="30" fillId="0" borderId="54" xfId="0" applyNumberFormat="1" applyFont="1" applyFill="1" applyBorder="1" applyAlignment="1" applyProtection="1">
      <alignment horizontal="center" vertical="center"/>
      <protection locked="0"/>
    </xf>
    <xf numFmtId="167" fontId="30" fillId="0" borderId="105" xfId="0" applyNumberFormat="1" applyFont="1" applyFill="1" applyBorder="1" applyAlignment="1" applyProtection="1">
      <alignment horizontal="center" vertical="center"/>
      <protection locked="0"/>
    </xf>
    <xf numFmtId="167" fontId="30" fillId="0" borderId="100" xfId="0" applyNumberFormat="1" applyFont="1" applyFill="1" applyBorder="1" applyAlignment="1" applyProtection="1">
      <alignment horizontal="center" vertical="center"/>
      <protection locked="0"/>
    </xf>
    <xf numFmtId="167" fontId="30" fillId="0" borderId="106" xfId="0" applyNumberFormat="1" applyFont="1" applyFill="1" applyBorder="1" applyAlignment="1" applyProtection="1">
      <alignment horizontal="center" vertical="center"/>
      <protection locked="0"/>
    </xf>
    <xf numFmtId="0" fontId="30" fillId="0" borderId="32" xfId="0" applyFont="1" applyFill="1" applyBorder="1" applyAlignment="1" applyProtection="1">
      <alignment horizontal="justify" vertical="center" wrapText="1"/>
      <protection locked="0"/>
    </xf>
    <xf numFmtId="0" fontId="30" fillId="0" borderId="38" xfId="0" applyFont="1" applyFill="1" applyBorder="1" applyAlignment="1" applyProtection="1">
      <alignment horizontal="justify" vertical="center" wrapText="1"/>
      <protection locked="0"/>
    </xf>
    <xf numFmtId="0" fontId="12" fillId="0" borderId="99" xfId="0" applyFont="1" applyFill="1" applyBorder="1" applyAlignment="1" applyProtection="1">
      <alignment horizontal="center" vertical="center" wrapText="1"/>
      <protection locked="0"/>
    </xf>
    <xf numFmtId="0" fontId="2" fillId="6" borderId="29" xfId="0" applyFont="1" applyFill="1" applyBorder="1" applyAlignment="1" applyProtection="1">
      <alignment horizontal="center" vertical="center" wrapText="1"/>
    </xf>
    <xf numFmtId="0" fontId="2" fillId="6" borderId="13" xfId="0" applyFont="1" applyFill="1" applyBorder="1" applyAlignment="1" applyProtection="1">
      <alignment horizontal="center" vertical="center" wrapText="1"/>
    </xf>
    <xf numFmtId="0" fontId="2" fillId="7" borderId="29" xfId="0" applyFont="1" applyFill="1" applyBorder="1" applyAlignment="1" applyProtection="1">
      <alignment horizontal="center" vertical="center" wrapText="1"/>
    </xf>
    <xf numFmtId="0" fontId="2" fillId="7" borderId="13" xfId="0" applyFont="1" applyFill="1" applyBorder="1" applyAlignment="1" applyProtection="1">
      <alignment horizontal="center" vertical="center" wrapText="1"/>
    </xf>
    <xf numFmtId="9" fontId="2" fillId="7" borderId="29" xfId="0" applyNumberFormat="1" applyFont="1" applyFill="1" applyBorder="1" applyAlignment="1" applyProtection="1">
      <alignment horizontal="center" vertical="center" wrapText="1"/>
    </xf>
    <xf numFmtId="0" fontId="30" fillId="0" borderId="41" xfId="0" applyFont="1" applyFill="1" applyBorder="1" applyAlignment="1" applyProtection="1">
      <alignment horizontal="justify" vertical="center" wrapText="1"/>
      <protection locked="0"/>
    </xf>
    <xf numFmtId="0" fontId="2" fillId="0" borderId="12" xfId="0" applyFont="1" applyBorder="1" applyAlignment="1" applyProtection="1">
      <alignment horizontal="center" vertical="center" textRotation="90" wrapText="1"/>
    </xf>
    <xf numFmtId="0" fontId="49" fillId="8" borderId="13" xfId="2" applyFont="1" applyFill="1" applyBorder="1" applyAlignment="1" applyProtection="1">
      <alignment horizontal="center" vertical="center" textRotation="90" wrapText="1"/>
      <protection locked="0"/>
    </xf>
    <xf numFmtId="0" fontId="49" fillId="8" borderId="12" xfId="2" applyFont="1" applyFill="1" applyBorder="1" applyAlignment="1" applyProtection="1">
      <alignment horizontal="center" vertical="center" textRotation="90" wrapText="1"/>
      <protection locked="0"/>
    </xf>
    <xf numFmtId="0" fontId="2" fillId="0" borderId="29" xfId="0" applyFont="1" applyBorder="1" applyAlignment="1" applyProtection="1">
      <alignment horizontal="center" vertical="center" textRotation="90" wrapText="1"/>
    </xf>
    <xf numFmtId="0" fontId="2" fillId="0" borderId="37" xfId="0" applyFont="1" applyBorder="1" applyAlignment="1" applyProtection="1">
      <alignment horizontal="center" vertical="center" textRotation="90" wrapText="1"/>
    </xf>
    <xf numFmtId="0" fontId="2" fillId="0" borderId="29" xfId="0" applyFont="1" applyFill="1" applyBorder="1" applyAlignment="1" applyProtection="1">
      <alignment horizontal="center" vertical="center" textRotation="90" wrapText="1"/>
      <protection locked="0"/>
    </xf>
    <xf numFmtId="0" fontId="2" fillId="0" borderId="37" xfId="0" applyFont="1" applyFill="1" applyBorder="1" applyAlignment="1" applyProtection="1">
      <alignment horizontal="center" vertical="center" textRotation="90" wrapText="1"/>
      <protection locked="0"/>
    </xf>
    <xf numFmtId="0" fontId="2" fillId="7" borderId="37" xfId="0" applyFont="1" applyFill="1" applyBorder="1" applyAlignment="1" applyProtection="1">
      <alignment horizontal="center" vertical="center" wrapText="1"/>
    </xf>
    <xf numFmtId="9" fontId="2" fillId="7" borderId="37" xfId="0" applyNumberFormat="1" applyFont="1" applyFill="1" applyBorder="1" applyAlignment="1" applyProtection="1">
      <alignment horizontal="center" vertical="center" wrapText="1"/>
    </xf>
    <xf numFmtId="0" fontId="2" fillId="0" borderId="26" xfId="2" applyFont="1" applyFill="1" applyBorder="1" applyAlignment="1" applyProtection="1">
      <alignment horizontal="center" vertical="center" wrapText="1"/>
      <protection hidden="1"/>
    </xf>
    <xf numFmtId="0" fontId="2" fillId="0" borderId="12" xfId="2" applyFont="1" applyFill="1" applyBorder="1" applyAlignment="1" applyProtection="1">
      <alignment horizontal="center" vertical="center" wrapText="1"/>
      <protection hidden="1"/>
    </xf>
    <xf numFmtId="0" fontId="2" fillId="0" borderId="51" xfId="2" applyFont="1" applyFill="1" applyBorder="1" applyAlignment="1" applyProtection="1">
      <alignment horizontal="center" vertical="center" wrapText="1"/>
      <protection hidden="1"/>
    </xf>
    <xf numFmtId="0" fontId="2" fillId="0" borderId="52" xfId="2" applyFont="1" applyFill="1" applyBorder="1" applyAlignment="1" applyProtection="1">
      <alignment horizontal="center" vertical="center" wrapText="1"/>
      <protection hidden="1"/>
    </xf>
    <xf numFmtId="0" fontId="2" fillId="0" borderId="4" xfId="2" applyFont="1" applyFill="1" applyBorder="1" applyAlignment="1" applyProtection="1">
      <alignment horizontal="center" vertical="center" wrapText="1"/>
      <protection locked="0"/>
    </xf>
    <xf numFmtId="0" fontId="2" fillId="0" borderId="12"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37" xfId="0" applyFont="1" applyFill="1" applyBorder="1" applyAlignment="1" applyProtection="1">
      <alignment horizontal="center" vertical="center" wrapText="1"/>
      <protection locked="0"/>
    </xf>
    <xf numFmtId="0" fontId="2" fillId="0" borderId="28" xfId="0" applyFont="1" applyBorder="1" applyAlignment="1" applyProtection="1">
      <alignment horizontal="center" vertical="center" wrapText="1"/>
    </xf>
    <xf numFmtId="0" fontId="30" fillId="0" borderId="29" xfId="0" applyFont="1" applyFill="1" applyBorder="1" applyAlignment="1" applyProtection="1">
      <alignment horizontal="justify" vertical="center" wrapText="1"/>
      <protection locked="0"/>
    </xf>
    <xf numFmtId="0" fontId="30" fillId="0" borderId="37" xfId="0" applyFont="1" applyFill="1" applyBorder="1" applyAlignment="1" applyProtection="1">
      <alignment horizontal="justify" vertical="center" wrapText="1"/>
      <protection locked="0"/>
    </xf>
    <xf numFmtId="0" fontId="22" fillId="0" borderId="101"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102" xfId="0" applyFont="1" applyFill="1" applyBorder="1" applyAlignment="1">
      <alignment horizontal="center" vertical="center" wrapText="1"/>
    </xf>
    <xf numFmtId="0" fontId="52" fillId="0" borderId="103" xfId="0" applyFont="1" applyFill="1" applyBorder="1"/>
    <xf numFmtId="0" fontId="2" fillId="6" borderId="37" xfId="0" applyFont="1" applyFill="1" applyBorder="1" applyAlignment="1" applyProtection="1">
      <alignment horizontal="center" vertical="center" wrapText="1"/>
    </xf>
    <xf numFmtId="0" fontId="4" fillId="9" borderId="12" xfId="0" applyFont="1" applyFill="1" applyBorder="1" applyAlignment="1" applyProtection="1">
      <alignment horizontal="center" vertical="center" wrapText="1"/>
      <protection locked="0"/>
    </xf>
    <xf numFmtId="0" fontId="2" fillId="0" borderId="27" xfId="2" applyFont="1" applyFill="1" applyBorder="1" applyAlignment="1" applyProtection="1">
      <alignment horizontal="center" vertical="center" wrapText="1"/>
      <protection hidden="1"/>
    </xf>
    <xf numFmtId="0" fontId="2" fillId="0" borderId="35" xfId="2" applyFont="1" applyFill="1" applyBorder="1" applyAlignment="1" applyProtection="1">
      <alignment horizontal="center" vertical="center" wrapText="1"/>
      <protection hidden="1"/>
    </xf>
    <xf numFmtId="0" fontId="8" fillId="0" borderId="94" xfId="7" applyFont="1" applyBorder="1" applyAlignment="1">
      <alignment horizontal="center" vertical="center" wrapText="1"/>
    </xf>
    <xf numFmtId="0" fontId="8" fillId="0" borderId="95" xfId="7" applyFont="1" applyBorder="1" applyAlignment="1">
      <alignment horizontal="center" vertical="center" wrapText="1"/>
    </xf>
    <xf numFmtId="0" fontId="8" fillId="0" borderId="56" xfId="7" applyFont="1" applyBorder="1" applyAlignment="1">
      <alignment horizontal="center" vertical="center" wrapText="1"/>
    </xf>
    <xf numFmtId="0" fontId="7" fillId="0" borderId="28" xfId="2" applyFont="1" applyFill="1" applyBorder="1" applyAlignment="1" applyProtection="1">
      <alignment horizontal="center" vertical="center" textRotation="90" wrapText="1"/>
      <protection locked="0"/>
    </xf>
    <xf numFmtId="0" fontId="7" fillId="0" borderId="36" xfId="2" applyFont="1" applyFill="1" applyBorder="1" applyAlignment="1" applyProtection="1">
      <alignment horizontal="center" vertical="center" textRotation="90" wrapText="1"/>
      <protection locked="0"/>
    </xf>
    <xf numFmtId="165" fontId="8" fillId="0" borderId="87" xfId="0" applyNumberFormat="1" applyFont="1" applyFill="1" applyBorder="1" applyAlignment="1">
      <alignment horizontal="center" vertical="center"/>
    </xf>
    <xf numFmtId="165" fontId="8" fillId="0" borderId="56" xfId="0" applyNumberFormat="1" applyFont="1" applyFill="1" applyBorder="1" applyAlignment="1">
      <alignment horizontal="center" vertical="center"/>
    </xf>
    <xf numFmtId="166" fontId="8" fillId="0" borderId="87" xfId="0" applyNumberFormat="1" applyFont="1" applyFill="1" applyBorder="1" applyAlignment="1">
      <alignment horizontal="center" vertical="center"/>
    </xf>
    <xf numFmtId="166" fontId="8" fillId="0" borderId="56" xfId="0" applyNumberFormat="1" applyFont="1" applyFill="1" applyBorder="1" applyAlignment="1">
      <alignment horizontal="center" vertical="center"/>
    </xf>
    <xf numFmtId="0" fontId="2" fillId="4" borderId="97" xfId="0" applyFont="1" applyFill="1" applyBorder="1" applyAlignment="1" applyProtection="1">
      <alignment horizontal="justify" vertical="center" wrapText="1"/>
      <protection locked="0"/>
    </xf>
    <xf numFmtId="0" fontId="2" fillId="4" borderId="98" xfId="0" applyFont="1" applyFill="1" applyBorder="1" applyAlignment="1" applyProtection="1">
      <alignment horizontal="justify" vertical="center" wrapText="1"/>
      <protection locked="0"/>
    </xf>
    <xf numFmtId="0" fontId="8" fillId="0" borderId="94" xfId="0" applyFont="1" applyFill="1" applyBorder="1" applyAlignment="1">
      <alignment horizontal="center" vertical="center" wrapText="1"/>
    </xf>
    <xf numFmtId="0" fontId="8" fillId="0" borderId="95" xfId="0" applyFont="1" applyFill="1" applyBorder="1" applyAlignment="1">
      <alignment horizontal="center" vertical="center" wrapText="1"/>
    </xf>
    <xf numFmtId="0" fontId="28" fillId="0" borderId="96" xfId="0" applyFont="1" applyFill="1" applyBorder="1" applyAlignment="1">
      <alignment horizontal="center" vertical="center" wrapText="1"/>
    </xf>
    <xf numFmtId="0" fontId="28" fillId="0" borderId="56" xfId="0" applyFont="1" applyFill="1" applyBorder="1" applyAlignment="1">
      <alignment horizontal="center" vertical="center" wrapText="1"/>
    </xf>
    <xf numFmtId="0" fontId="8" fillId="0" borderId="87" xfId="0" applyFont="1" applyFill="1" applyBorder="1" applyAlignment="1">
      <alignment horizontal="center" vertical="center"/>
    </xf>
    <xf numFmtId="0" fontId="8" fillId="0" borderId="56" xfId="0" applyFont="1" applyFill="1" applyBorder="1" applyAlignment="1">
      <alignment horizontal="center" vertical="center"/>
    </xf>
    <xf numFmtId="0" fontId="2" fillId="6" borderId="54" xfId="0" applyFont="1" applyFill="1" applyBorder="1" applyAlignment="1" applyProtection="1">
      <alignment horizontal="center" vertical="center" wrapText="1"/>
    </xf>
    <xf numFmtId="0" fontId="2" fillId="6" borderId="57" xfId="0" applyFont="1" applyFill="1" applyBorder="1" applyAlignment="1" applyProtection="1">
      <alignment horizontal="center" vertical="center" wrapText="1"/>
    </xf>
    <xf numFmtId="0" fontId="7" fillId="4" borderId="28" xfId="2" applyFont="1" applyFill="1" applyBorder="1" applyAlignment="1" applyProtection="1">
      <alignment horizontal="center" vertical="center" textRotation="90" wrapText="1"/>
      <protection locked="0"/>
    </xf>
    <xf numFmtId="0" fontId="7" fillId="4" borderId="36" xfId="2" applyFont="1" applyFill="1" applyBorder="1" applyAlignment="1" applyProtection="1">
      <alignment horizontal="center" vertical="center" textRotation="90" wrapText="1"/>
      <protection locked="0"/>
    </xf>
    <xf numFmtId="0" fontId="2" fillId="0" borderId="33" xfId="2" applyFont="1" applyFill="1" applyBorder="1" applyAlignment="1" applyProtection="1">
      <alignment horizontal="center" vertical="center" wrapText="1"/>
      <protection hidden="1"/>
    </xf>
    <xf numFmtId="0" fontId="22" fillId="0" borderId="28" xfId="0" applyFont="1" applyBorder="1" applyAlignment="1">
      <alignment horizontal="center" vertical="center" wrapText="1"/>
    </xf>
    <xf numFmtId="0" fontId="22" fillId="0" borderId="36" xfId="0" applyFont="1" applyBorder="1" applyAlignment="1">
      <alignment horizontal="center" vertical="center" wrapText="1"/>
    </xf>
    <xf numFmtId="0" fontId="7" fillId="0" borderId="12" xfId="2" applyFont="1" applyFill="1" applyBorder="1" applyAlignment="1" applyProtection="1">
      <alignment horizontal="center" vertical="center" textRotation="90" wrapText="1"/>
      <protection locked="0"/>
    </xf>
    <xf numFmtId="0" fontId="2" fillId="4" borderId="28" xfId="0" applyFont="1" applyFill="1" applyBorder="1" applyAlignment="1" applyProtection="1">
      <alignment horizontal="justify" vertical="center" wrapText="1"/>
      <protection locked="0"/>
    </xf>
    <xf numFmtId="0" fontId="2" fillId="4" borderId="36" xfId="0" applyFont="1" applyFill="1" applyBorder="1" applyAlignment="1" applyProtection="1">
      <alignment horizontal="justify" vertical="center" wrapText="1"/>
      <protection locked="0"/>
    </xf>
    <xf numFmtId="0" fontId="7" fillId="18" borderId="51" xfId="0" applyFont="1" applyFill="1" applyBorder="1" applyAlignment="1" applyProtection="1">
      <alignment horizontal="center" vertical="center" wrapText="1"/>
      <protection locked="0"/>
    </xf>
    <xf numFmtId="0" fontId="7" fillId="18" borderId="59" xfId="0" applyFont="1" applyFill="1" applyBorder="1" applyAlignment="1" applyProtection="1">
      <alignment horizontal="center" vertical="center" wrapText="1"/>
      <protection locked="0"/>
    </xf>
    <xf numFmtId="0" fontId="7" fillId="18" borderId="52" xfId="0" applyFont="1" applyFill="1" applyBorder="1" applyAlignment="1" applyProtection="1">
      <alignment horizontal="center" vertical="center" wrapText="1"/>
      <protection locked="0"/>
    </xf>
    <xf numFmtId="9" fontId="2" fillId="5" borderId="12" xfId="0" applyNumberFormat="1" applyFont="1" applyFill="1" applyBorder="1" applyAlignment="1" applyProtection="1">
      <alignment horizontal="center" vertical="center" wrapText="1"/>
    </xf>
    <xf numFmtId="0" fontId="7" fillId="5" borderId="12" xfId="0" applyFont="1" applyFill="1" applyBorder="1" applyAlignment="1" applyProtection="1">
      <alignment horizontal="center" vertical="center" textRotation="90" wrapText="1"/>
    </xf>
    <xf numFmtId="0" fontId="2" fillId="0" borderId="22" xfId="0" applyFont="1" applyFill="1" applyBorder="1" applyAlignment="1" applyProtection="1">
      <alignment horizontal="justify" vertical="center" wrapText="1"/>
      <protection locked="0"/>
    </xf>
    <xf numFmtId="0" fontId="30" fillId="0" borderId="21" xfId="0" applyFont="1" applyBorder="1" applyAlignment="1">
      <alignment horizontal="center" vertical="center" textRotation="90" wrapText="1"/>
    </xf>
    <xf numFmtId="0" fontId="30" fillId="0" borderId="22" xfId="0" applyFont="1" applyBorder="1" applyAlignment="1">
      <alignment horizontal="center" vertical="center" textRotation="90" wrapText="1"/>
    </xf>
    <xf numFmtId="0" fontId="30" fillId="0" borderId="20" xfId="0" applyFont="1" applyBorder="1" applyAlignment="1">
      <alignment horizontal="center" vertical="center" textRotation="90" wrapText="1"/>
    </xf>
    <xf numFmtId="0" fontId="2" fillId="5" borderId="33" xfId="0" applyFont="1" applyFill="1" applyBorder="1" applyAlignment="1" applyProtection="1">
      <alignment horizontal="center" vertical="center" wrapText="1"/>
    </xf>
    <xf numFmtId="0" fontId="2" fillId="4" borderId="12" xfId="0" applyFont="1" applyFill="1" applyBorder="1" applyAlignment="1" applyProtection="1">
      <alignment horizontal="center" vertical="center" wrapText="1"/>
      <protection locked="0"/>
    </xf>
    <xf numFmtId="14" fontId="2" fillId="0" borderId="12" xfId="0" applyNumberFormat="1" applyFont="1" applyBorder="1" applyAlignment="1" applyProtection="1">
      <alignment horizontal="center" vertical="center" wrapText="1"/>
      <protection locked="0"/>
    </xf>
    <xf numFmtId="14" fontId="2" fillId="4" borderId="12" xfId="0" applyNumberFormat="1" applyFont="1" applyFill="1" applyBorder="1" applyAlignment="1" applyProtection="1">
      <alignment horizontal="center" vertical="center" wrapText="1"/>
      <protection locked="0"/>
    </xf>
    <xf numFmtId="0" fontId="2" fillId="4" borderId="51" xfId="0" applyFont="1" applyFill="1" applyBorder="1" applyAlignment="1" applyProtection="1">
      <alignment horizontal="left" vertical="center" wrapText="1"/>
      <protection locked="0"/>
    </xf>
    <xf numFmtId="0" fontId="2" fillId="4" borderId="52" xfId="0" applyFont="1" applyFill="1" applyBorder="1" applyAlignment="1" applyProtection="1">
      <alignment horizontal="left" vertical="center" wrapText="1"/>
      <protection locked="0"/>
    </xf>
    <xf numFmtId="0" fontId="7" fillId="4" borderId="12" xfId="2" applyFont="1" applyFill="1" applyBorder="1" applyAlignment="1" applyProtection="1">
      <alignment horizontal="center" vertical="center" textRotation="90" wrapText="1"/>
      <protection locked="0"/>
    </xf>
    <xf numFmtId="0" fontId="2" fillId="4" borderId="59" xfId="0" applyFont="1" applyFill="1" applyBorder="1" applyAlignment="1" applyProtection="1">
      <alignment horizontal="justify" vertical="center" wrapText="1"/>
      <protection locked="0"/>
    </xf>
    <xf numFmtId="0" fontId="2" fillId="4" borderId="14" xfId="0" applyFont="1" applyFill="1" applyBorder="1" applyAlignment="1" applyProtection="1">
      <alignment horizontal="justify" vertical="center" wrapText="1"/>
      <protection locked="0"/>
    </xf>
    <xf numFmtId="0" fontId="30" fillId="0" borderId="45" xfId="2" applyFont="1" applyFill="1" applyBorder="1" applyAlignment="1" applyProtection="1">
      <alignment horizontal="center" vertical="center" wrapText="1"/>
      <protection locked="0"/>
    </xf>
    <xf numFmtId="0" fontId="30" fillId="0" borderId="75" xfId="2" applyFont="1" applyFill="1" applyBorder="1" applyAlignment="1" applyProtection="1">
      <alignment horizontal="center" vertical="center" wrapText="1"/>
      <protection locked="0"/>
    </xf>
    <xf numFmtId="0" fontId="30" fillId="0" borderId="86" xfId="2" applyFont="1" applyFill="1" applyBorder="1" applyAlignment="1" applyProtection="1">
      <alignment horizontal="center" vertical="center" wrapText="1"/>
      <protection locked="0"/>
    </xf>
    <xf numFmtId="0" fontId="30" fillId="0" borderId="28" xfId="0" applyFont="1" applyFill="1" applyBorder="1" applyAlignment="1" applyProtection="1">
      <alignment horizontal="center" vertical="center" textRotation="90" wrapText="1"/>
      <protection locked="0"/>
    </xf>
    <xf numFmtId="0" fontId="30" fillId="0" borderId="36" xfId="0" applyFont="1" applyFill="1" applyBorder="1" applyAlignment="1" applyProtection="1">
      <alignment horizontal="center" vertical="center" textRotation="90" wrapText="1"/>
      <protection locked="0"/>
    </xf>
    <xf numFmtId="0" fontId="30" fillId="0" borderId="29" xfId="0" applyFont="1" applyBorder="1" applyAlignment="1" applyProtection="1">
      <alignment horizontal="center" vertical="center" wrapText="1"/>
    </xf>
    <xf numFmtId="0" fontId="30" fillId="0" borderId="13" xfId="0" applyFont="1" applyBorder="1" applyAlignment="1" applyProtection="1">
      <alignment horizontal="center" vertical="center" wrapText="1"/>
    </xf>
    <xf numFmtId="0" fontId="30" fillId="0" borderId="29" xfId="0" applyFont="1" applyFill="1" applyBorder="1" applyAlignment="1" applyProtection="1">
      <alignment horizontal="center" vertical="center" textRotation="90" wrapText="1"/>
      <protection locked="0"/>
    </xf>
    <xf numFmtId="0" fontId="30" fillId="0" borderId="3" xfId="0" applyFont="1" applyFill="1" applyBorder="1" applyAlignment="1" applyProtection="1">
      <alignment horizontal="center" vertical="center" textRotation="90" wrapText="1"/>
      <protection locked="0"/>
    </xf>
    <xf numFmtId="0" fontId="30" fillId="0" borderId="13" xfId="0" applyFont="1" applyFill="1" applyBorder="1" applyAlignment="1" applyProtection="1">
      <alignment horizontal="center" vertical="center" textRotation="90" wrapText="1"/>
      <protection locked="0"/>
    </xf>
    <xf numFmtId="0" fontId="30" fillId="0" borderId="3" xfId="0" applyFont="1" applyFill="1" applyBorder="1" applyAlignment="1" applyProtection="1">
      <alignment horizontal="justify" vertical="center" wrapText="1"/>
      <protection locked="0"/>
    </xf>
    <xf numFmtId="0" fontId="30" fillId="0" borderId="34" xfId="2" applyFont="1" applyFill="1" applyBorder="1" applyAlignment="1" applyProtection="1">
      <alignment horizontal="center" vertical="center" wrapText="1"/>
      <protection locked="0"/>
    </xf>
    <xf numFmtId="0" fontId="30" fillId="0" borderId="38" xfId="2" applyFont="1" applyFill="1" applyBorder="1" applyAlignment="1" applyProtection="1">
      <alignment horizontal="center" vertical="center" wrapText="1"/>
      <protection locked="0"/>
    </xf>
    <xf numFmtId="0" fontId="31" fillId="17" borderId="66" xfId="2" applyFont="1" applyFill="1" applyBorder="1" applyAlignment="1" applyProtection="1">
      <alignment horizontal="center" vertical="center" wrapText="1"/>
      <protection locked="0"/>
    </xf>
    <xf numFmtId="0" fontId="31" fillId="17" borderId="90" xfId="2"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29" xfId="2" applyFont="1" applyFill="1" applyBorder="1" applyAlignment="1" applyProtection="1">
      <alignment horizontal="center" vertical="center" wrapText="1"/>
      <protection locked="0"/>
    </xf>
    <xf numFmtId="0" fontId="30" fillId="0" borderId="13" xfId="2" applyFont="1" applyFill="1" applyBorder="1" applyAlignment="1" applyProtection="1">
      <alignment horizontal="center" vertical="center" wrapText="1"/>
      <protection locked="0"/>
    </xf>
    <xf numFmtId="9" fontId="30" fillId="7" borderId="29" xfId="0" applyNumberFormat="1" applyFont="1" applyFill="1" applyBorder="1" applyAlignment="1" applyProtection="1">
      <alignment horizontal="center" vertical="center" wrapText="1"/>
    </xf>
    <xf numFmtId="9" fontId="30" fillId="7" borderId="3" xfId="0" applyNumberFormat="1" applyFont="1" applyFill="1" applyBorder="1" applyAlignment="1" applyProtection="1">
      <alignment horizontal="center" vertical="center" wrapText="1"/>
    </xf>
    <xf numFmtId="9" fontId="30" fillId="7" borderId="13" xfId="0" applyNumberFormat="1" applyFont="1" applyFill="1" applyBorder="1" applyAlignment="1" applyProtection="1">
      <alignment horizontal="center" vertical="center" wrapText="1"/>
    </xf>
    <xf numFmtId="0" fontId="22" fillId="0" borderId="75" xfId="2" applyFont="1" applyFill="1" applyBorder="1" applyAlignment="1" applyProtection="1">
      <alignment horizontal="center" vertical="center" wrapText="1"/>
      <protection locked="0"/>
    </xf>
    <xf numFmtId="0" fontId="30" fillId="0" borderId="29" xfId="2" applyFont="1" applyFill="1" applyBorder="1" applyAlignment="1" applyProtection="1">
      <alignment horizontal="center" vertical="center" wrapText="1"/>
    </xf>
    <xf numFmtId="0" fontId="30" fillId="0" borderId="3" xfId="2" applyFont="1" applyFill="1" applyBorder="1" applyAlignment="1" applyProtection="1">
      <alignment horizontal="center" vertical="center" wrapText="1"/>
    </xf>
    <xf numFmtId="0" fontId="22" fillId="0" borderId="3" xfId="2" applyFont="1" applyFill="1" applyBorder="1" applyAlignment="1" applyProtection="1">
      <alignment horizontal="center" vertical="center" wrapText="1"/>
    </xf>
    <xf numFmtId="0" fontId="30" fillId="0" borderId="37" xfId="2" applyFont="1" applyFill="1" applyBorder="1" applyAlignment="1" applyProtection="1">
      <alignment horizontal="center" vertical="center" wrapText="1"/>
    </xf>
    <xf numFmtId="0" fontId="30" fillId="0" borderId="13" xfId="2" applyFont="1" applyFill="1" applyBorder="1" applyAlignment="1" applyProtection="1">
      <alignment horizontal="center" vertical="center" wrapText="1"/>
    </xf>
    <xf numFmtId="0" fontId="30" fillId="0" borderId="32" xfId="2" applyFont="1" applyFill="1" applyBorder="1" applyAlignment="1" applyProtection="1">
      <alignment horizontal="center" vertical="center" wrapText="1"/>
      <protection locked="0"/>
    </xf>
    <xf numFmtId="0" fontId="30" fillId="0" borderId="41" xfId="2" applyFont="1" applyFill="1" applyBorder="1" applyAlignment="1" applyProtection="1">
      <alignment horizontal="center" vertical="center" wrapText="1"/>
      <protection locked="0"/>
    </xf>
    <xf numFmtId="0" fontId="30" fillId="0" borderId="14" xfId="2" applyFont="1" applyFill="1" applyBorder="1" applyAlignment="1" applyProtection="1">
      <alignment horizontal="center" vertical="center" wrapText="1"/>
    </xf>
    <xf numFmtId="0" fontId="31" fillId="17" borderId="84" xfId="2" applyFont="1" applyFill="1" applyBorder="1" applyAlignment="1" applyProtection="1">
      <alignment horizontal="center" vertical="center" wrapText="1"/>
      <protection locked="0"/>
    </xf>
    <xf numFmtId="0" fontId="31" fillId="5" borderId="29" xfId="0" applyFont="1" applyFill="1" applyBorder="1" applyAlignment="1" applyProtection="1">
      <alignment horizontal="center" vertical="center" textRotation="90" wrapText="1"/>
    </xf>
    <xf numFmtId="0" fontId="31" fillId="5" borderId="13" xfId="0" applyFont="1" applyFill="1" applyBorder="1" applyAlignment="1" applyProtection="1">
      <alignment horizontal="center" vertical="center" textRotation="90" wrapText="1"/>
    </xf>
    <xf numFmtId="0" fontId="30" fillId="0" borderId="29" xfId="0" applyFont="1" applyBorder="1" applyAlignment="1" applyProtection="1">
      <alignment horizontal="center" vertical="center" textRotation="90" wrapText="1"/>
    </xf>
    <xf numFmtId="0" fontId="30" fillId="0" borderId="13" xfId="0" applyFont="1" applyBorder="1" applyAlignment="1" applyProtection="1">
      <alignment horizontal="center" vertical="center" textRotation="90" wrapText="1"/>
    </xf>
    <xf numFmtId="167" fontId="30" fillId="0" borderId="29" xfId="0" applyNumberFormat="1" applyFont="1" applyFill="1" applyBorder="1" applyAlignment="1" applyProtection="1">
      <alignment horizontal="center" vertical="center"/>
      <protection locked="0"/>
    </xf>
    <xf numFmtId="167" fontId="30" fillId="0" borderId="13" xfId="0" applyNumberFormat="1" applyFont="1" applyFill="1" applyBorder="1" applyAlignment="1" applyProtection="1">
      <alignment horizontal="center" vertical="center"/>
      <protection locked="0"/>
    </xf>
    <xf numFmtId="0" fontId="30" fillId="3" borderId="29" xfId="0" applyFont="1" applyFill="1" applyBorder="1" applyAlignment="1" applyProtection="1">
      <alignment horizontal="justify" vertical="center" wrapText="1"/>
      <protection locked="0"/>
    </xf>
    <xf numFmtId="0" fontId="30" fillId="3" borderId="3" xfId="0" applyFont="1" applyFill="1" applyBorder="1" applyAlignment="1" applyProtection="1">
      <alignment horizontal="justify" vertical="center" wrapText="1"/>
      <protection locked="0"/>
    </xf>
    <xf numFmtId="0" fontId="30" fillId="3" borderId="29" xfId="0" applyFont="1" applyFill="1" applyBorder="1" applyAlignment="1" applyProtection="1">
      <alignment horizontal="center" vertical="center" wrapText="1"/>
    </xf>
    <xf numFmtId="0" fontId="30" fillId="3" borderId="13" xfId="0" applyFont="1" applyFill="1" applyBorder="1" applyAlignment="1" applyProtection="1">
      <alignment horizontal="center" vertical="center" wrapText="1"/>
    </xf>
    <xf numFmtId="9" fontId="30" fillId="5" borderId="29" xfId="1" applyFont="1" applyFill="1" applyBorder="1" applyAlignment="1" applyProtection="1">
      <alignment horizontal="center" vertical="center"/>
    </xf>
    <xf numFmtId="9" fontId="30" fillId="5" borderId="13" xfId="1" applyFont="1" applyFill="1" applyBorder="1" applyAlignment="1" applyProtection="1">
      <alignment horizontal="center" vertical="center"/>
    </xf>
    <xf numFmtId="0" fontId="30" fillId="0" borderId="29" xfId="0" applyFont="1" applyBorder="1" applyAlignment="1">
      <alignment horizontal="center" vertical="center" textRotation="90" wrapText="1"/>
    </xf>
    <xf numFmtId="0" fontId="30" fillId="0" borderId="13" xfId="0" applyFont="1" applyBorder="1" applyAlignment="1">
      <alignment horizontal="center" vertical="center" textRotation="90" wrapText="1"/>
    </xf>
    <xf numFmtId="0" fontId="30" fillId="5" borderId="29" xfId="0" applyFont="1" applyFill="1" applyBorder="1" applyAlignment="1" applyProtection="1">
      <alignment horizontal="center" vertical="center" wrapText="1"/>
    </xf>
    <xf numFmtId="0" fontId="30" fillId="5" borderId="13" xfId="0" applyFont="1" applyFill="1" applyBorder="1" applyAlignment="1" applyProtection="1">
      <alignment horizontal="center" vertical="center" wrapText="1"/>
    </xf>
    <xf numFmtId="0" fontId="30" fillId="0" borderId="11" xfId="0" applyFont="1" applyFill="1" applyBorder="1" applyAlignment="1" applyProtection="1">
      <alignment horizontal="center" vertical="center" wrapText="1"/>
      <protection locked="0"/>
    </xf>
    <xf numFmtId="0" fontId="21" fillId="17" borderId="66" xfId="2" applyFont="1" applyFill="1" applyBorder="1" applyAlignment="1" applyProtection="1">
      <alignment horizontal="center" vertical="center" wrapText="1"/>
      <protection locked="0"/>
    </xf>
    <xf numFmtId="0" fontId="21" fillId="17" borderId="90" xfId="2" applyFont="1" applyFill="1" applyBorder="1" applyAlignment="1" applyProtection="1">
      <alignment horizontal="center" vertical="center" wrapText="1"/>
      <protection locked="0"/>
    </xf>
    <xf numFmtId="0" fontId="22" fillId="0" borderId="55" xfId="0" applyFont="1" applyFill="1" applyBorder="1" applyAlignment="1" applyProtection="1">
      <alignment horizontal="center" vertical="center" wrapText="1"/>
      <protection locked="0"/>
    </xf>
    <xf numFmtId="0" fontId="22" fillId="0" borderId="7" xfId="0" applyFont="1" applyFill="1" applyBorder="1" applyAlignment="1" applyProtection="1">
      <alignment horizontal="center" vertical="center" wrapText="1"/>
      <protection locked="0"/>
    </xf>
    <xf numFmtId="0" fontId="22" fillId="0" borderId="29" xfId="0" applyFont="1" applyFill="1" applyBorder="1" applyAlignment="1" applyProtection="1">
      <alignment horizontal="justify" vertical="center" wrapText="1"/>
      <protection locked="0"/>
    </xf>
    <xf numFmtId="0" fontId="22" fillId="0" borderId="13" xfId="0" applyFont="1" applyFill="1" applyBorder="1" applyAlignment="1" applyProtection="1">
      <alignment horizontal="justify" vertical="center" wrapText="1"/>
      <protection locked="0"/>
    </xf>
    <xf numFmtId="9" fontId="22" fillId="5" borderId="29" xfId="1" applyFont="1" applyFill="1" applyBorder="1" applyAlignment="1" applyProtection="1">
      <alignment horizontal="center" vertical="center"/>
    </xf>
    <xf numFmtId="9" fontId="22" fillId="5" borderId="13" xfId="1" applyFont="1" applyFill="1" applyBorder="1" applyAlignment="1" applyProtection="1">
      <alignment horizontal="center" vertical="center"/>
    </xf>
    <xf numFmtId="0" fontId="22" fillId="0" borderId="34" xfId="2" applyFont="1" applyFill="1" applyBorder="1" applyAlignment="1" applyProtection="1">
      <alignment horizontal="center" vertical="center" wrapText="1"/>
      <protection locked="0"/>
    </xf>
    <xf numFmtId="0" fontId="22" fillId="0" borderId="41" xfId="2" applyFont="1" applyFill="1" applyBorder="1" applyAlignment="1" applyProtection="1">
      <alignment horizontal="center" vertical="center" wrapText="1"/>
      <protection locked="0"/>
    </xf>
    <xf numFmtId="0" fontId="21" fillId="17" borderId="84" xfId="2" applyFont="1" applyFill="1" applyBorder="1" applyAlignment="1" applyProtection="1">
      <alignment horizontal="center" vertical="center" wrapText="1"/>
      <protection locked="0"/>
    </xf>
    <xf numFmtId="0" fontId="22" fillId="0" borderId="11" xfId="0" applyFont="1" applyFill="1" applyBorder="1" applyAlignment="1" applyProtection="1">
      <alignment horizontal="center" vertical="center" wrapText="1"/>
      <protection locked="0"/>
    </xf>
    <xf numFmtId="0" fontId="22" fillId="0" borderId="3" xfId="0" applyFont="1" applyFill="1" applyBorder="1" applyAlignment="1" applyProtection="1">
      <alignment horizontal="justify" vertical="center" wrapText="1"/>
      <protection locked="0"/>
    </xf>
    <xf numFmtId="0" fontId="22" fillId="0" borderId="29" xfId="2" applyFont="1" applyFill="1" applyBorder="1" applyAlignment="1" applyProtection="1">
      <alignment horizontal="center" vertical="center" wrapText="1"/>
      <protection locked="0"/>
    </xf>
    <xf numFmtId="0" fontId="22" fillId="0" borderId="13" xfId="2" applyFont="1" applyFill="1" applyBorder="1" applyAlignment="1" applyProtection="1">
      <alignment horizontal="center" vertical="center" wrapText="1"/>
      <protection locked="0"/>
    </xf>
    <xf numFmtId="0" fontId="22" fillId="0" borderId="29" xfId="0" applyFont="1" applyFill="1" applyBorder="1" applyAlignment="1" applyProtection="1">
      <alignment horizontal="center" vertical="center" wrapText="1"/>
      <protection locked="0"/>
    </xf>
    <xf numFmtId="0" fontId="22" fillId="0" borderId="13" xfId="0" applyFont="1" applyFill="1" applyBorder="1" applyAlignment="1" applyProtection="1">
      <alignment horizontal="center" vertical="center" wrapText="1"/>
      <protection locked="0"/>
    </xf>
    <xf numFmtId="0" fontId="22" fillId="3" borderId="29" xfId="0" applyFont="1" applyFill="1" applyBorder="1" applyAlignment="1" applyProtection="1">
      <alignment horizontal="center" vertical="center" wrapText="1"/>
    </xf>
    <xf numFmtId="0" fontId="22" fillId="3" borderId="13" xfId="0" applyFont="1" applyFill="1" applyBorder="1" applyAlignment="1" applyProtection="1">
      <alignment horizontal="center" vertical="center" wrapText="1"/>
    </xf>
    <xf numFmtId="0" fontId="49" fillId="11" borderId="1" xfId="0" applyFont="1" applyFill="1" applyBorder="1" applyAlignment="1" applyProtection="1">
      <alignment horizontal="center" vertical="center" wrapText="1"/>
      <protection locked="0"/>
    </xf>
    <xf numFmtId="0" fontId="49" fillId="11" borderId="2" xfId="0" applyFont="1" applyFill="1" applyBorder="1" applyAlignment="1" applyProtection="1">
      <alignment horizontal="center" vertical="center" wrapText="1"/>
      <protection locked="0"/>
    </xf>
    <xf numFmtId="0" fontId="49" fillId="11" borderId="7" xfId="0" applyFont="1" applyFill="1" applyBorder="1" applyAlignment="1" applyProtection="1">
      <alignment horizontal="center" vertical="center" wrapText="1"/>
      <protection locked="0"/>
    </xf>
    <xf numFmtId="0" fontId="49" fillId="11" borderId="5" xfId="0" applyFont="1" applyFill="1" applyBorder="1" applyAlignment="1" applyProtection="1">
      <alignment horizontal="center" vertical="center" wrapText="1"/>
      <protection locked="0"/>
    </xf>
    <xf numFmtId="0" fontId="49" fillId="11" borderId="6" xfId="0" applyFont="1" applyFill="1" applyBorder="1" applyAlignment="1" applyProtection="1">
      <alignment horizontal="center" vertical="center" wrapText="1"/>
      <protection locked="0"/>
    </xf>
    <xf numFmtId="0" fontId="49" fillId="11" borderId="8" xfId="0" applyFont="1" applyFill="1" applyBorder="1" applyAlignment="1" applyProtection="1">
      <alignment horizontal="center" vertical="center" wrapText="1"/>
      <protection locked="0"/>
    </xf>
    <xf numFmtId="0" fontId="30" fillId="0" borderId="55" xfId="2" applyFont="1" applyFill="1" applyBorder="1" applyAlignment="1" applyProtection="1">
      <alignment horizontal="center" vertical="center" wrapText="1"/>
      <protection locked="0"/>
    </xf>
    <xf numFmtId="0" fontId="30" fillId="0" borderId="7" xfId="2" applyFont="1" applyFill="1" applyBorder="1" applyAlignment="1" applyProtection="1">
      <alignment horizontal="center" vertical="center" wrapText="1"/>
      <protection locked="0"/>
    </xf>
    <xf numFmtId="0" fontId="22" fillId="0" borderId="29" xfId="0" applyFont="1" applyFill="1" applyBorder="1" applyAlignment="1">
      <alignment horizontal="justify" vertical="center" wrapText="1"/>
    </xf>
    <xf numFmtId="0" fontId="22" fillId="0" borderId="3" xfId="0" applyFont="1" applyFill="1" applyBorder="1" applyAlignment="1">
      <alignment horizontal="justify" vertical="center" wrapText="1"/>
    </xf>
    <xf numFmtId="0" fontId="22" fillId="0" borderId="13" xfId="0" applyFont="1" applyFill="1" applyBorder="1" applyAlignment="1">
      <alignment horizontal="justify" vertical="center" wrapText="1"/>
    </xf>
    <xf numFmtId="0" fontId="30" fillId="0" borderId="3" xfId="0" applyFont="1" applyBorder="1" applyAlignment="1" applyProtection="1">
      <alignment horizontal="center" vertical="center" wrapText="1"/>
    </xf>
    <xf numFmtId="0" fontId="12" fillId="0" borderId="114" xfId="0" applyFont="1" applyFill="1" applyBorder="1" applyAlignment="1" applyProtection="1">
      <alignment horizontal="center" vertical="center" wrapText="1"/>
      <protection locked="0"/>
    </xf>
    <xf numFmtId="0" fontId="12" fillId="0" borderId="115" xfId="0" applyFont="1" applyFill="1" applyBorder="1" applyAlignment="1" applyProtection="1">
      <alignment horizontal="center" vertical="center" wrapText="1"/>
      <protection locked="0"/>
    </xf>
    <xf numFmtId="0" fontId="12" fillId="0" borderId="116" xfId="0" applyFont="1" applyFill="1" applyBorder="1" applyAlignment="1" applyProtection="1">
      <alignment horizontal="center" vertical="center" wrapText="1"/>
      <protection locked="0"/>
    </xf>
    <xf numFmtId="0" fontId="30" fillId="0" borderId="11" xfId="2" applyFont="1" applyFill="1" applyBorder="1" applyAlignment="1" applyProtection="1">
      <alignment horizontal="center" vertical="center" wrapText="1"/>
      <protection locked="0"/>
    </xf>
    <xf numFmtId="0" fontId="49" fillId="11" borderId="9" xfId="0" applyFont="1" applyFill="1" applyBorder="1" applyAlignment="1" applyProtection="1">
      <alignment horizontal="center" vertical="center" wrapText="1"/>
      <protection locked="0"/>
    </xf>
    <xf numFmtId="0" fontId="49" fillId="11" borderId="10" xfId="0" applyFont="1" applyFill="1" applyBorder="1" applyAlignment="1" applyProtection="1">
      <alignment horizontal="center" vertical="center" wrapText="1"/>
      <protection locked="0"/>
    </xf>
    <xf numFmtId="0" fontId="49" fillId="11" borderId="11" xfId="0" applyFont="1" applyFill="1" applyBorder="1" applyAlignment="1" applyProtection="1">
      <alignment horizontal="center" vertical="center" wrapText="1"/>
      <protection locked="0"/>
    </xf>
    <xf numFmtId="0" fontId="49" fillId="8" borderId="13" xfId="2" applyFont="1" applyFill="1" applyBorder="1" applyAlignment="1" applyProtection="1">
      <alignment horizontal="center" vertical="center" textRotation="90" wrapText="1"/>
    </xf>
    <xf numFmtId="0" fontId="49" fillId="8" borderId="12" xfId="2" applyFont="1" applyFill="1" applyBorder="1" applyAlignment="1" applyProtection="1">
      <alignment horizontal="center" vertical="center" textRotation="90" wrapText="1"/>
    </xf>
    <xf numFmtId="0" fontId="2" fillId="0" borderId="108" xfId="0" applyFont="1" applyBorder="1" applyAlignment="1" applyProtection="1">
      <alignment horizontal="center" vertical="center"/>
      <protection locked="0"/>
    </xf>
    <xf numFmtId="0" fontId="49" fillId="11" borderId="2" xfId="0" applyFont="1" applyFill="1" applyBorder="1" applyAlignment="1" applyProtection="1">
      <alignment horizontal="center" vertical="center"/>
      <protection locked="0"/>
    </xf>
    <xf numFmtId="0" fontId="49" fillId="11" borderId="7" xfId="0" applyFont="1" applyFill="1" applyBorder="1" applyAlignment="1" applyProtection="1">
      <alignment horizontal="center" vertical="center"/>
      <protection locked="0"/>
    </xf>
    <xf numFmtId="0" fontId="49" fillId="11" borderId="6" xfId="0" applyFont="1" applyFill="1" applyBorder="1" applyAlignment="1" applyProtection="1">
      <alignment horizontal="center" vertical="center"/>
      <protection locked="0"/>
    </xf>
    <xf numFmtId="0" fontId="49" fillId="11" borderId="8" xfId="0" applyFont="1" applyFill="1" applyBorder="1" applyAlignment="1" applyProtection="1">
      <alignment horizontal="center" vertical="center"/>
      <protection locked="0"/>
    </xf>
    <xf numFmtId="0" fontId="30" fillId="0" borderId="3" xfId="0" applyFont="1" applyFill="1" applyBorder="1" applyAlignment="1" applyProtection="1">
      <alignment horizontal="center" vertical="center" wrapText="1"/>
      <protection locked="0"/>
    </xf>
    <xf numFmtId="0" fontId="49" fillId="2" borderId="13" xfId="0" applyFont="1" applyFill="1" applyBorder="1" applyAlignment="1" applyProtection="1">
      <alignment horizontal="center" vertical="center" textRotation="90" wrapText="1"/>
    </xf>
    <xf numFmtId="0" fontId="49" fillId="2" borderId="12" xfId="0" applyFont="1" applyFill="1" applyBorder="1" applyAlignment="1" applyProtection="1">
      <alignment horizontal="center" vertical="center" textRotation="90" wrapText="1"/>
    </xf>
    <xf numFmtId="0" fontId="30" fillId="0" borderId="46" xfId="2" applyFont="1" applyFill="1" applyBorder="1" applyAlignment="1" applyProtection="1">
      <alignment horizontal="center" vertical="center" wrapText="1"/>
      <protection locked="0"/>
    </xf>
    <xf numFmtId="0" fontId="12" fillId="0" borderId="109" xfId="0" applyFont="1" applyFill="1" applyBorder="1" applyAlignment="1" applyProtection="1">
      <alignment horizontal="center" vertical="center" wrapText="1"/>
      <protection locked="0"/>
    </xf>
    <xf numFmtId="0" fontId="12" fillId="0" borderId="110" xfId="0" applyFont="1" applyFill="1" applyBorder="1" applyAlignment="1" applyProtection="1">
      <alignment horizontal="center" vertical="center" wrapText="1"/>
      <protection locked="0"/>
    </xf>
    <xf numFmtId="0" fontId="12" fillId="0" borderId="111" xfId="0" applyFont="1" applyFill="1" applyBorder="1" applyAlignment="1" applyProtection="1">
      <alignment horizontal="center" vertical="center" wrapText="1"/>
      <protection locked="0"/>
    </xf>
    <xf numFmtId="0" fontId="12" fillId="0" borderId="112" xfId="0"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center" wrapText="1"/>
      <protection locked="0"/>
    </xf>
    <xf numFmtId="0" fontId="12" fillId="0" borderId="113" xfId="0" applyFont="1" applyFill="1" applyBorder="1" applyAlignment="1" applyProtection="1">
      <alignment horizontal="center" vertical="center" wrapText="1"/>
      <protection locked="0"/>
    </xf>
    <xf numFmtId="167" fontId="30" fillId="0" borderId="29" xfId="0" applyNumberFormat="1" applyFont="1" applyFill="1" applyBorder="1" applyAlignment="1">
      <alignment horizontal="center" vertical="center" wrapText="1"/>
    </xf>
    <xf numFmtId="167" fontId="30" fillId="0" borderId="3" xfId="0" applyNumberFormat="1" applyFont="1" applyFill="1" applyBorder="1" applyAlignment="1">
      <alignment horizontal="center" vertical="center" wrapText="1"/>
    </xf>
    <xf numFmtId="167" fontId="30" fillId="0" borderId="13" xfId="0" applyNumberFormat="1" applyFont="1" applyFill="1" applyBorder="1" applyAlignment="1">
      <alignment horizontal="center" vertical="center" wrapText="1"/>
    </xf>
    <xf numFmtId="14" fontId="30" fillId="0" borderId="29" xfId="0" applyNumberFormat="1" applyFont="1" applyFill="1" applyBorder="1" applyAlignment="1">
      <alignment horizontal="center" vertical="center" wrapText="1"/>
    </xf>
    <xf numFmtId="14" fontId="30" fillId="0" borderId="3" xfId="0" applyNumberFormat="1" applyFont="1" applyFill="1" applyBorder="1" applyAlignment="1">
      <alignment horizontal="center" vertical="center" wrapText="1"/>
    </xf>
    <xf numFmtId="14" fontId="30" fillId="0" borderId="13" xfId="0" applyNumberFormat="1" applyFont="1" applyFill="1" applyBorder="1" applyAlignment="1">
      <alignment horizontal="center" vertical="center" wrapText="1"/>
    </xf>
    <xf numFmtId="0" fontId="49" fillId="11" borderId="9" xfId="0" applyFont="1" applyFill="1" applyBorder="1" applyAlignment="1" applyProtection="1">
      <alignment horizontal="center" vertical="center"/>
      <protection locked="0"/>
    </xf>
    <xf numFmtId="0" fontId="49" fillId="11" borderId="10" xfId="0" applyFont="1" applyFill="1" applyBorder="1" applyAlignment="1" applyProtection="1">
      <alignment horizontal="center" vertical="center"/>
      <protection locked="0"/>
    </xf>
    <xf numFmtId="0" fontId="49" fillId="11" borderId="11" xfId="0" applyFont="1" applyFill="1" applyBorder="1" applyAlignment="1" applyProtection="1">
      <alignment horizontal="center" vertical="center"/>
      <protection locked="0"/>
    </xf>
    <xf numFmtId="0" fontId="49" fillId="9" borderId="13" xfId="0" applyFont="1" applyFill="1" applyBorder="1" applyAlignment="1" applyProtection="1">
      <alignment horizontal="center" vertical="center" wrapText="1"/>
    </xf>
    <xf numFmtId="0" fontId="49" fillId="9" borderId="12" xfId="0" applyFont="1" applyFill="1" applyBorder="1" applyAlignment="1" applyProtection="1">
      <alignment horizontal="center" vertical="center" wrapText="1"/>
    </xf>
    <xf numFmtId="0" fontId="30" fillId="3" borderId="3" xfId="0" applyFont="1" applyFill="1" applyBorder="1" applyAlignment="1" applyProtection="1">
      <alignment horizontal="center" vertical="center" wrapText="1"/>
    </xf>
    <xf numFmtId="0" fontId="30" fillId="0" borderId="3" xfId="2" applyFont="1" applyFill="1" applyBorder="1" applyAlignment="1" applyProtection="1">
      <alignment horizontal="center" vertical="center" wrapText="1"/>
      <protection locked="0"/>
    </xf>
    <xf numFmtId="0" fontId="30" fillId="0" borderId="29" xfId="2" applyFont="1" applyFill="1" applyBorder="1" applyAlignment="1" applyProtection="1">
      <alignment horizontal="justify" vertical="center" wrapText="1"/>
      <protection locked="0"/>
    </xf>
    <xf numFmtId="0" fontId="30" fillId="0" borderId="13" xfId="2" applyFont="1" applyFill="1" applyBorder="1" applyAlignment="1" applyProtection="1">
      <alignment horizontal="justify" vertical="center" wrapText="1"/>
      <protection locked="0"/>
    </xf>
    <xf numFmtId="9" fontId="30" fillId="5" borderId="3" xfId="1" applyFont="1" applyFill="1" applyBorder="1" applyAlignment="1" applyProtection="1">
      <alignment horizontal="center" vertical="center"/>
    </xf>
    <xf numFmtId="0" fontId="30" fillId="0" borderId="32" xfId="0" applyFont="1" applyFill="1" applyBorder="1" applyAlignment="1">
      <alignment horizontal="justify" vertical="center" wrapText="1"/>
    </xf>
    <xf numFmtId="0" fontId="30" fillId="0" borderId="41" xfId="0" applyFont="1" applyFill="1" applyBorder="1" applyAlignment="1">
      <alignment horizontal="justify" vertical="center" wrapText="1"/>
    </xf>
    <xf numFmtId="0" fontId="30" fillId="0" borderId="34" xfId="0" applyFont="1" applyFill="1" applyBorder="1" applyAlignment="1">
      <alignment horizontal="justify" vertical="center" wrapText="1"/>
    </xf>
    <xf numFmtId="0" fontId="30" fillId="0" borderId="29" xfId="0" applyFont="1" applyFill="1" applyBorder="1" applyAlignment="1" applyProtection="1">
      <alignment horizontal="center" vertical="center"/>
      <protection locked="0"/>
    </xf>
    <xf numFmtId="0" fontId="30" fillId="0" borderId="3" xfId="0" applyFont="1" applyFill="1" applyBorder="1" applyAlignment="1" applyProtection="1">
      <alignment horizontal="center" vertical="center"/>
      <protection locked="0"/>
    </xf>
    <xf numFmtId="0" fontId="30" fillId="0" borderId="3" xfId="0" applyFont="1" applyFill="1" applyBorder="1" applyAlignment="1">
      <alignment horizontal="justify" vertical="center" wrapText="1"/>
    </xf>
    <xf numFmtId="167" fontId="30" fillId="0" borderId="3" xfId="0" applyNumberFormat="1" applyFont="1" applyFill="1" applyBorder="1" applyAlignment="1" applyProtection="1">
      <alignment horizontal="center" vertical="center"/>
      <protection locked="0"/>
    </xf>
    <xf numFmtId="9" fontId="22" fillId="7" borderId="29" xfId="0" applyNumberFormat="1" applyFont="1" applyFill="1" applyBorder="1" applyAlignment="1" applyProtection="1">
      <alignment horizontal="center" vertical="center" wrapText="1"/>
    </xf>
    <xf numFmtId="9" fontId="22" fillId="7" borderId="13" xfId="0" applyNumberFormat="1" applyFont="1" applyFill="1" applyBorder="1" applyAlignment="1" applyProtection="1">
      <alignment horizontal="center" vertical="center" wrapText="1"/>
    </xf>
    <xf numFmtId="0" fontId="22" fillId="0" borderId="29" xfId="0" applyFont="1" applyBorder="1" applyAlignment="1" applyProtection="1">
      <alignment horizontal="center" vertical="center" wrapText="1"/>
    </xf>
    <xf numFmtId="0" fontId="22" fillId="0" borderId="13" xfId="0" applyFont="1" applyBorder="1" applyAlignment="1" applyProtection="1">
      <alignment horizontal="center" vertical="center" wrapText="1"/>
    </xf>
    <xf numFmtId="0" fontId="30" fillId="0" borderId="34" xfId="0" applyFont="1" applyFill="1" applyBorder="1" applyAlignment="1" applyProtection="1">
      <alignment horizontal="justify" vertical="center" wrapText="1"/>
      <protection locked="0"/>
    </xf>
    <xf numFmtId="0" fontId="22" fillId="0" borderId="29" xfId="2" applyFont="1" applyFill="1" applyBorder="1" applyAlignment="1" applyProtection="1">
      <alignment horizontal="center" vertical="center" wrapText="1"/>
    </xf>
    <xf numFmtId="0" fontId="22" fillId="0" borderId="37" xfId="2" applyFont="1" applyFill="1" applyBorder="1" applyAlignment="1" applyProtection="1">
      <alignment horizontal="center" vertical="center" wrapText="1"/>
    </xf>
    <xf numFmtId="0" fontId="22" fillId="0" borderId="32" xfId="2" applyFont="1" applyFill="1" applyBorder="1" applyAlignment="1" applyProtection="1">
      <alignment horizontal="center" vertical="center" wrapText="1"/>
      <protection locked="0"/>
    </xf>
    <xf numFmtId="0" fontId="21" fillId="18" borderId="3" xfId="0" applyFont="1" applyFill="1" applyBorder="1" applyAlignment="1" applyProtection="1">
      <alignment horizontal="center" vertical="center" wrapText="1"/>
      <protection locked="0"/>
    </xf>
    <xf numFmtId="0" fontId="21" fillId="18" borderId="13" xfId="0" applyFont="1" applyFill="1" applyBorder="1" applyAlignment="1" applyProtection="1">
      <alignment horizontal="center" vertical="center" wrapText="1"/>
      <protection locked="0"/>
    </xf>
    <xf numFmtId="0" fontId="30" fillId="0" borderId="3" xfId="0" applyFont="1" applyBorder="1" applyAlignment="1">
      <alignment horizontal="center" vertical="center" textRotation="90" wrapText="1"/>
    </xf>
    <xf numFmtId="0" fontId="30" fillId="5" borderId="3" xfId="0" applyFont="1" applyFill="1" applyBorder="1" applyAlignment="1" applyProtection="1">
      <alignment horizontal="center" vertical="center" wrapText="1"/>
    </xf>
    <xf numFmtId="0" fontId="22" fillId="0" borderId="3" xfId="2" applyFont="1" applyFill="1" applyBorder="1" applyAlignment="1" applyProtection="1">
      <alignment horizontal="center" vertical="center" wrapText="1"/>
      <protection locked="0"/>
    </xf>
    <xf numFmtId="0" fontId="22" fillId="0" borderId="3" xfId="0" applyFont="1" applyFill="1" applyBorder="1" applyAlignment="1" applyProtection="1">
      <alignment horizontal="center" vertical="center" wrapText="1"/>
      <protection locked="0"/>
    </xf>
    <xf numFmtId="0" fontId="22" fillId="3" borderId="3" xfId="0" applyFont="1" applyFill="1" applyBorder="1" applyAlignment="1" applyProtection="1">
      <alignment horizontal="center" vertical="center" wrapText="1"/>
    </xf>
    <xf numFmtId="9" fontId="22" fillId="5" borderId="3" xfId="1" applyFont="1" applyFill="1" applyBorder="1" applyAlignment="1" applyProtection="1">
      <alignment horizontal="center" vertical="center"/>
    </xf>
    <xf numFmtId="9" fontId="22" fillId="7" borderId="3" xfId="0" applyNumberFormat="1" applyFont="1" applyFill="1" applyBorder="1" applyAlignment="1" applyProtection="1">
      <alignment horizontal="center" vertical="center" wrapText="1"/>
    </xf>
    <xf numFmtId="0" fontId="22" fillId="0" borderId="3" xfId="0" applyFont="1" applyBorder="1" applyAlignment="1" applyProtection="1">
      <alignment horizontal="center" vertical="center" wrapText="1"/>
    </xf>
    <xf numFmtId="0" fontId="31" fillId="5" borderId="3" xfId="0" applyFont="1" applyFill="1" applyBorder="1" applyAlignment="1" applyProtection="1">
      <alignment horizontal="center" vertical="center" textRotation="90" wrapText="1"/>
    </xf>
    <xf numFmtId="0" fontId="30" fillId="0" borderId="3" xfId="0" applyFont="1" applyBorder="1" applyAlignment="1" applyProtection="1">
      <alignment horizontal="center" vertical="center" textRotation="90" wrapText="1"/>
    </xf>
    <xf numFmtId="9" fontId="30" fillId="5" borderId="3" xfId="0" applyNumberFormat="1" applyFont="1" applyFill="1" applyBorder="1" applyAlignment="1">
      <alignment horizontal="center" vertical="center" wrapText="1"/>
    </xf>
    <xf numFmtId="9" fontId="30" fillId="5" borderId="13" xfId="0" applyNumberFormat="1" applyFont="1" applyFill="1" applyBorder="1" applyAlignment="1">
      <alignment horizontal="center" vertical="center" wrapText="1"/>
    </xf>
    <xf numFmtId="9" fontId="30" fillId="5" borderId="3" xfId="0" applyNumberFormat="1" applyFont="1" applyFill="1" applyBorder="1" applyAlignment="1" applyProtection="1">
      <alignment horizontal="center" vertical="center" wrapText="1"/>
    </xf>
    <xf numFmtId="9" fontId="30" fillId="5" borderId="13" xfId="0" applyNumberFormat="1" applyFont="1" applyFill="1" applyBorder="1" applyAlignment="1" applyProtection="1">
      <alignment horizontal="center" vertical="center" wrapText="1"/>
    </xf>
    <xf numFmtId="0" fontId="22" fillId="0" borderId="118" xfId="2" applyFont="1" applyFill="1" applyBorder="1" applyAlignment="1" applyProtection="1">
      <alignment horizontal="center" vertical="center" wrapText="1"/>
      <protection locked="0"/>
    </xf>
    <xf numFmtId="0" fontId="22" fillId="0" borderId="86" xfId="2" applyFont="1" applyFill="1" applyBorder="1" applyAlignment="1" applyProtection="1">
      <alignment horizontal="center" vertical="center" wrapText="1"/>
      <protection locked="0"/>
    </xf>
    <xf numFmtId="0" fontId="22" fillId="0" borderId="13" xfId="2" applyFont="1" applyFill="1" applyBorder="1" applyAlignment="1" applyProtection="1">
      <alignment horizontal="center" vertical="center" wrapText="1"/>
    </xf>
    <xf numFmtId="9" fontId="30" fillId="5" borderId="29" xfId="0" applyNumberFormat="1" applyFont="1" applyFill="1" applyBorder="1" applyAlignment="1" applyProtection="1">
      <alignment horizontal="center" vertical="center" wrapText="1"/>
    </xf>
    <xf numFmtId="0" fontId="30" fillId="0" borderId="32" xfId="4" applyFont="1" applyFill="1" applyBorder="1" applyAlignment="1">
      <alignment horizontal="justify" vertical="center" wrapText="1"/>
    </xf>
    <xf numFmtId="0" fontId="30" fillId="0" borderId="41" xfId="4" applyFont="1" applyFill="1" applyBorder="1" applyAlignment="1">
      <alignment horizontal="justify" vertical="center" wrapText="1"/>
    </xf>
    <xf numFmtId="0" fontId="31" fillId="18" borderId="29" xfId="0" applyFont="1" applyFill="1" applyBorder="1" applyAlignment="1" applyProtection="1">
      <alignment horizontal="center" vertical="center" wrapText="1"/>
      <protection locked="0"/>
    </xf>
    <xf numFmtId="0" fontId="31" fillId="18" borderId="13" xfId="0" applyFont="1" applyFill="1" applyBorder="1" applyAlignment="1" applyProtection="1">
      <alignment horizontal="center" vertical="center" wrapText="1"/>
      <protection locked="0"/>
    </xf>
    <xf numFmtId="0" fontId="30" fillId="3" borderId="29" xfId="0" applyFont="1" applyFill="1" applyBorder="1" applyAlignment="1" applyProtection="1">
      <alignment horizontal="center" vertical="center" wrapText="1"/>
      <protection locked="0"/>
    </xf>
    <xf numFmtId="0" fontId="30" fillId="3" borderId="13" xfId="0" applyFont="1" applyFill="1" applyBorder="1" applyAlignment="1" applyProtection="1">
      <alignment horizontal="center" vertical="center" wrapText="1"/>
      <protection locked="0"/>
    </xf>
    <xf numFmtId="0" fontId="30" fillId="0" borderId="29" xfId="0" applyFont="1" applyFill="1" applyBorder="1" applyAlignment="1" applyProtection="1">
      <alignment horizontal="justify" vertical="center"/>
      <protection locked="0"/>
    </xf>
    <xf numFmtId="0" fontId="30" fillId="0" borderId="3" xfId="0" applyFont="1" applyFill="1" applyBorder="1" applyAlignment="1" applyProtection="1">
      <alignment horizontal="justify" vertical="center"/>
      <protection locked="0"/>
    </xf>
    <xf numFmtId="0" fontId="30" fillId="0" borderId="13" xfId="0" applyFont="1" applyFill="1" applyBorder="1" applyAlignment="1" applyProtection="1">
      <alignment horizontal="justify" vertical="center"/>
      <protection locked="0"/>
    </xf>
    <xf numFmtId="0" fontId="31" fillId="18" borderId="3" xfId="0" applyFont="1" applyFill="1" applyBorder="1" applyAlignment="1" applyProtection="1">
      <alignment horizontal="center" vertical="center" wrapText="1"/>
      <protection locked="0"/>
    </xf>
    <xf numFmtId="9" fontId="30" fillId="5" borderId="29" xfId="0" applyNumberFormat="1" applyFont="1" applyFill="1" applyBorder="1" applyAlignment="1">
      <alignment horizontal="center" vertical="center" wrapText="1"/>
    </xf>
    <xf numFmtId="0" fontId="30" fillId="0" borderId="28" xfId="2" applyFont="1" applyFill="1" applyBorder="1" applyAlignment="1" applyProtection="1">
      <alignment horizontal="center" vertical="center" wrapText="1"/>
    </xf>
    <xf numFmtId="0" fontId="22" fillId="0" borderId="12" xfId="0" applyFont="1" applyBorder="1" applyAlignment="1">
      <alignment horizontal="center" vertical="center" wrapText="1"/>
    </xf>
    <xf numFmtId="0" fontId="22" fillId="0" borderId="33" xfId="0" applyFont="1" applyBorder="1" applyAlignment="1">
      <alignment horizontal="center" vertical="center" wrapText="1"/>
    </xf>
    <xf numFmtId="0" fontId="30" fillId="3" borderId="55" xfId="0" applyFont="1" applyFill="1" applyBorder="1" applyAlignment="1" applyProtection="1">
      <alignment horizontal="center" vertical="center" wrapText="1"/>
      <protection locked="0"/>
    </xf>
    <xf numFmtId="0" fontId="30" fillId="3" borderId="11" xfId="0" applyFont="1" applyFill="1" applyBorder="1" applyAlignment="1" applyProtection="1">
      <alignment horizontal="center" vertical="center" wrapText="1"/>
      <protection locked="0"/>
    </xf>
    <xf numFmtId="0" fontId="30" fillId="0" borderId="28" xfId="0" applyFont="1" applyBorder="1" applyAlignment="1" applyProtection="1">
      <alignment horizontal="center" vertical="center" wrapText="1"/>
    </xf>
    <xf numFmtId="0" fontId="30" fillId="0" borderId="12" xfId="0" applyFont="1" applyBorder="1" applyAlignment="1" applyProtection="1">
      <alignment horizontal="center" vertical="center" wrapText="1"/>
    </xf>
    <xf numFmtId="0" fontId="30" fillId="0" borderId="36" xfId="0" applyFont="1" applyBorder="1" applyAlignment="1" applyProtection="1">
      <alignment horizontal="center" vertical="center" wrapText="1"/>
    </xf>
    <xf numFmtId="0" fontId="30" fillId="3" borderId="29" xfId="0" applyFont="1" applyFill="1" applyBorder="1" applyAlignment="1" applyProtection="1">
      <alignment horizontal="center" vertical="center"/>
      <protection locked="0"/>
    </xf>
    <xf numFmtId="0" fontId="30" fillId="3" borderId="13" xfId="0" applyFont="1" applyFill="1" applyBorder="1" applyAlignment="1" applyProtection="1">
      <alignment horizontal="center" vertical="center"/>
      <protection locked="0"/>
    </xf>
    <xf numFmtId="14" fontId="30" fillId="3" borderId="29" xfId="0" applyNumberFormat="1" applyFont="1" applyFill="1" applyBorder="1" applyAlignment="1" applyProtection="1">
      <alignment horizontal="center" vertical="center" wrapText="1"/>
      <protection locked="0"/>
    </xf>
    <xf numFmtId="9" fontId="30" fillId="7" borderId="28" xfId="0" applyNumberFormat="1" applyFont="1" applyFill="1" applyBorder="1" applyAlignment="1" applyProtection="1">
      <alignment horizontal="center" vertical="center" wrapText="1"/>
    </xf>
    <xf numFmtId="9" fontId="30" fillId="7" borderId="12" xfId="0" applyNumberFormat="1" applyFont="1" applyFill="1" applyBorder="1" applyAlignment="1" applyProtection="1">
      <alignment horizontal="center" vertical="center" wrapText="1"/>
    </xf>
    <xf numFmtId="9" fontId="30" fillId="7" borderId="36" xfId="0" applyNumberFormat="1" applyFont="1" applyFill="1" applyBorder="1" applyAlignment="1" applyProtection="1">
      <alignment horizontal="center" vertical="center" wrapText="1"/>
    </xf>
    <xf numFmtId="0" fontId="30" fillId="0" borderId="29" xfId="0" applyFont="1" applyFill="1" applyBorder="1" applyAlignment="1" applyProtection="1">
      <alignment horizontal="center" vertical="center" wrapText="1"/>
    </xf>
    <xf numFmtId="0" fontId="30" fillId="0" borderId="3" xfId="0" applyFont="1" applyFill="1" applyBorder="1" applyAlignment="1" applyProtection="1">
      <alignment horizontal="center" vertical="center" wrapText="1"/>
    </xf>
    <xf numFmtId="0" fontId="30" fillId="0" borderId="13" xfId="0" applyFont="1" applyFill="1" applyBorder="1" applyAlignment="1" applyProtection="1">
      <alignment horizontal="center" vertical="center" wrapText="1"/>
    </xf>
    <xf numFmtId="0" fontId="30" fillId="3" borderId="32" xfId="0" applyFont="1" applyFill="1" applyBorder="1" applyAlignment="1" applyProtection="1">
      <alignment horizontal="justify" vertical="center" wrapText="1"/>
      <protection locked="0"/>
    </xf>
    <xf numFmtId="0" fontId="30" fillId="3" borderId="34" xfId="0" applyFont="1" applyFill="1" applyBorder="1" applyAlignment="1" applyProtection="1">
      <alignment horizontal="justify" vertical="center" wrapText="1"/>
      <protection locked="0"/>
    </xf>
    <xf numFmtId="0" fontId="30" fillId="3" borderId="41" xfId="0" applyFont="1" applyFill="1" applyBorder="1" applyAlignment="1" applyProtection="1">
      <alignment horizontal="justify" vertical="center" wrapText="1"/>
      <protection locked="0"/>
    </xf>
    <xf numFmtId="0" fontId="30" fillId="3" borderId="13" xfId="0" applyFont="1" applyFill="1" applyBorder="1" applyAlignment="1" applyProtection="1">
      <alignment horizontal="justify" vertical="center" wrapText="1"/>
      <protection locked="0"/>
    </xf>
    <xf numFmtId="167" fontId="30" fillId="0" borderId="3" xfId="0" applyNumberFormat="1" applyFont="1" applyFill="1" applyBorder="1" applyAlignment="1" applyProtection="1">
      <alignment horizontal="center" vertical="center" wrapText="1"/>
      <protection locked="0"/>
    </xf>
    <xf numFmtId="0" fontId="30" fillId="0" borderId="3" xfId="2" applyFont="1" applyFill="1" applyBorder="1" applyAlignment="1" applyProtection="1">
      <alignment horizontal="justify" vertical="center" wrapText="1"/>
      <protection locked="0"/>
    </xf>
    <xf numFmtId="0" fontId="30" fillId="0" borderId="37" xfId="0" applyFont="1" applyBorder="1" applyAlignment="1" applyProtection="1">
      <alignment horizontal="center" vertical="center" wrapText="1"/>
    </xf>
    <xf numFmtId="0" fontId="31" fillId="3" borderId="29" xfId="0" applyFont="1" applyFill="1" applyBorder="1" applyAlignment="1">
      <alignment horizontal="justify" vertical="center" wrapText="1"/>
    </xf>
    <xf numFmtId="0" fontId="30" fillId="3" borderId="13" xfId="0" applyFont="1" applyFill="1" applyBorder="1" applyAlignment="1">
      <alignment horizontal="justify" vertical="center" wrapText="1"/>
    </xf>
    <xf numFmtId="0" fontId="30" fillId="3" borderId="29" xfId="0" applyFont="1" applyFill="1" applyBorder="1" applyAlignment="1">
      <alignment horizontal="center" vertical="center" textRotation="90" wrapText="1"/>
    </xf>
    <xf numFmtId="0" fontId="30" fillId="3" borderId="13" xfId="0" applyFont="1" applyFill="1" applyBorder="1" applyAlignment="1">
      <alignment horizontal="center" vertical="center" textRotation="90" wrapText="1"/>
    </xf>
    <xf numFmtId="9" fontId="30" fillId="5" borderId="37" xfId="1" applyFont="1" applyFill="1" applyBorder="1" applyAlignment="1" applyProtection="1">
      <alignment horizontal="center" vertical="center"/>
    </xf>
    <xf numFmtId="9" fontId="30" fillId="7" borderId="37" xfId="0" applyNumberFormat="1" applyFont="1" applyFill="1" applyBorder="1" applyAlignment="1" applyProtection="1">
      <alignment horizontal="center" vertical="center" wrapText="1"/>
    </xf>
    <xf numFmtId="0" fontId="30" fillId="0" borderId="37" xfId="2" applyFont="1" applyFill="1" applyBorder="1" applyAlignment="1" applyProtection="1">
      <alignment horizontal="center" vertical="center" wrapText="1"/>
      <protection locked="0"/>
    </xf>
    <xf numFmtId="0" fontId="30" fillId="3" borderId="37" xfId="0" applyFont="1" applyFill="1" applyBorder="1" applyAlignment="1" applyProtection="1">
      <alignment horizontal="center" vertical="center" wrapText="1"/>
    </xf>
    <xf numFmtId="0" fontId="30" fillId="0" borderId="118" xfId="2" applyFont="1" applyFill="1" applyBorder="1" applyAlignment="1" applyProtection="1">
      <alignment horizontal="center" vertical="center" wrapText="1"/>
      <protection locked="0"/>
    </xf>
    <xf numFmtId="0" fontId="30" fillId="0" borderId="47" xfId="2" applyFont="1" applyFill="1" applyBorder="1" applyAlignment="1" applyProtection="1">
      <alignment horizontal="center" vertical="center" wrapText="1"/>
      <protection locked="0"/>
    </xf>
    <xf numFmtId="0" fontId="31" fillId="17" borderId="67" xfId="2" applyFont="1" applyFill="1" applyBorder="1" applyAlignment="1" applyProtection="1">
      <alignment horizontal="center" vertical="center" wrapText="1"/>
      <protection locked="0"/>
    </xf>
    <xf numFmtId="167" fontId="30" fillId="0" borderId="37" xfId="0" applyNumberFormat="1" applyFont="1" applyFill="1" applyBorder="1" applyAlignment="1" applyProtection="1">
      <alignment horizontal="center" vertical="center"/>
      <protection locked="0"/>
    </xf>
    <xf numFmtId="0" fontId="30" fillId="0" borderId="37" xfId="0" applyFont="1" applyFill="1" applyBorder="1" applyAlignment="1" applyProtection="1">
      <alignment horizontal="center" vertical="center" textRotation="90" wrapText="1"/>
      <protection locked="0"/>
    </xf>
    <xf numFmtId="0" fontId="30" fillId="0" borderId="37" xfId="0" applyFont="1" applyFill="1" applyBorder="1" applyAlignment="1" applyProtection="1">
      <alignment horizontal="center" vertical="center"/>
      <protection locked="0"/>
    </xf>
    <xf numFmtId="0" fontId="30" fillId="0" borderId="29" xfId="0" applyFont="1" applyFill="1" applyBorder="1" applyAlignment="1">
      <alignment horizontal="justify" vertical="center" wrapText="1"/>
    </xf>
    <xf numFmtId="0" fontId="30" fillId="3" borderId="28" xfId="0" applyFont="1" applyFill="1" applyBorder="1" applyAlignment="1" applyProtection="1">
      <alignment horizontal="justify" vertical="center" wrapText="1"/>
      <protection locked="0"/>
    </xf>
    <xf numFmtId="0" fontId="30" fillId="3" borderId="36" xfId="0" applyFont="1" applyFill="1" applyBorder="1" applyAlignment="1" applyProtection="1">
      <alignment horizontal="justify" vertical="center" wrapText="1"/>
      <protection locked="0"/>
    </xf>
    <xf numFmtId="0" fontId="30" fillId="3" borderId="28" xfId="0" applyFont="1" applyFill="1" applyBorder="1" applyAlignment="1" applyProtection="1">
      <alignment horizontal="center" vertical="center" wrapText="1"/>
    </xf>
    <xf numFmtId="0" fontId="30" fillId="3" borderId="12" xfId="0" applyFont="1" applyFill="1" applyBorder="1" applyAlignment="1" applyProtection="1">
      <alignment horizontal="center" vertical="center" wrapText="1"/>
    </xf>
    <xf numFmtId="0" fontId="30" fillId="3" borderId="36" xfId="0" applyFont="1" applyFill="1" applyBorder="1" applyAlignment="1" applyProtection="1">
      <alignment horizontal="center" vertical="center" wrapText="1"/>
    </xf>
    <xf numFmtId="9" fontId="30" fillId="5" borderId="28" xfId="1" applyFont="1" applyFill="1" applyBorder="1" applyAlignment="1" applyProtection="1">
      <alignment horizontal="center" vertical="center"/>
    </xf>
    <xf numFmtId="9" fontId="30" fillId="5" borderId="12" xfId="1" applyFont="1" applyFill="1" applyBorder="1" applyAlignment="1" applyProtection="1">
      <alignment horizontal="center" vertical="center"/>
    </xf>
    <xf numFmtId="9" fontId="30" fillId="5" borderId="36" xfId="1" applyFont="1" applyFill="1" applyBorder="1" applyAlignment="1" applyProtection="1">
      <alignment horizontal="center" vertical="center"/>
    </xf>
    <xf numFmtId="0" fontId="30" fillId="0" borderId="12" xfId="2" applyFont="1" applyFill="1" applyBorder="1" applyAlignment="1" applyProtection="1">
      <alignment horizontal="center" vertical="center" wrapText="1"/>
    </xf>
    <xf numFmtId="0" fontId="30" fillId="0" borderId="36" xfId="2" applyFont="1" applyFill="1" applyBorder="1" applyAlignment="1" applyProtection="1">
      <alignment horizontal="center" vertical="center" wrapText="1"/>
    </xf>
    <xf numFmtId="0" fontId="31" fillId="17" borderId="21" xfId="2" applyFont="1" applyFill="1" applyBorder="1" applyAlignment="1" applyProtection="1">
      <alignment horizontal="center" vertical="center" wrapText="1"/>
      <protection locked="0"/>
    </xf>
    <xf numFmtId="0" fontId="31" fillId="17" borderId="22" xfId="2" applyFont="1" applyFill="1" applyBorder="1" applyAlignment="1" applyProtection="1">
      <alignment horizontal="center" vertical="center" wrapText="1"/>
      <protection locked="0"/>
    </xf>
    <xf numFmtId="0" fontId="31" fillId="17" borderId="20" xfId="2" applyFont="1" applyFill="1" applyBorder="1" applyAlignment="1" applyProtection="1">
      <alignment horizontal="center" vertical="center" wrapText="1"/>
      <protection locked="0"/>
    </xf>
    <xf numFmtId="0" fontId="30" fillId="0" borderId="59" xfId="2" applyFont="1" applyFill="1" applyBorder="1" applyAlignment="1" applyProtection="1">
      <alignment horizontal="center" vertical="center" wrapText="1"/>
      <protection locked="0"/>
    </xf>
    <xf numFmtId="0" fontId="30" fillId="0" borderId="29" xfId="2" applyFont="1" applyFill="1" applyBorder="1" applyAlignment="1" applyProtection="1">
      <alignment horizontal="center" vertical="center" wrapText="1"/>
      <protection hidden="1"/>
    </xf>
    <xf numFmtId="0" fontId="30" fillId="0" borderId="13" xfId="2" applyFont="1" applyFill="1" applyBorder="1" applyAlignment="1" applyProtection="1">
      <alignment horizontal="center" vertical="center" wrapText="1"/>
      <protection hidden="1"/>
    </xf>
    <xf numFmtId="0" fontId="30" fillId="0" borderId="48" xfId="2" applyFont="1" applyFill="1" applyBorder="1" applyAlignment="1" applyProtection="1">
      <alignment horizontal="center" vertical="center" wrapText="1"/>
      <protection locked="0"/>
    </xf>
    <xf numFmtId="0" fontId="30" fillId="0" borderId="1" xfId="2" applyFont="1" applyFill="1" applyBorder="1" applyAlignment="1" applyProtection="1">
      <alignment horizontal="center" vertical="center" wrapText="1"/>
      <protection locked="0"/>
    </xf>
    <xf numFmtId="0" fontId="31" fillId="16" borderId="66" xfId="2" applyFont="1" applyFill="1" applyBorder="1" applyAlignment="1" applyProtection="1">
      <alignment horizontal="center" vertical="center" wrapText="1"/>
      <protection locked="0"/>
    </xf>
    <xf numFmtId="0" fontId="31" fillId="16" borderId="90" xfId="2" applyFont="1" applyFill="1" applyBorder="1" applyAlignment="1" applyProtection="1">
      <alignment horizontal="center" vertical="center" wrapText="1"/>
      <protection locked="0"/>
    </xf>
    <xf numFmtId="0" fontId="30" fillId="0" borderId="29" xfId="0" applyFont="1" applyBorder="1" applyAlignment="1" applyProtection="1">
      <alignment horizontal="center" vertical="center" wrapText="1"/>
      <protection locked="0"/>
    </xf>
    <xf numFmtId="0" fontId="30" fillId="0" borderId="13" xfId="0" applyFont="1" applyBorder="1" applyAlignment="1" applyProtection="1">
      <alignment horizontal="center" vertical="center" wrapText="1"/>
      <protection locked="0"/>
    </xf>
    <xf numFmtId="0" fontId="30" fillId="6" borderId="29" xfId="0" applyFont="1" applyFill="1" applyBorder="1" applyAlignment="1" applyProtection="1">
      <alignment horizontal="center" vertical="center" wrapText="1"/>
    </xf>
    <xf numFmtId="0" fontId="30" fillId="6" borderId="13" xfId="0" applyFont="1" applyFill="1" applyBorder="1" applyAlignment="1" applyProtection="1">
      <alignment horizontal="center" vertical="center" wrapText="1"/>
    </xf>
    <xf numFmtId="0" fontId="30" fillId="7" borderId="29" xfId="0" applyFont="1" applyFill="1" applyBorder="1" applyAlignment="1" applyProtection="1">
      <alignment horizontal="center" vertical="center" wrapText="1"/>
    </xf>
    <xf numFmtId="0" fontId="30" fillId="7" borderId="13" xfId="0" applyFont="1" applyFill="1" applyBorder="1" applyAlignment="1" applyProtection="1">
      <alignment horizontal="center" vertical="center" wrapText="1"/>
    </xf>
    <xf numFmtId="0" fontId="30" fillId="0" borderId="3" xfId="2" applyFont="1" applyFill="1" applyBorder="1" applyAlignment="1" applyProtection="1">
      <alignment horizontal="center" vertical="center" wrapText="1"/>
      <protection hidden="1"/>
    </xf>
    <xf numFmtId="0" fontId="30" fillId="0" borderId="9" xfId="2" applyFont="1" applyFill="1" applyBorder="1" applyAlignment="1" applyProtection="1">
      <alignment horizontal="center" vertical="center" wrapText="1"/>
      <protection locked="0"/>
    </xf>
    <xf numFmtId="0" fontId="31" fillId="16" borderId="84" xfId="2" applyFont="1" applyFill="1" applyBorder="1" applyAlignment="1" applyProtection="1">
      <alignment horizontal="center" vertical="center" wrapText="1"/>
      <protection locked="0"/>
    </xf>
    <xf numFmtId="0" fontId="30" fillId="0" borderId="3" xfId="0" applyFont="1" applyBorder="1" applyAlignment="1" applyProtection="1">
      <alignment horizontal="center" vertical="center" wrapText="1"/>
      <protection locked="0"/>
    </xf>
    <xf numFmtId="0" fontId="30" fillId="6" borderId="3" xfId="0" applyFont="1" applyFill="1" applyBorder="1" applyAlignment="1" applyProtection="1">
      <alignment horizontal="center" vertical="center" wrapText="1"/>
    </xf>
    <xf numFmtId="0" fontId="30" fillId="7" borderId="3" xfId="0" applyFont="1" applyFill="1" applyBorder="1" applyAlignment="1" applyProtection="1">
      <alignment horizontal="center" vertical="center" wrapText="1"/>
    </xf>
    <xf numFmtId="167" fontId="30" fillId="24" borderId="3" xfId="0" applyNumberFormat="1" applyFont="1" applyFill="1" applyBorder="1" applyAlignment="1" applyProtection="1">
      <alignment horizontal="center" vertical="center" wrapText="1"/>
      <protection locked="0"/>
    </xf>
    <xf numFmtId="167" fontId="30" fillId="24" borderId="13" xfId="0" applyNumberFormat="1" applyFont="1" applyFill="1" applyBorder="1" applyAlignment="1" applyProtection="1">
      <alignment horizontal="center" vertical="center" wrapText="1"/>
      <protection locked="0"/>
    </xf>
    <xf numFmtId="0" fontId="22" fillId="0" borderId="117" xfId="0" applyFont="1" applyFill="1" applyBorder="1" applyAlignment="1">
      <alignment horizontal="center" vertical="center" wrapText="1"/>
    </xf>
    <xf numFmtId="0" fontId="30" fillId="3" borderId="7" xfId="0" applyFont="1" applyFill="1" applyBorder="1" applyAlignment="1" applyProtection="1">
      <alignment horizontal="center" vertical="center" wrapText="1"/>
      <protection locked="0"/>
    </xf>
    <xf numFmtId="0" fontId="30" fillId="3" borderId="3" xfId="2" applyFont="1" applyFill="1" applyBorder="1" applyAlignment="1" applyProtection="1">
      <alignment horizontal="justify" vertical="center" wrapText="1"/>
      <protection locked="0"/>
    </xf>
    <xf numFmtId="0" fontId="30" fillId="3" borderId="13" xfId="2" applyFont="1" applyFill="1" applyBorder="1" applyAlignment="1" applyProtection="1">
      <alignment horizontal="justify" vertical="center" wrapText="1"/>
      <protection locked="0"/>
    </xf>
    <xf numFmtId="0" fontId="30" fillId="3" borderId="3" xfId="2" applyFont="1" applyFill="1" applyBorder="1" applyAlignment="1" applyProtection="1">
      <alignment horizontal="center" vertical="center" wrapText="1"/>
      <protection locked="0"/>
    </xf>
    <xf numFmtId="0" fontId="30" fillId="3" borderId="13" xfId="2" applyFont="1" applyFill="1" applyBorder="1" applyAlignment="1" applyProtection="1">
      <alignment horizontal="center" vertical="center" wrapText="1"/>
      <protection locked="0"/>
    </xf>
    <xf numFmtId="0" fontId="30" fillId="3" borderId="3" xfId="0" applyFont="1" applyFill="1" applyBorder="1" applyAlignment="1" applyProtection="1">
      <alignment horizontal="center" vertical="center" wrapText="1"/>
      <protection locked="0"/>
    </xf>
    <xf numFmtId="167" fontId="30" fillId="3" borderId="3" xfId="0" applyNumberFormat="1" applyFont="1" applyFill="1" applyBorder="1" applyAlignment="1" applyProtection="1">
      <alignment horizontal="center" vertical="center" wrapText="1"/>
      <protection locked="0"/>
    </xf>
    <xf numFmtId="0" fontId="3" fillId="2" borderId="3" xfId="0" applyFont="1" applyFill="1" applyBorder="1" applyAlignment="1">
      <alignment horizontal="center" vertical="center" wrapText="1"/>
    </xf>
    <xf numFmtId="0" fontId="0" fillId="0" borderId="0" xfId="0" applyAlignment="1">
      <alignment horizontal="center" vertical="center"/>
    </xf>
    <xf numFmtId="0" fontId="7" fillId="12" borderId="21" xfId="2" applyFont="1" applyFill="1" applyBorder="1" applyAlignment="1" applyProtection="1">
      <alignment horizontal="center" vertical="center" wrapText="1"/>
      <protection locked="0"/>
    </xf>
    <xf numFmtId="0" fontId="7" fillId="12" borderId="20" xfId="2" applyFont="1" applyFill="1" applyBorder="1" applyAlignment="1" applyProtection="1">
      <alignment horizontal="center" vertical="center" wrapText="1"/>
      <protection locked="0"/>
    </xf>
    <xf numFmtId="0" fontId="2" fillId="12" borderId="27" xfId="0" applyFont="1" applyFill="1" applyBorder="1" applyAlignment="1" applyProtection="1">
      <alignment horizontal="center" vertical="center" wrapText="1"/>
      <protection locked="0"/>
    </xf>
    <xf numFmtId="0" fontId="2" fillId="12" borderId="35" xfId="0" applyFont="1" applyFill="1" applyBorder="1" applyAlignment="1" applyProtection="1">
      <alignment horizontal="center" vertical="center" wrapText="1"/>
      <protection locked="0"/>
    </xf>
    <xf numFmtId="0" fontId="2" fillId="22" borderId="30" xfId="2" applyFont="1" applyFill="1" applyBorder="1" applyAlignment="1" applyProtection="1">
      <alignment horizontal="center" vertical="center" wrapText="1"/>
      <protection locked="0"/>
    </xf>
    <xf numFmtId="0" fontId="2" fillId="22" borderId="62" xfId="2" applyFont="1" applyFill="1" applyBorder="1" applyAlignment="1" applyProtection="1">
      <alignment horizontal="center" vertical="center" wrapText="1"/>
      <protection locked="0"/>
    </xf>
    <xf numFmtId="0" fontId="7" fillId="12" borderId="22" xfId="2" applyFont="1" applyFill="1" applyBorder="1" applyAlignment="1" applyProtection="1">
      <alignment horizontal="center" vertical="center" wrapText="1"/>
      <protection locked="0"/>
    </xf>
    <xf numFmtId="0" fontId="2" fillId="22" borderId="26" xfId="2" applyFont="1" applyFill="1" applyBorder="1" applyAlignment="1" applyProtection="1">
      <alignment horizontal="center" vertical="center" wrapText="1"/>
      <protection locked="0"/>
    </xf>
    <xf numFmtId="0" fontId="25" fillId="0" borderId="3" xfId="0" applyFont="1" applyFill="1" applyBorder="1" applyAlignment="1">
      <alignment horizontal="left" vertical="center" wrapText="1"/>
    </xf>
    <xf numFmtId="0" fontId="0" fillId="0" borderId="0" xfId="0" applyAlignment="1">
      <alignment horizontal="center" vertical="center" wrapText="1"/>
    </xf>
    <xf numFmtId="0" fontId="28" fillId="0" borderId="23" xfId="0" applyFont="1" applyBorder="1" applyAlignment="1">
      <alignment horizontal="center" vertical="center" wrapText="1" readingOrder="1"/>
    </xf>
    <xf numFmtId="0" fontId="28" fillId="0" borderId="18" xfId="0" applyFont="1" applyBorder="1" applyAlignment="1">
      <alignment horizontal="center" vertical="center" wrapText="1" readingOrder="1"/>
    </xf>
  </cellXfs>
  <cellStyles count="8">
    <cellStyle name="Excel Built-in Normal" xfId="3" xr:uid="{00000000-0005-0000-0000-000000000000}"/>
    <cellStyle name="Normal" xfId="0" builtinId="0"/>
    <cellStyle name="Normal 2" xfId="4" xr:uid="{00000000-0005-0000-0000-000002000000}"/>
    <cellStyle name="Normal 3" xfId="7" xr:uid="{00000000-0005-0000-0000-000034000000}"/>
    <cellStyle name="Normal 4" xfId="2" xr:uid="{00000000-0005-0000-0000-000003000000}"/>
    <cellStyle name="Porcentaje" xfId="1" builtinId="5"/>
    <cellStyle name="Porcentaje 2" xfId="5" xr:uid="{00000000-0005-0000-0000-000005000000}"/>
    <cellStyle name="Porcentaje 2 4" xfId="6" xr:uid="{00000000-0005-0000-0000-000006000000}"/>
  </cellStyles>
  <dxfs count="1280">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theme="1"/>
      </font>
      <fill>
        <patternFill>
          <bgColor rgb="FFFFC000"/>
        </patternFill>
      </fill>
    </dxf>
    <dxf>
      <fill>
        <patternFill>
          <bgColor rgb="FFFF0000"/>
        </patternFill>
      </fill>
    </dxf>
    <dxf>
      <fill>
        <patternFill>
          <bgColor rgb="FFFFFF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theme="1"/>
      </font>
      <fill>
        <patternFill>
          <bgColor rgb="FFFFC000"/>
        </patternFill>
      </fill>
    </dxf>
    <dxf>
      <fill>
        <patternFill>
          <bgColor rgb="FFFF0000"/>
        </patternFill>
      </fill>
    </dxf>
    <dxf>
      <fill>
        <patternFill>
          <bgColor rgb="FFFFFF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66FF33"/>
        </patternFill>
      </fill>
    </dxf>
    <dxf>
      <fill>
        <patternFill>
          <bgColor rgb="FF92D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66FF33"/>
        </patternFill>
      </fill>
    </dxf>
    <dxf>
      <fill>
        <patternFill>
          <bgColor rgb="FF92D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66FF33"/>
        </patternFill>
      </fill>
    </dxf>
    <dxf>
      <fill>
        <patternFill>
          <bgColor rgb="FF92D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66FF33"/>
        </patternFill>
      </fill>
    </dxf>
    <dxf>
      <fill>
        <patternFill>
          <bgColor rgb="FF92D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66FF33"/>
        </patternFill>
      </fill>
    </dxf>
    <dxf>
      <fill>
        <patternFill>
          <bgColor rgb="FF92D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66FF33"/>
        </patternFill>
      </fill>
    </dxf>
    <dxf>
      <fill>
        <patternFill>
          <bgColor rgb="FF92D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66FF33"/>
        </patternFill>
      </fill>
    </dxf>
    <dxf>
      <fill>
        <patternFill>
          <bgColor rgb="FF92D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66FF33"/>
        </patternFill>
      </fill>
    </dxf>
    <dxf>
      <fill>
        <patternFill>
          <bgColor rgb="FF92D05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66FF33"/>
        </patternFill>
      </fill>
    </dxf>
    <dxf>
      <fill>
        <patternFill>
          <bgColor rgb="FF92D05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66FF33"/>
        </patternFill>
      </fill>
    </dxf>
    <dxf>
      <fill>
        <patternFill>
          <bgColor rgb="FF92D05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66FF33"/>
        </patternFill>
      </fill>
    </dxf>
    <dxf>
      <fill>
        <patternFill>
          <bgColor rgb="FF92D05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66FF33"/>
        </patternFill>
      </fill>
    </dxf>
    <dxf>
      <fill>
        <patternFill>
          <bgColor rgb="FF92D05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66FF33"/>
        </patternFill>
      </fill>
    </dxf>
    <dxf>
      <fill>
        <patternFill>
          <bgColor rgb="FF92D05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66FF33"/>
        </patternFill>
      </fill>
    </dxf>
    <dxf>
      <fill>
        <patternFill>
          <bgColor rgb="FF92D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66FF33"/>
        </patternFill>
      </fill>
    </dxf>
    <dxf>
      <fill>
        <patternFill>
          <bgColor rgb="FF92D05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66FF33"/>
        </patternFill>
      </fill>
    </dxf>
    <dxf>
      <fill>
        <patternFill>
          <bgColor rgb="FF92D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66FF33"/>
        </patternFill>
      </fill>
    </dxf>
    <dxf>
      <fill>
        <patternFill>
          <bgColor rgb="FF92D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66FF33"/>
        </patternFill>
      </fill>
    </dxf>
    <dxf>
      <fill>
        <patternFill>
          <bgColor rgb="FF92D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66FF33"/>
        </patternFill>
      </fill>
    </dxf>
    <dxf>
      <fill>
        <patternFill>
          <bgColor rgb="FF92D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66FF33"/>
        </patternFill>
      </fill>
    </dxf>
    <dxf>
      <fill>
        <patternFill>
          <bgColor rgb="FF92D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66FF33"/>
        </patternFill>
      </fill>
    </dxf>
    <dxf>
      <fill>
        <patternFill>
          <bgColor rgb="FF92D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66FF33"/>
        </patternFill>
      </fill>
    </dxf>
    <dxf>
      <fill>
        <patternFill>
          <bgColor rgb="FF92D05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66FF33"/>
        </patternFill>
      </fill>
    </dxf>
    <dxf>
      <fill>
        <patternFill>
          <bgColor rgb="FF92D05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66FF33"/>
        </patternFill>
      </fill>
    </dxf>
    <dxf>
      <fill>
        <patternFill>
          <bgColor rgb="FF92D05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66FF33"/>
        </patternFill>
      </fill>
    </dxf>
    <dxf>
      <fill>
        <patternFill>
          <bgColor rgb="FF92D05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66FF33"/>
        </patternFill>
      </fill>
    </dxf>
    <dxf>
      <fill>
        <patternFill>
          <bgColor rgb="FF92D05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66FF33"/>
        </patternFill>
      </fill>
    </dxf>
    <dxf>
      <fill>
        <patternFill>
          <bgColor rgb="FF92D05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66FF33"/>
        </patternFill>
      </fill>
    </dxf>
    <dxf>
      <fill>
        <patternFill>
          <bgColor rgb="FF92D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66FF33"/>
        </patternFill>
      </fill>
    </dxf>
    <dxf>
      <fill>
        <patternFill>
          <bgColor rgb="FF92D05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66FF33"/>
        </patternFill>
      </fill>
    </dxf>
    <dxf>
      <fill>
        <patternFill>
          <bgColor rgb="FF92D05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FAD2BC"/>
      <color rgb="FFFF66FF"/>
      <color rgb="FF66FF33"/>
      <color rgb="FF2440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theme" Target="theme/theme1.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xdr:col>
      <xdr:colOff>13608</xdr:colOff>
      <xdr:row>0</xdr:row>
      <xdr:rowOff>300231</xdr:rowOff>
    </xdr:from>
    <xdr:to>
      <xdr:col>7</xdr:col>
      <xdr:colOff>762000</xdr:colOff>
      <xdr:row>2</xdr:row>
      <xdr:rowOff>514351</xdr:rowOff>
    </xdr:to>
    <xdr:grpSp>
      <xdr:nvGrpSpPr>
        <xdr:cNvPr id="2" name="Grupo 1">
          <a:extLst>
            <a:ext uri="{FF2B5EF4-FFF2-40B4-BE49-F238E27FC236}">
              <a16:creationId xmlns:a16="http://schemas.microsoft.com/office/drawing/2014/main" id="{7601B8AF-0464-4172-B013-127253E9287E}"/>
            </a:ext>
          </a:extLst>
        </xdr:cNvPr>
        <xdr:cNvGrpSpPr/>
      </xdr:nvGrpSpPr>
      <xdr:grpSpPr>
        <a:xfrm>
          <a:off x="775608" y="300231"/>
          <a:ext cx="9143999" cy="1275477"/>
          <a:chOff x="775608" y="40820"/>
          <a:chExt cx="12121242" cy="1559381"/>
        </a:xfrm>
      </xdr:grpSpPr>
      <xdr:pic>
        <xdr:nvPicPr>
          <xdr:cNvPr id="3" name="Imagen 2">
            <a:extLst>
              <a:ext uri="{FF2B5EF4-FFF2-40B4-BE49-F238E27FC236}">
                <a16:creationId xmlns:a16="http://schemas.microsoft.com/office/drawing/2014/main" id="{D0B64FF0-A2BE-4842-BA92-03924FDD6D7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237" t="89300" r="136" b="3424"/>
          <a:stretch/>
        </xdr:blipFill>
        <xdr:spPr>
          <a:xfrm>
            <a:off x="775608" y="40820"/>
            <a:ext cx="7829512" cy="1559380"/>
          </a:xfrm>
          <a:prstGeom prst="rect">
            <a:avLst/>
          </a:prstGeom>
        </xdr:spPr>
      </xdr:pic>
      <xdr:pic>
        <xdr:nvPicPr>
          <xdr:cNvPr id="4" name="Imagen 3">
            <a:extLst>
              <a:ext uri="{FF2B5EF4-FFF2-40B4-BE49-F238E27FC236}">
                <a16:creationId xmlns:a16="http://schemas.microsoft.com/office/drawing/2014/main" id="{D22C826E-5BC4-4F0E-A8ED-4F5CF5B34C77}"/>
              </a:ext>
            </a:extLst>
          </xdr:cNvPr>
          <xdr:cNvPicPr>
            <a:picLocks noChangeAspect="1"/>
          </xdr:cNvPicPr>
        </xdr:nvPicPr>
        <xdr:blipFill>
          <a:blip xmlns:r="http://schemas.openxmlformats.org/officeDocument/2006/relationships" r:embed="rId2"/>
          <a:stretch>
            <a:fillRect/>
          </a:stretch>
        </xdr:blipFill>
        <xdr:spPr>
          <a:xfrm>
            <a:off x="8591552" y="46383"/>
            <a:ext cx="4305298" cy="1553818"/>
          </a:xfrm>
          <a:prstGeom prst="rect">
            <a:avLst/>
          </a:prstGeom>
        </xdr:spPr>
      </xdr:pic>
    </xdr:grpSp>
    <xdr:clientData/>
  </xdr:twoCellAnchor>
  <xdr:twoCellAnchor>
    <xdr:from>
      <xdr:col>57</xdr:col>
      <xdr:colOff>1556658</xdr:colOff>
      <xdr:row>0</xdr:row>
      <xdr:rowOff>300231</xdr:rowOff>
    </xdr:from>
    <xdr:to>
      <xdr:col>64</xdr:col>
      <xdr:colOff>0</xdr:colOff>
      <xdr:row>2</xdr:row>
      <xdr:rowOff>514351</xdr:rowOff>
    </xdr:to>
    <xdr:grpSp>
      <xdr:nvGrpSpPr>
        <xdr:cNvPr id="5" name="Grupo 4">
          <a:extLst>
            <a:ext uri="{FF2B5EF4-FFF2-40B4-BE49-F238E27FC236}">
              <a16:creationId xmlns:a16="http://schemas.microsoft.com/office/drawing/2014/main" id="{4765EA83-F2BF-40D9-9EAD-FAB0D225C763}"/>
            </a:ext>
          </a:extLst>
        </xdr:cNvPr>
        <xdr:cNvGrpSpPr/>
      </xdr:nvGrpSpPr>
      <xdr:grpSpPr>
        <a:xfrm>
          <a:off x="40105694" y="300231"/>
          <a:ext cx="10417627" cy="1275477"/>
          <a:chOff x="775608" y="40820"/>
          <a:chExt cx="12121242" cy="1559381"/>
        </a:xfrm>
      </xdr:grpSpPr>
      <xdr:pic>
        <xdr:nvPicPr>
          <xdr:cNvPr id="6" name="Imagen 5">
            <a:extLst>
              <a:ext uri="{FF2B5EF4-FFF2-40B4-BE49-F238E27FC236}">
                <a16:creationId xmlns:a16="http://schemas.microsoft.com/office/drawing/2014/main" id="{79351BCE-AE2D-471C-804E-B4A7A1E5EFA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237" t="89300" r="136" b="3424"/>
          <a:stretch/>
        </xdr:blipFill>
        <xdr:spPr>
          <a:xfrm>
            <a:off x="775608" y="40820"/>
            <a:ext cx="7829512" cy="1559380"/>
          </a:xfrm>
          <a:prstGeom prst="rect">
            <a:avLst/>
          </a:prstGeom>
        </xdr:spPr>
      </xdr:pic>
      <xdr:pic>
        <xdr:nvPicPr>
          <xdr:cNvPr id="7" name="Imagen 6">
            <a:extLst>
              <a:ext uri="{FF2B5EF4-FFF2-40B4-BE49-F238E27FC236}">
                <a16:creationId xmlns:a16="http://schemas.microsoft.com/office/drawing/2014/main" id="{69CA710D-8A5D-46E5-A49B-02FF5BAD3148}"/>
              </a:ext>
            </a:extLst>
          </xdr:cNvPr>
          <xdr:cNvPicPr>
            <a:picLocks noChangeAspect="1"/>
          </xdr:cNvPicPr>
        </xdr:nvPicPr>
        <xdr:blipFill>
          <a:blip xmlns:r="http://schemas.openxmlformats.org/officeDocument/2006/relationships" r:embed="rId2"/>
          <a:stretch>
            <a:fillRect/>
          </a:stretch>
        </xdr:blipFill>
        <xdr:spPr>
          <a:xfrm>
            <a:off x="8591552" y="46383"/>
            <a:ext cx="4305298" cy="1553818"/>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27214</xdr:colOff>
      <xdr:row>0</xdr:row>
      <xdr:rowOff>272144</xdr:rowOff>
    </xdr:from>
    <xdr:to>
      <xdr:col>8</xdr:col>
      <xdr:colOff>1833562</xdr:colOff>
      <xdr:row>3</xdr:row>
      <xdr:rowOff>468155</xdr:rowOff>
    </xdr:to>
    <xdr:grpSp>
      <xdr:nvGrpSpPr>
        <xdr:cNvPr id="8" name="Grupo 7">
          <a:extLst>
            <a:ext uri="{FF2B5EF4-FFF2-40B4-BE49-F238E27FC236}">
              <a16:creationId xmlns:a16="http://schemas.microsoft.com/office/drawing/2014/main" id="{7A64BA08-003F-4575-82F1-3A328CF91B20}"/>
            </a:ext>
          </a:extLst>
        </xdr:cNvPr>
        <xdr:cNvGrpSpPr/>
      </xdr:nvGrpSpPr>
      <xdr:grpSpPr>
        <a:xfrm>
          <a:off x="789214" y="272144"/>
          <a:ext cx="12140973" cy="1767636"/>
          <a:chOff x="785812" y="304733"/>
          <a:chExt cx="9763125" cy="1257368"/>
        </a:xfrm>
      </xdr:grpSpPr>
      <xdr:pic>
        <xdr:nvPicPr>
          <xdr:cNvPr id="9" name="Imagen 8">
            <a:extLst>
              <a:ext uri="{FF2B5EF4-FFF2-40B4-BE49-F238E27FC236}">
                <a16:creationId xmlns:a16="http://schemas.microsoft.com/office/drawing/2014/main" id="{4C60F54E-B848-4565-8BD2-9AB0BE8A8D7E}"/>
              </a:ext>
            </a:extLst>
          </xdr:cNvPr>
          <xdr:cNvPicPr>
            <a:picLocks noChangeAspect="1"/>
          </xdr:cNvPicPr>
        </xdr:nvPicPr>
        <xdr:blipFill rotWithShape="1">
          <a:blip xmlns:r="http://schemas.openxmlformats.org/officeDocument/2006/relationships" r:embed="rId1"/>
          <a:srcRect l="806" t="4560" r="867" b="4560"/>
          <a:stretch/>
        </xdr:blipFill>
        <xdr:spPr>
          <a:xfrm>
            <a:off x="785812" y="309562"/>
            <a:ext cx="7239000" cy="1238250"/>
          </a:xfrm>
          <a:prstGeom prst="rect">
            <a:avLst/>
          </a:prstGeom>
        </xdr:spPr>
      </xdr:pic>
      <xdr:pic>
        <xdr:nvPicPr>
          <xdr:cNvPr id="10" name="Imagen 9">
            <a:extLst>
              <a:ext uri="{FF2B5EF4-FFF2-40B4-BE49-F238E27FC236}">
                <a16:creationId xmlns:a16="http://schemas.microsoft.com/office/drawing/2014/main" id="{A87606ED-9E0C-40BA-826E-DE2659C21A5C}"/>
              </a:ext>
            </a:extLst>
          </xdr:cNvPr>
          <xdr:cNvPicPr>
            <a:picLocks noChangeAspect="1"/>
          </xdr:cNvPicPr>
        </xdr:nvPicPr>
        <xdr:blipFill>
          <a:blip xmlns:r="http://schemas.openxmlformats.org/officeDocument/2006/relationships" r:embed="rId2"/>
          <a:stretch>
            <a:fillRect/>
          </a:stretch>
        </xdr:blipFill>
        <xdr:spPr>
          <a:xfrm>
            <a:off x="7310177" y="304733"/>
            <a:ext cx="3238760" cy="1257368"/>
          </a:xfrm>
          <a:prstGeom prst="rect">
            <a:avLst/>
          </a:prstGeom>
        </xdr:spPr>
      </xdr:pic>
    </xdr:grpSp>
    <xdr:clientData/>
  </xdr:twoCellAnchor>
  <xdr:twoCellAnchor>
    <xdr:from>
      <xdr:col>57</xdr:col>
      <xdr:colOff>762000</xdr:colOff>
      <xdr:row>0</xdr:row>
      <xdr:rowOff>299356</xdr:rowOff>
    </xdr:from>
    <xdr:to>
      <xdr:col>63</xdr:col>
      <xdr:colOff>3980090</xdr:colOff>
      <xdr:row>3</xdr:row>
      <xdr:rowOff>495367</xdr:rowOff>
    </xdr:to>
    <xdr:grpSp>
      <xdr:nvGrpSpPr>
        <xdr:cNvPr id="11" name="Grupo 10">
          <a:extLst>
            <a:ext uri="{FF2B5EF4-FFF2-40B4-BE49-F238E27FC236}">
              <a16:creationId xmlns:a16="http://schemas.microsoft.com/office/drawing/2014/main" id="{CCDB4F28-0E06-4DBB-A250-DF8A6C126CE7}"/>
            </a:ext>
          </a:extLst>
        </xdr:cNvPr>
        <xdr:cNvGrpSpPr/>
      </xdr:nvGrpSpPr>
      <xdr:grpSpPr>
        <a:xfrm>
          <a:off x="39266813" y="299356"/>
          <a:ext cx="12123965" cy="1767636"/>
          <a:chOff x="785812" y="304733"/>
          <a:chExt cx="9763125" cy="1257368"/>
        </a:xfrm>
      </xdr:grpSpPr>
      <xdr:pic>
        <xdr:nvPicPr>
          <xdr:cNvPr id="12" name="Imagen 11">
            <a:extLst>
              <a:ext uri="{FF2B5EF4-FFF2-40B4-BE49-F238E27FC236}">
                <a16:creationId xmlns:a16="http://schemas.microsoft.com/office/drawing/2014/main" id="{568BEF08-0544-433B-B437-35C06184196C}"/>
              </a:ext>
            </a:extLst>
          </xdr:cNvPr>
          <xdr:cNvPicPr>
            <a:picLocks noChangeAspect="1"/>
          </xdr:cNvPicPr>
        </xdr:nvPicPr>
        <xdr:blipFill rotWithShape="1">
          <a:blip xmlns:r="http://schemas.openxmlformats.org/officeDocument/2006/relationships" r:embed="rId1"/>
          <a:srcRect l="806" t="4560" r="867" b="4560"/>
          <a:stretch/>
        </xdr:blipFill>
        <xdr:spPr>
          <a:xfrm>
            <a:off x="785812" y="309562"/>
            <a:ext cx="7239000" cy="1238250"/>
          </a:xfrm>
          <a:prstGeom prst="rect">
            <a:avLst/>
          </a:prstGeom>
        </xdr:spPr>
      </xdr:pic>
      <xdr:pic>
        <xdr:nvPicPr>
          <xdr:cNvPr id="13" name="Imagen 12">
            <a:extLst>
              <a:ext uri="{FF2B5EF4-FFF2-40B4-BE49-F238E27FC236}">
                <a16:creationId xmlns:a16="http://schemas.microsoft.com/office/drawing/2014/main" id="{7827A8BE-1C97-4EC5-8B19-EE51F5FD0EBA}"/>
              </a:ext>
            </a:extLst>
          </xdr:cNvPr>
          <xdr:cNvPicPr>
            <a:picLocks noChangeAspect="1"/>
          </xdr:cNvPicPr>
        </xdr:nvPicPr>
        <xdr:blipFill>
          <a:blip xmlns:r="http://schemas.openxmlformats.org/officeDocument/2006/relationships" r:embed="rId2"/>
          <a:stretch>
            <a:fillRect/>
          </a:stretch>
        </xdr:blipFill>
        <xdr:spPr>
          <a:xfrm>
            <a:off x="7310177" y="304733"/>
            <a:ext cx="3238760" cy="1257368"/>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27214</xdr:colOff>
      <xdr:row>0</xdr:row>
      <xdr:rowOff>258535</xdr:rowOff>
    </xdr:from>
    <xdr:to>
      <xdr:col>8</xdr:col>
      <xdr:colOff>1222375</xdr:colOff>
      <xdr:row>3</xdr:row>
      <xdr:rowOff>454546</xdr:rowOff>
    </xdr:to>
    <xdr:grpSp>
      <xdr:nvGrpSpPr>
        <xdr:cNvPr id="8" name="Grupo 7">
          <a:extLst>
            <a:ext uri="{FF2B5EF4-FFF2-40B4-BE49-F238E27FC236}">
              <a16:creationId xmlns:a16="http://schemas.microsoft.com/office/drawing/2014/main" id="{FF942C65-ADD9-4F00-BBE2-AC13AE6BE89F}"/>
            </a:ext>
          </a:extLst>
        </xdr:cNvPr>
        <xdr:cNvGrpSpPr/>
      </xdr:nvGrpSpPr>
      <xdr:grpSpPr>
        <a:xfrm>
          <a:off x="789214" y="258535"/>
          <a:ext cx="11545661" cy="1783511"/>
          <a:chOff x="785812" y="304733"/>
          <a:chExt cx="9763125" cy="1257368"/>
        </a:xfrm>
      </xdr:grpSpPr>
      <xdr:pic>
        <xdr:nvPicPr>
          <xdr:cNvPr id="9" name="Imagen 8">
            <a:extLst>
              <a:ext uri="{FF2B5EF4-FFF2-40B4-BE49-F238E27FC236}">
                <a16:creationId xmlns:a16="http://schemas.microsoft.com/office/drawing/2014/main" id="{2F24D59B-B1B4-4D53-B5A9-DE3BCEDCA4E9}"/>
              </a:ext>
            </a:extLst>
          </xdr:cNvPr>
          <xdr:cNvPicPr>
            <a:picLocks noChangeAspect="1"/>
          </xdr:cNvPicPr>
        </xdr:nvPicPr>
        <xdr:blipFill rotWithShape="1">
          <a:blip xmlns:r="http://schemas.openxmlformats.org/officeDocument/2006/relationships" r:embed="rId1"/>
          <a:srcRect l="806" t="4560" r="867" b="4560"/>
          <a:stretch/>
        </xdr:blipFill>
        <xdr:spPr>
          <a:xfrm>
            <a:off x="785812" y="309562"/>
            <a:ext cx="7239000" cy="1238250"/>
          </a:xfrm>
          <a:prstGeom prst="rect">
            <a:avLst/>
          </a:prstGeom>
        </xdr:spPr>
      </xdr:pic>
      <xdr:pic>
        <xdr:nvPicPr>
          <xdr:cNvPr id="10" name="Imagen 9">
            <a:extLst>
              <a:ext uri="{FF2B5EF4-FFF2-40B4-BE49-F238E27FC236}">
                <a16:creationId xmlns:a16="http://schemas.microsoft.com/office/drawing/2014/main" id="{712FA53A-EF83-451C-8DE1-A1124615E255}"/>
              </a:ext>
            </a:extLst>
          </xdr:cNvPr>
          <xdr:cNvPicPr>
            <a:picLocks noChangeAspect="1"/>
          </xdr:cNvPicPr>
        </xdr:nvPicPr>
        <xdr:blipFill>
          <a:blip xmlns:r="http://schemas.openxmlformats.org/officeDocument/2006/relationships" r:embed="rId2"/>
          <a:stretch>
            <a:fillRect/>
          </a:stretch>
        </xdr:blipFill>
        <xdr:spPr>
          <a:xfrm>
            <a:off x="7310177" y="304733"/>
            <a:ext cx="3238760" cy="1257368"/>
          </a:xfrm>
          <a:prstGeom prst="rect">
            <a:avLst/>
          </a:prstGeom>
        </xdr:spPr>
      </xdr:pic>
    </xdr:grpSp>
    <xdr:clientData/>
  </xdr:twoCellAnchor>
  <xdr:twoCellAnchor>
    <xdr:from>
      <xdr:col>54</xdr:col>
      <xdr:colOff>190500</xdr:colOff>
      <xdr:row>0</xdr:row>
      <xdr:rowOff>217716</xdr:rowOff>
    </xdr:from>
    <xdr:to>
      <xdr:col>61</xdr:col>
      <xdr:colOff>6805</xdr:colOff>
      <xdr:row>3</xdr:row>
      <xdr:rowOff>413727</xdr:rowOff>
    </xdr:to>
    <xdr:grpSp>
      <xdr:nvGrpSpPr>
        <xdr:cNvPr id="11" name="Grupo 10">
          <a:extLst>
            <a:ext uri="{FF2B5EF4-FFF2-40B4-BE49-F238E27FC236}">
              <a16:creationId xmlns:a16="http://schemas.microsoft.com/office/drawing/2014/main" id="{01291676-A448-472C-9F86-19B6AD5D72F9}"/>
            </a:ext>
          </a:extLst>
        </xdr:cNvPr>
        <xdr:cNvGrpSpPr/>
      </xdr:nvGrpSpPr>
      <xdr:grpSpPr>
        <a:xfrm>
          <a:off x="56017583" y="217716"/>
          <a:ext cx="12368139" cy="1783511"/>
          <a:chOff x="785812" y="304733"/>
          <a:chExt cx="9763125" cy="1257368"/>
        </a:xfrm>
      </xdr:grpSpPr>
      <xdr:pic>
        <xdr:nvPicPr>
          <xdr:cNvPr id="12" name="Imagen 11">
            <a:extLst>
              <a:ext uri="{FF2B5EF4-FFF2-40B4-BE49-F238E27FC236}">
                <a16:creationId xmlns:a16="http://schemas.microsoft.com/office/drawing/2014/main" id="{8C370692-CDAA-47E9-BBD3-38102D781F66}"/>
              </a:ext>
            </a:extLst>
          </xdr:cNvPr>
          <xdr:cNvPicPr>
            <a:picLocks noChangeAspect="1"/>
          </xdr:cNvPicPr>
        </xdr:nvPicPr>
        <xdr:blipFill rotWithShape="1">
          <a:blip xmlns:r="http://schemas.openxmlformats.org/officeDocument/2006/relationships" r:embed="rId1"/>
          <a:srcRect l="806" t="4560" r="867" b="4560"/>
          <a:stretch/>
        </xdr:blipFill>
        <xdr:spPr>
          <a:xfrm>
            <a:off x="785812" y="309562"/>
            <a:ext cx="7239000" cy="1238250"/>
          </a:xfrm>
          <a:prstGeom prst="rect">
            <a:avLst/>
          </a:prstGeom>
        </xdr:spPr>
      </xdr:pic>
      <xdr:pic>
        <xdr:nvPicPr>
          <xdr:cNvPr id="13" name="Imagen 12">
            <a:extLst>
              <a:ext uri="{FF2B5EF4-FFF2-40B4-BE49-F238E27FC236}">
                <a16:creationId xmlns:a16="http://schemas.microsoft.com/office/drawing/2014/main" id="{407AF7F9-9195-48FC-891E-99A8D2B6A15F}"/>
              </a:ext>
            </a:extLst>
          </xdr:cNvPr>
          <xdr:cNvPicPr>
            <a:picLocks noChangeAspect="1"/>
          </xdr:cNvPicPr>
        </xdr:nvPicPr>
        <xdr:blipFill>
          <a:blip xmlns:r="http://schemas.openxmlformats.org/officeDocument/2006/relationships" r:embed="rId2"/>
          <a:stretch>
            <a:fillRect/>
          </a:stretch>
        </xdr:blipFill>
        <xdr:spPr>
          <a:xfrm>
            <a:off x="7310177" y="304733"/>
            <a:ext cx="3238760" cy="1257368"/>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13608</xdr:colOff>
      <xdr:row>0</xdr:row>
      <xdr:rowOff>204981</xdr:rowOff>
    </xdr:from>
    <xdr:to>
      <xdr:col>8</xdr:col>
      <xdr:colOff>1873250</xdr:colOff>
      <xdr:row>3</xdr:row>
      <xdr:rowOff>0</xdr:rowOff>
    </xdr:to>
    <xdr:grpSp>
      <xdr:nvGrpSpPr>
        <xdr:cNvPr id="2" name="Grupo 1">
          <a:extLst>
            <a:ext uri="{FF2B5EF4-FFF2-40B4-BE49-F238E27FC236}">
              <a16:creationId xmlns:a16="http://schemas.microsoft.com/office/drawing/2014/main" id="{0ECBA0C5-5A76-4AB2-9CEE-039712907BDA}"/>
            </a:ext>
          </a:extLst>
        </xdr:cNvPr>
        <xdr:cNvGrpSpPr/>
      </xdr:nvGrpSpPr>
      <xdr:grpSpPr>
        <a:xfrm>
          <a:off x="775608" y="204981"/>
          <a:ext cx="10595428" cy="1686412"/>
          <a:chOff x="775608" y="40820"/>
          <a:chExt cx="12121242" cy="1559381"/>
        </a:xfrm>
      </xdr:grpSpPr>
      <xdr:pic>
        <xdr:nvPicPr>
          <xdr:cNvPr id="3" name="Imagen 2">
            <a:extLst>
              <a:ext uri="{FF2B5EF4-FFF2-40B4-BE49-F238E27FC236}">
                <a16:creationId xmlns:a16="http://schemas.microsoft.com/office/drawing/2014/main" id="{9AC7E539-D462-41B6-BB99-4673A96DD86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237" t="89300" r="136" b="3424"/>
          <a:stretch/>
        </xdr:blipFill>
        <xdr:spPr>
          <a:xfrm>
            <a:off x="775608" y="40820"/>
            <a:ext cx="7829512" cy="1559380"/>
          </a:xfrm>
          <a:prstGeom prst="rect">
            <a:avLst/>
          </a:prstGeom>
        </xdr:spPr>
      </xdr:pic>
      <xdr:pic>
        <xdr:nvPicPr>
          <xdr:cNvPr id="4" name="Imagen 3">
            <a:extLst>
              <a:ext uri="{FF2B5EF4-FFF2-40B4-BE49-F238E27FC236}">
                <a16:creationId xmlns:a16="http://schemas.microsoft.com/office/drawing/2014/main" id="{3B9C6ED8-8F65-431C-BD2D-AC97E5B38AF5}"/>
              </a:ext>
            </a:extLst>
          </xdr:cNvPr>
          <xdr:cNvPicPr>
            <a:picLocks noChangeAspect="1"/>
          </xdr:cNvPicPr>
        </xdr:nvPicPr>
        <xdr:blipFill>
          <a:blip xmlns:r="http://schemas.openxmlformats.org/officeDocument/2006/relationships" r:embed="rId2"/>
          <a:stretch>
            <a:fillRect/>
          </a:stretch>
        </xdr:blipFill>
        <xdr:spPr>
          <a:xfrm>
            <a:off x="8591552" y="46383"/>
            <a:ext cx="4305298" cy="1553818"/>
          </a:xfrm>
          <a:prstGeom prst="rect">
            <a:avLst/>
          </a:prstGeom>
        </xdr:spPr>
      </xdr:pic>
    </xdr:grpSp>
    <xdr:clientData/>
  </xdr:twoCellAnchor>
  <xdr:twoCellAnchor>
    <xdr:from>
      <xdr:col>56</xdr:col>
      <xdr:colOff>1600200</xdr:colOff>
      <xdr:row>0</xdr:row>
      <xdr:rowOff>147831</xdr:rowOff>
    </xdr:from>
    <xdr:to>
      <xdr:col>62</xdr:col>
      <xdr:colOff>76201</xdr:colOff>
      <xdr:row>2</xdr:row>
      <xdr:rowOff>781050</xdr:rowOff>
    </xdr:to>
    <xdr:grpSp>
      <xdr:nvGrpSpPr>
        <xdr:cNvPr id="5" name="Grupo 4">
          <a:extLst>
            <a:ext uri="{FF2B5EF4-FFF2-40B4-BE49-F238E27FC236}">
              <a16:creationId xmlns:a16="http://schemas.microsoft.com/office/drawing/2014/main" id="{EFF14E0A-EA15-454D-93B7-437E6DF686FE}"/>
            </a:ext>
          </a:extLst>
        </xdr:cNvPr>
        <xdr:cNvGrpSpPr/>
      </xdr:nvGrpSpPr>
      <xdr:grpSpPr>
        <a:xfrm>
          <a:off x="57566379" y="147831"/>
          <a:ext cx="9892393" cy="1694576"/>
          <a:chOff x="775608" y="40820"/>
          <a:chExt cx="12121242" cy="1559381"/>
        </a:xfrm>
      </xdr:grpSpPr>
      <xdr:pic>
        <xdr:nvPicPr>
          <xdr:cNvPr id="6" name="Imagen 5">
            <a:extLst>
              <a:ext uri="{FF2B5EF4-FFF2-40B4-BE49-F238E27FC236}">
                <a16:creationId xmlns:a16="http://schemas.microsoft.com/office/drawing/2014/main" id="{562C2828-1839-4B62-8CF4-C20B9CBF128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237" t="89300" r="136" b="3424"/>
          <a:stretch/>
        </xdr:blipFill>
        <xdr:spPr>
          <a:xfrm>
            <a:off x="775608" y="40820"/>
            <a:ext cx="7829512" cy="1559380"/>
          </a:xfrm>
          <a:prstGeom prst="rect">
            <a:avLst/>
          </a:prstGeom>
        </xdr:spPr>
      </xdr:pic>
      <xdr:pic>
        <xdr:nvPicPr>
          <xdr:cNvPr id="7" name="Imagen 6">
            <a:extLst>
              <a:ext uri="{FF2B5EF4-FFF2-40B4-BE49-F238E27FC236}">
                <a16:creationId xmlns:a16="http://schemas.microsoft.com/office/drawing/2014/main" id="{0B8FD4EC-A87A-47DC-8F22-915A25B1E7AA}"/>
              </a:ext>
            </a:extLst>
          </xdr:cNvPr>
          <xdr:cNvPicPr>
            <a:picLocks noChangeAspect="1"/>
          </xdr:cNvPicPr>
        </xdr:nvPicPr>
        <xdr:blipFill>
          <a:blip xmlns:r="http://schemas.openxmlformats.org/officeDocument/2006/relationships" r:embed="rId2"/>
          <a:stretch>
            <a:fillRect/>
          </a:stretch>
        </xdr:blipFill>
        <xdr:spPr>
          <a:xfrm>
            <a:off x="8591552" y="46383"/>
            <a:ext cx="4305298" cy="1553818"/>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650875</xdr:colOff>
      <xdr:row>0</xdr:row>
      <xdr:rowOff>79375</xdr:rowOff>
    </xdr:from>
    <xdr:to>
      <xdr:col>4</xdr:col>
      <xdr:colOff>1587500</xdr:colOff>
      <xdr:row>3</xdr:row>
      <xdr:rowOff>474700</xdr:rowOff>
    </xdr:to>
    <xdr:pic>
      <xdr:nvPicPr>
        <xdr:cNvPr id="2" name="Imagen 1">
          <a:extLst>
            <a:ext uri="{FF2B5EF4-FFF2-40B4-BE49-F238E27FC236}">
              <a16:creationId xmlns:a16="http://schemas.microsoft.com/office/drawing/2014/main" id="{CD0C63CD-20C9-4F9D-9C8C-6499D223D8EF}"/>
            </a:ext>
          </a:extLst>
        </xdr:cNvPr>
        <xdr:cNvPicPr>
          <a:picLocks noChangeAspect="1"/>
        </xdr:cNvPicPr>
      </xdr:nvPicPr>
      <xdr:blipFill>
        <a:blip xmlns:r="http://schemas.openxmlformats.org/officeDocument/2006/relationships" r:embed="rId1"/>
        <a:stretch>
          <a:fillRect/>
        </a:stretch>
      </xdr:blipFill>
      <xdr:spPr>
        <a:xfrm>
          <a:off x="3095625" y="79375"/>
          <a:ext cx="2016125" cy="19669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462643</xdr:colOff>
      <xdr:row>0</xdr:row>
      <xdr:rowOff>40821</xdr:rowOff>
    </xdr:from>
    <xdr:to>
      <xdr:col>4</xdr:col>
      <xdr:colOff>1428750</xdr:colOff>
      <xdr:row>3</xdr:row>
      <xdr:rowOff>453349</xdr:rowOff>
    </xdr:to>
    <xdr:pic>
      <xdr:nvPicPr>
        <xdr:cNvPr id="2" name="Imagen 1">
          <a:extLst>
            <a:ext uri="{FF2B5EF4-FFF2-40B4-BE49-F238E27FC236}">
              <a16:creationId xmlns:a16="http://schemas.microsoft.com/office/drawing/2014/main" id="{F5A1F6C6-FED9-434C-AB60-65162F540872}"/>
            </a:ext>
          </a:extLst>
        </xdr:cNvPr>
        <xdr:cNvPicPr>
          <a:picLocks noChangeAspect="1"/>
        </xdr:cNvPicPr>
      </xdr:nvPicPr>
      <xdr:blipFill>
        <a:blip xmlns:r="http://schemas.openxmlformats.org/officeDocument/2006/relationships" r:embed="rId1"/>
        <a:stretch>
          <a:fillRect/>
        </a:stretch>
      </xdr:blipFill>
      <xdr:spPr>
        <a:xfrm>
          <a:off x="2966357" y="40821"/>
          <a:ext cx="2054679" cy="200456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4</xdr:col>
      <xdr:colOff>9525</xdr:colOff>
      <xdr:row>13</xdr:row>
      <xdr:rowOff>9525</xdr:rowOff>
    </xdr:to>
    <xdr:pic>
      <xdr:nvPicPr>
        <xdr:cNvPr id="7" name="Imagen 6">
          <a:extLst>
            <a:ext uri="{FF2B5EF4-FFF2-40B4-BE49-F238E27FC236}">
              <a16:creationId xmlns:a16="http://schemas.microsoft.com/office/drawing/2014/main" id="{DFA080B2-9860-42B5-BBD1-6D74F74F8B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52700"/>
          <a:ext cx="1045845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57150</xdr:colOff>
      <xdr:row>0</xdr:row>
      <xdr:rowOff>133350</xdr:rowOff>
    </xdr:from>
    <xdr:to>
      <xdr:col>1</xdr:col>
      <xdr:colOff>5219700</xdr:colOff>
      <xdr:row>0</xdr:row>
      <xdr:rowOff>895350</xdr:rowOff>
    </xdr:to>
    <xdr:grpSp>
      <xdr:nvGrpSpPr>
        <xdr:cNvPr id="9" name="Grupo 8">
          <a:extLst>
            <a:ext uri="{FF2B5EF4-FFF2-40B4-BE49-F238E27FC236}">
              <a16:creationId xmlns:a16="http://schemas.microsoft.com/office/drawing/2014/main" id="{D2D0A2E8-D990-4880-B3FC-35C35C10E10D}"/>
            </a:ext>
          </a:extLst>
        </xdr:cNvPr>
        <xdr:cNvGrpSpPr/>
      </xdr:nvGrpSpPr>
      <xdr:grpSpPr>
        <a:xfrm>
          <a:off x="57150" y="133350"/>
          <a:ext cx="6181725" cy="762000"/>
          <a:chOff x="785812" y="304733"/>
          <a:chExt cx="9763125" cy="1257368"/>
        </a:xfrm>
      </xdr:grpSpPr>
      <xdr:pic>
        <xdr:nvPicPr>
          <xdr:cNvPr id="10" name="Imagen 9">
            <a:extLst>
              <a:ext uri="{FF2B5EF4-FFF2-40B4-BE49-F238E27FC236}">
                <a16:creationId xmlns:a16="http://schemas.microsoft.com/office/drawing/2014/main" id="{EB27C6DA-B326-47E2-9A76-7B36A6849004}"/>
              </a:ext>
            </a:extLst>
          </xdr:cNvPr>
          <xdr:cNvPicPr>
            <a:picLocks noChangeAspect="1"/>
          </xdr:cNvPicPr>
        </xdr:nvPicPr>
        <xdr:blipFill rotWithShape="1">
          <a:blip xmlns:r="http://schemas.openxmlformats.org/officeDocument/2006/relationships" r:embed="rId2"/>
          <a:srcRect l="806" t="4560" r="867" b="4560"/>
          <a:stretch/>
        </xdr:blipFill>
        <xdr:spPr>
          <a:xfrm>
            <a:off x="785812" y="309562"/>
            <a:ext cx="7239000" cy="1238250"/>
          </a:xfrm>
          <a:prstGeom prst="rect">
            <a:avLst/>
          </a:prstGeom>
        </xdr:spPr>
      </xdr:pic>
      <xdr:pic>
        <xdr:nvPicPr>
          <xdr:cNvPr id="11" name="Imagen 10">
            <a:extLst>
              <a:ext uri="{FF2B5EF4-FFF2-40B4-BE49-F238E27FC236}">
                <a16:creationId xmlns:a16="http://schemas.microsoft.com/office/drawing/2014/main" id="{EAA8603D-13C5-4B3B-A5E6-836CB89E9CCA}"/>
              </a:ext>
            </a:extLst>
          </xdr:cNvPr>
          <xdr:cNvPicPr>
            <a:picLocks noChangeAspect="1"/>
          </xdr:cNvPicPr>
        </xdr:nvPicPr>
        <xdr:blipFill>
          <a:blip xmlns:r="http://schemas.openxmlformats.org/officeDocument/2006/relationships" r:embed="rId3"/>
          <a:stretch>
            <a:fillRect/>
          </a:stretch>
        </xdr:blipFill>
        <xdr:spPr>
          <a:xfrm>
            <a:off x="7310177" y="304733"/>
            <a:ext cx="3238760" cy="1257368"/>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pyate/Downloads/MC-FO-07%20MAPA%20DE%20RIEGOS%20DEL%20PROCESO%20(1).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SBLANCOE/Documents/DIRAT%202023/PLANES%20INSTITUCIONALES/MAPA%20DE%20RIESGOS/MAPA%20DE%20RIESGOS%202024/EDUCACI&#211;N%20BORRADOR%20INICIAL%20MAPA%20DE%20RIESGOS%202024%20V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SBLANCOE/Documents/DIRAT%202023/PLANES%20INSTITUCIONALES/MAPA%20DE%20RIESGOS/MAPA%20DE%20RIESGOS%202024/SUBDA%20PROPUESTA%20MAPA%20DE%20RIESGOS%202024%20FINAL.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sbarretos/Documents/RIESGOS/PROPUESTA%20DEFINITIVA%202025/4%20Gesti&#243;n%20del%20Talento%20Humano%20ULTIMO%2013-0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SBARRETOS/Downloads/MAPA%20DE%20RIESGOS%202024%20V2%20OFICI%20-%20CON%20NOVEDAD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RUIZV/Downloads/RIESGO%2037%20-%20ATENCI&#211;N%20SOCI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PRUIZV/Downloads/RETROALIMENTACI&#211;N%20PROCESO%20TRATAMIENTO%20PENITENCIARIO%20202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OGOMEZP/Downloads/Formato%20Mapa%20de%20Riesgos%202022%20(version%201)%2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PLANEACI&#211;N%202022\RIESGOS%202022\Retroalimentaciones%202022\Derechos%20Humanos%20-Formato%20Mapa%20de%20Riesgos%202022.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CONTROL%20INTERNO%20Formato%20Mapa%20de%20Riesgos%202022%20(1)%20(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PLANEACI&#211;N%202022\RIESGOS%202022\Retroalimentaciones%202022\PLANEACI&#211;NFormato%20Mapa%20de%20Riesgos%202022%20GRUE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PLANEACI&#211;N%202022\RIESGOS%202022\Oficial%20Mapa%20de%20Riesgos%20institucional%202022%20versi&#243;n%201(Recuperado%20autom&#225;ticamente).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STRUJILLOG/Downloads/DIRAT%20BORRADOR%20INICIAL%20MAPA%20DE%20RIESGOS%202024%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T PROBABILIDAD"/>
      <sheetName val="Hoja4"/>
      <sheetName val="MATRIZ DE CALIFICACIÓN"/>
      <sheetName val="T IMPACTO"/>
      <sheetName val="Hoja1"/>
      <sheetName val="Hoja2"/>
      <sheetName val="Hoja3"/>
      <sheetName val="Hoja5"/>
      <sheetName val="Hoja6"/>
      <sheetName val="MAPA_DE_RIESGOS"/>
      <sheetName val="T_PROBABILIDAD"/>
      <sheetName val="MATRIZ_DE_CALIFICACIÓN"/>
      <sheetName val="T_IMPACTO"/>
    </sheetNames>
    <sheetDataSet>
      <sheetData sheetId="0" refreshError="1"/>
      <sheetData sheetId="1" refreshError="1"/>
      <sheetData sheetId="2" refreshError="1">
        <row r="3">
          <cell r="C3" t="str">
            <v>Articulación Interinstitucional</v>
          </cell>
          <cell r="D3" t="str">
            <v>Riesgo de Corrupción</v>
          </cell>
          <cell r="E3" t="str">
            <v>Raro</v>
          </cell>
          <cell r="F3" t="str">
            <v>Insignificante</v>
          </cell>
          <cell r="H3" t="str">
            <v>Preventivo</v>
          </cell>
        </row>
        <row r="4">
          <cell r="D4" t="str">
            <v>Riesgo de Cumplimiento</v>
          </cell>
          <cell r="E4" t="str">
            <v>Improbable</v>
          </cell>
          <cell r="F4" t="str">
            <v>Menor</v>
          </cell>
          <cell r="H4" t="str">
            <v>Correctivo</v>
          </cell>
        </row>
        <row r="5">
          <cell r="D5" t="str">
            <v>Riesgo de Imagen</v>
          </cell>
          <cell r="E5" t="str">
            <v>Moderada</v>
          </cell>
          <cell r="F5" t="str">
            <v>Moderado</v>
          </cell>
        </row>
        <row r="6">
          <cell r="D6" t="str">
            <v>Riesgo de Tecnología</v>
          </cell>
          <cell r="E6" t="str">
            <v>Probable</v>
          </cell>
          <cell r="F6" t="str">
            <v>Mayor</v>
          </cell>
        </row>
        <row r="7">
          <cell r="D7" t="str">
            <v>Riesgo Estratégico</v>
          </cell>
          <cell r="E7" t="str">
            <v>Casi seguro</v>
          </cell>
          <cell r="F7" t="str">
            <v>Catastrófico</v>
          </cell>
        </row>
        <row r="8">
          <cell r="D8" t="str">
            <v>Riesgo Financiero</v>
          </cell>
        </row>
        <row r="9">
          <cell r="D9" t="str">
            <v>Riesgo Operativo</v>
          </cell>
        </row>
      </sheetData>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GESTIÓN Y SEG. DIGITAL"/>
      <sheetName val="GESTIÓN Y SEG DIGITAL FOMULADO"/>
      <sheetName val="RIESGOS CORRUPCIÓN FORMULADO"/>
      <sheetName val="RIESGOS DE CORRUPCIÓN"/>
      <sheetName val="GESTIÓN Y SEG DIGITAL"/>
      <sheetName val="RIESGOS CORRUPCIÓN "/>
      <sheetName val="Control de Cambios"/>
      <sheetName val="Listado de riesgos"/>
      <sheetName val="No Eliminar"/>
    </sheetNames>
    <sheetDataSet>
      <sheetData sheetId="0"/>
      <sheetData sheetId="1"/>
      <sheetData sheetId="2"/>
      <sheetData sheetId="3"/>
      <sheetData sheetId="4"/>
      <sheetData sheetId="5"/>
      <sheetData sheetId="6"/>
      <sheetData sheetId="7"/>
      <sheetData sheetId="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GESTIÓN Y SEG. DIGITAL"/>
      <sheetName val="GESTIÓN Y SEG DIGITAL FOMULADO"/>
      <sheetName val="RIESGOS CORRUPCIÓN FORMULADO"/>
      <sheetName val="RIESGOS DE CORRUPCIÓN"/>
      <sheetName val="GESTIÓN Y SEG DIGITAL"/>
      <sheetName val="RIESGOS CORRUPCIÓN "/>
      <sheetName val="Control de Cambios"/>
      <sheetName val="Listado de riesgos"/>
      <sheetName val="No Eliminar"/>
    </sheetNames>
    <sheetDataSet>
      <sheetData sheetId="0"/>
      <sheetData sheetId="1"/>
      <sheetData sheetId="2"/>
      <sheetData sheetId="3"/>
      <sheetData sheetId="4"/>
      <sheetData sheetId="5"/>
      <sheetData sheetId="6"/>
      <sheetData sheetId="7"/>
      <sheetData sheetId="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GESTIÓN Y SEG. DIGITAL"/>
      <sheetName val="GESTIÓN Y SEG DIGITAL FOMULADO"/>
      <sheetName val="RIESGOS CORRUPCIÓN FORMULADO"/>
      <sheetName val="RIESGOS DE CORRUPCIÓN"/>
      <sheetName val="GESTIÓN Y SEG DIGITAL"/>
      <sheetName val="RIESGOS CORRUPCIÓN "/>
      <sheetName val="Hoja1"/>
      <sheetName val="Control de Cambios"/>
      <sheetName val="Listado de riesgos"/>
      <sheetName val="No Eliminar"/>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GESTIÓN Y SEG. DIGITAL"/>
      <sheetName val="GESTIÓN Y SEG DIGITAL FOMULADO"/>
      <sheetName val="RIESGOS CORRUPCIÓN FORMULADO"/>
      <sheetName val="RIESGOS DE CORRUPCIÓN"/>
      <sheetName val="GESTIÓN Y SEG DIGITAL"/>
      <sheetName val="RIESGOS CORRUPCIÓN "/>
      <sheetName val="Control de Cambios"/>
      <sheetName val="Listado de riesgos"/>
      <sheetName val="No Eliminar"/>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ESTIÓN Y SEGURIDAD DIGITA"/>
      <sheetName val="Instrucciones"/>
      <sheetName val="RIESGOS DE CORRUPCIÓN"/>
      <sheetName val="Matriz de calificación"/>
      <sheetName val="Control de Cambios"/>
      <sheetName val="No Eliminar"/>
    </sheetNames>
    <sheetDataSet>
      <sheetData sheetId="0"/>
      <sheetData sheetId="1"/>
      <sheetData sheetId="2"/>
      <sheetData sheetId="3"/>
      <sheetData sheetId="4"/>
      <sheetData sheetId="5">
        <row r="3">
          <cell r="P3" t="str">
            <v>Muy BajaLeve</v>
          </cell>
          <cell r="Q3" t="str">
            <v>Baja</v>
          </cell>
        </row>
        <row r="4">
          <cell r="P4" t="str">
            <v>Muy BajaMenor</v>
          </cell>
          <cell r="Q4" t="str">
            <v>Baja</v>
          </cell>
        </row>
        <row r="5">
          <cell r="P5" t="str">
            <v>Muy BajaModerado</v>
          </cell>
          <cell r="Q5" t="str">
            <v>Moderada</v>
          </cell>
        </row>
        <row r="6">
          <cell r="P6" t="str">
            <v>Muy BajaMayor</v>
          </cell>
          <cell r="Q6" t="str">
            <v>Alta</v>
          </cell>
        </row>
        <row r="7">
          <cell r="P7" t="str">
            <v>Muy BajaCatastrófico</v>
          </cell>
          <cell r="Q7" t="str">
            <v>Extrema</v>
          </cell>
        </row>
        <row r="8">
          <cell r="P8" t="str">
            <v>BajaLeve</v>
          </cell>
          <cell r="Q8" t="str">
            <v>Baja</v>
          </cell>
        </row>
        <row r="9">
          <cell r="P9" t="str">
            <v>BajaMenor</v>
          </cell>
          <cell r="Q9" t="str">
            <v>Moderada</v>
          </cell>
        </row>
        <row r="10">
          <cell r="P10" t="str">
            <v>BajaModerado</v>
          </cell>
          <cell r="Q10" t="str">
            <v>Moderada</v>
          </cell>
        </row>
        <row r="11">
          <cell r="P11" t="str">
            <v>BajaMayor</v>
          </cell>
          <cell r="Q11" t="str">
            <v>Alta</v>
          </cell>
        </row>
        <row r="12">
          <cell r="P12" t="str">
            <v>BajaCatastrófico</v>
          </cell>
          <cell r="Q12" t="str">
            <v>Extrema</v>
          </cell>
        </row>
        <row r="13">
          <cell r="P13" t="str">
            <v>MediaLeve</v>
          </cell>
          <cell r="Q13" t="str">
            <v>Moderada</v>
          </cell>
        </row>
        <row r="14">
          <cell r="P14" t="str">
            <v>MediaMenor</v>
          </cell>
          <cell r="Q14" t="str">
            <v>Moderada</v>
          </cell>
        </row>
        <row r="15">
          <cell r="P15" t="str">
            <v>MediaModerado</v>
          </cell>
          <cell r="Q15" t="str">
            <v>Moderada</v>
          </cell>
        </row>
        <row r="16">
          <cell r="P16" t="str">
            <v>MediaMayor</v>
          </cell>
          <cell r="Q16" t="str">
            <v>Alta</v>
          </cell>
        </row>
        <row r="17">
          <cell r="P17" t="str">
            <v>MediaCatastrófico</v>
          </cell>
          <cell r="Q17" t="str">
            <v>Extrema</v>
          </cell>
        </row>
        <row r="18">
          <cell r="P18" t="str">
            <v>AltaLeve</v>
          </cell>
          <cell r="Q18" t="str">
            <v>Moderada</v>
          </cell>
        </row>
        <row r="19">
          <cell r="P19" t="str">
            <v>AltaMenor</v>
          </cell>
          <cell r="Q19" t="str">
            <v>Moderada</v>
          </cell>
        </row>
        <row r="20">
          <cell r="P20" t="str">
            <v>AltaModerado</v>
          </cell>
          <cell r="Q20" t="str">
            <v>Alta</v>
          </cell>
        </row>
        <row r="21">
          <cell r="P21" t="str">
            <v>AltaMayor</v>
          </cell>
          <cell r="Q21" t="str">
            <v>Alta</v>
          </cell>
        </row>
        <row r="22">
          <cell r="P22" t="str">
            <v>AltaCatastrófico</v>
          </cell>
          <cell r="Q22" t="str">
            <v>Extrema</v>
          </cell>
        </row>
        <row r="23">
          <cell r="P23" t="str">
            <v>Muy AltaLeve</v>
          </cell>
          <cell r="Q23" t="str">
            <v>Alta</v>
          </cell>
        </row>
        <row r="24">
          <cell r="P24" t="str">
            <v>Muy AltaMenor</v>
          </cell>
          <cell r="Q24" t="str">
            <v>Alta</v>
          </cell>
        </row>
        <row r="25">
          <cell r="P25" t="str">
            <v>Muy AltaModerado</v>
          </cell>
          <cell r="Q25" t="str">
            <v>Alta</v>
          </cell>
        </row>
        <row r="26">
          <cell r="P26" t="str">
            <v>Muy AltaMayor</v>
          </cell>
          <cell r="Q26" t="str">
            <v>Alta</v>
          </cell>
        </row>
        <row r="27">
          <cell r="P27" t="str">
            <v>Muy AltaCatastrófico</v>
          </cell>
          <cell r="Q27" t="str">
            <v>Extrema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ESTIÓN Y SEGURIDAD DIGITA"/>
      <sheetName val="Instrucciones"/>
      <sheetName val="RIESGOS DE CORRUPCIÓN"/>
      <sheetName val="Matriz de calificación"/>
      <sheetName val="Control de Cambios"/>
      <sheetName val="No Eliminar"/>
    </sheetNames>
    <sheetDataSet>
      <sheetData sheetId="0"/>
      <sheetData sheetId="1"/>
      <sheetData sheetId="2"/>
      <sheetData sheetId="3"/>
      <sheetData sheetId="4"/>
      <sheetData sheetId="5">
        <row r="3">
          <cell r="P3" t="str">
            <v>Muy BajaLeve</v>
          </cell>
          <cell r="Q3" t="str">
            <v>Baja</v>
          </cell>
        </row>
        <row r="4">
          <cell r="P4" t="str">
            <v>Muy BajaMenor</v>
          </cell>
          <cell r="Q4" t="str">
            <v>Baja</v>
          </cell>
        </row>
        <row r="5">
          <cell r="P5" t="str">
            <v>Muy BajaModerado</v>
          </cell>
          <cell r="Q5" t="str">
            <v>Moderada</v>
          </cell>
        </row>
        <row r="6">
          <cell r="P6" t="str">
            <v>Muy BajaMayor</v>
          </cell>
          <cell r="Q6" t="str">
            <v>Alta</v>
          </cell>
        </row>
        <row r="7">
          <cell r="P7" t="str">
            <v>Muy BajaCatastrófico</v>
          </cell>
          <cell r="Q7" t="str">
            <v>Extrema</v>
          </cell>
        </row>
        <row r="8">
          <cell r="P8" t="str">
            <v>BajaLeve</v>
          </cell>
          <cell r="Q8" t="str">
            <v>Baja</v>
          </cell>
        </row>
        <row r="9">
          <cell r="P9" t="str">
            <v>BajaMenor</v>
          </cell>
          <cell r="Q9" t="str">
            <v>Moderada</v>
          </cell>
        </row>
        <row r="10">
          <cell r="P10" t="str">
            <v>BajaModerado</v>
          </cell>
          <cell r="Q10" t="str">
            <v>Moderada</v>
          </cell>
        </row>
        <row r="11">
          <cell r="P11" t="str">
            <v>BajaMayor</v>
          </cell>
          <cell r="Q11" t="str">
            <v>Alta</v>
          </cell>
        </row>
        <row r="12">
          <cell r="P12" t="str">
            <v>BajaCatastrófico</v>
          </cell>
          <cell r="Q12" t="str">
            <v>Extrema</v>
          </cell>
        </row>
        <row r="13">
          <cell r="P13" t="str">
            <v>MediaLeve</v>
          </cell>
          <cell r="Q13" t="str">
            <v>Moderada</v>
          </cell>
        </row>
        <row r="14">
          <cell r="P14" t="str">
            <v>MediaMenor</v>
          </cell>
          <cell r="Q14" t="str">
            <v>Moderada</v>
          </cell>
        </row>
        <row r="15">
          <cell r="P15" t="str">
            <v>MediaModerado</v>
          </cell>
          <cell r="Q15" t="str">
            <v>Moderada</v>
          </cell>
        </row>
        <row r="16">
          <cell r="P16" t="str">
            <v>MediaMayor</v>
          </cell>
          <cell r="Q16" t="str">
            <v>Alta</v>
          </cell>
        </row>
        <row r="17">
          <cell r="P17" t="str">
            <v>MediaCatastrófico</v>
          </cell>
          <cell r="Q17" t="str">
            <v>Extrema</v>
          </cell>
        </row>
        <row r="18">
          <cell r="P18" t="str">
            <v>AltaLeve</v>
          </cell>
          <cell r="Q18" t="str">
            <v>Moderada</v>
          </cell>
        </row>
        <row r="19">
          <cell r="P19" t="str">
            <v>AltaMenor</v>
          </cell>
          <cell r="Q19" t="str">
            <v>Moderada</v>
          </cell>
        </row>
        <row r="20">
          <cell r="P20" t="str">
            <v>AltaModerado</v>
          </cell>
          <cell r="Q20" t="str">
            <v>Alta</v>
          </cell>
        </row>
        <row r="21">
          <cell r="P21" t="str">
            <v>AltaMayor</v>
          </cell>
          <cell r="Q21" t="str">
            <v>Alta</v>
          </cell>
        </row>
        <row r="22">
          <cell r="P22" t="str">
            <v>AltaCatastrófico</v>
          </cell>
          <cell r="Q22" t="str">
            <v>Extrema</v>
          </cell>
        </row>
        <row r="23">
          <cell r="P23" t="str">
            <v>Muy AltaLeve</v>
          </cell>
          <cell r="Q23" t="str">
            <v>Alta</v>
          </cell>
        </row>
        <row r="24">
          <cell r="P24" t="str">
            <v>Muy AltaMenor</v>
          </cell>
          <cell r="Q24" t="str">
            <v>Alta</v>
          </cell>
        </row>
        <row r="25">
          <cell r="P25" t="str">
            <v>Muy AltaModerado</v>
          </cell>
          <cell r="Q25" t="str">
            <v>Alta</v>
          </cell>
        </row>
        <row r="26">
          <cell r="P26" t="str">
            <v>Muy AltaMayor</v>
          </cell>
          <cell r="Q26" t="str">
            <v>Alta</v>
          </cell>
        </row>
        <row r="27">
          <cell r="P27" t="str">
            <v>Muy AltaCatastrófico</v>
          </cell>
          <cell r="Q27" t="str">
            <v>Extrema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ESTIÓN Y SEGURIDAD DIGITA"/>
      <sheetName val="Instrucciones"/>
      <sheetName val="RIESGOS DE CORRUPCIÓN"/>
      <sheetName val="Matriz de calificación"/>
      <sheetName val="Control de Cambios"/>
      <sheetName val="No Eliminar"/>
    </sheetNames>
    <sheetDataSet>
      <sheetData sheetId="0" refreshError="1"/>
      <sheetData sheetId="1" refreshError="1"/>
      <sheetData sheetId="2" refreshError="1"/>
      <sheetData sheetId="3" refreshError="1"/>
      <sheetData sheetId="4" refreshError="1"/>
      <sheetData sheetId="5">
        <row r="3">
          <cell r="P3" t="str">
            <v>Muy BajaLeve</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 Eliminar"/>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 Eliminar"/>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 Eliminar"/>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GESTIÓN Y SEG. DIGITAL"/>
      <sheetName val="GESTIÓN Y SEG DIGITAL FOMULADO"/>
      <sheetName val="RIESGOS CORRUPCIÓN FORMULADO"/>
      <sheetName val="RIESGOS DE CORRUPCIÓN"/>
      <sheetName val="Control de Cambios"/>
      <sheetName val="No Eliminar"/>
    </sheetNames>
    <sheetDataSet>
      <sheetData sheetId="0"/>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GESTIÓN Y SEG. DIGITAL"/>
      <sheetName val="GESTIÓN Y SEG DIGITAL FOMULADO"/>
      <sheetName val="RIESGOS CORRUPCIÓN FORMULADO"/>
      <sheetName val="RIESGOS DE CORRUPCIÓN"/>
      <sheetName val="GESTIÓN Y SEG DIGITAL"/>
      <sheetName val="RIESGOS CORRUPCIÓN "/>
      <sheetName val="Control de Cambios"/>
      <sheetName val="Listado de riesgos"/>
      <sheetName val="No Eliminar"/>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31E92-71D2-4B31-A0E1-C49C86AC0865}">
  <sheetPr>
    <tabColor rgb="FF002060"/>
  </sheetPr>
  <dimension ref="A1:BQ154"/>
  <sheetViews>
    <sheetView showGridLines="0" topLeftCell="A7" zoomScale="70" zoomScaleNormal="70" zoomScalePageLayoutView="70" workbookViewId="0">
      <selection activeCell="G8" sqref="G8:G10"/>
    </sheetView>
  </sheetViews>
  <sheetFormatPr baseColWidth="10" defaultColWidth="11.42578125" defaultRowHeight="16.5" x14ac:dyDescent="0.3"/>
  <cols>
    <col min="1" max="1" width="11.42578125" style="614"/>
    <col min="2" max="4" width="16.28515625" style="614" customWidth="1"/>
    <col min="5" max="5" width="25.28515625" style="614" customWidth="1"/>
    <col min="6" max="6" width="9" style="594" customWidth="1"/>
    <col min="7" max="7" width="42.5703125" style="44" customWidth="1"/>
    <col min="8" max="8" width="29.42578125" style="44" customWidth="1"/>
    <col min="9" max="9" width="42.85546875" style="614" customWidth="1"/>
    <col min="10" max="10" width="36" style="614" customWidth="1"/>
    <col min="11" max="11" width="36" style="594" customWidth="1"/>
    <col min="12" max="12" width="20.140625" style="44" bestFit="1" customWidth="1"/>
    <col min="13" max="13" width="6.42578125" style="44" customWidth="1"/>
    <col min="14" max="14" width="7.7109375" style="44" customWidth="1"/>
    <col min="15" max="15" width="16.140625" style="614" hidden="1" customWidth="1"/>
    <col min="16" max="16" width="17" style="614" hidden="1" customWidth="1"/>
    <col min="17" max="17" width="15.5703125" style="614" hidden="1" customWidth="1"/>
    <col min="18" max="18" width="17.28515625" style="614" hidden="1" customWidth="1"/>
    <col min="19" max="19" width="14.42578125" style="614" hidden="1" customWidth="1"/>
    <col min="20" max="20" width="13.28515625" style="614" hidden="1" customWidth="1"/>
    <col min="21" max="21" width="15" style="614" hidden="1" customWidth="1"/>
    <col min="22" max="22" width="18.42578125" style="614" hidden="1" customWidth="1"/>
    <col min="23" max="23" width="13.7109375" style="614" hidden="1" customWidth="1"/>
    <col min="24" max="24" width="15.140625" style="614" hidden="1" customWidth="1"/>
    <col min="25" max="25" width="14.85546875" style="614" hidden="1" customWidth="1"/>
    <col min="26" max="26" width="11.5703125" style="614" hidden="1" customWidth="1"/>
    <col min="27" max="27" width="13" style="614" hidden="1" customWidth="1"/>
    <col min="28" max="28" width="13.28515625" style="614" hidden="1" customWidth="1"/>
    <col min="29" max="29" width="16" style="614" hidden="1" customWidth="1"/>
    <col min="30" max="30" width="14.42578125" style="614" hidden="1" customWidth="1"/>
    <col min="31" max="31" width="10.42578125" style="614" hidden="1" customWidth="1"/>
    <col min="32" max="32" width="8.85546875" style="614" hidden="1" customWidth="1"/>
    <col min="33" max="33" width="10.85546875" style="614" hidden="1" customWidth="1"/>
    <col min="34" max="34" width="12.28515625" style="614" hidden="1" customWidth="1"/>
    <col min="35" max="35" width="12.28515625" style="614" customWidth="1"/>
    <col min="36" max="36" width="12.28515625" style="614" hidden="1" customWidth="1"/>
    <col min="37" max="37" width="7.140625" style="45" customWidth="1"/>
    <col min="38" max="38" width="10.42578125" style="45" customWidth="1"/>
    <col min="39" max="39" width="18.42578125" style="45" customWidth="1"/>
    <col min="40" max="40" width="7.42578125" style="45" bestFit="1" customWidth="1"/>
    <col min="41" max="41" width="72.85546875" style="614" customWidth="1"/>
    <col min="42" max="42" width="18.42578125" style="374" customWidth="1"/>
    <col min="43" max="43" width="12" style="614" customWidth="1"/>
    <col min="44" max="44" width="7" style="594" customWidth="1"/>
    <col min="45" max="45" width="7.85546875" style="614" customWidth="1"/>
    <col min="46" max="46" width="8.28515625" style="614" customWidth="1"/>
    <col min="47" max="47" width="7.140625" style="614" customWidth="1"/>
    <col min="48" max="48" width="15.5703125" style="614" customWidth="1"/>
    <col min="49" max="51" width="3.5703125" style="614" bestFit="1" customWidth="1"/>
    <col min="52" max="53" width="7.140625" style="614" customWidth="1"/>
    <col min="54" max="54" width="10.7109375" style="614" customWidth="1"/>
    <col min="55" max="55" width="7.140625" style="47" customWidth="1"/>
    <col min="56" max="57" width="7.140625" style="614" customWidth="1"/>
    <col min="58" max="58" width="67.42578125" style="614" customWidth="1"/>
    <col min="59" max="60" width="20.42578125" style="614" customWidth="1"/>
    <col min="61" max="61" width="12.28515625" style="614" customWidth="1"/>
    <col min="62" max="62" width="13" style="614" customWidth="1"/>
    <col min="63" max="63" width="22.42578125" style="48" hidden="1" customWidth="1"/>
    <col min="64" max="64" width="46.140625" style="614" customWidth="1"/>
    <col min="65" max="16384" width="11.42578125" style="614"/>
  </cols>
  <sheetData>
    <row r="1" spans="1:69" ht="41.25" customHeight="1" thickTop="1" thickBot="1" x14ac:dyDescent="0.35">
      <c r="B1" s="1559" t="s">
        <v>78</v>
      </c>
      <c r="C1" s="1560"/>
      <c r="D1" s="1560"/>
      <c r="E1" s="1560"/>
      <c r="F1" s="1560"/>
      <c r="G1" s="1560"/>
      <c r="H1" s="1560"/>
      <c r="I1" s="1560"/>
      <c r="J1" s="1560"/>
      <c r="K1" s="1560"/>
      <c r="L1" s="1560"/>
      <c r="M1" s="1560"/>
      <c r="N1" s="1560"/>
      <c r="O1" s="1560"/>
      <c r="P1" s="1560"/>
      <c r="Q1" s="1560"/>
      <c r="R1" s="1560"/>
      <c r="S1" s="1560"/>
      <c r="T1" s="1560"/>
      <c r="U1" s="1560"/>
      <c r="V1" s="1560"/>
      <c r="W1" s="1560"/>
      <c r="X1" s="1560"/>
      <c r="Y1" s="1560"/>
      <c r="Z1" s="1560"/>
      <c r="AA1" s="1560"/>
      <c r="AB1" s="1560"/>
      <c r="AC1" s="1560"/>
      <c r="AD1" s="1560"/>
      <c r="AE1" s="1560"/>
      <c r="AF1" s="1560"/>
      <c r="AG1" s="1560"/>
      <c r="AH1" s="1560"/>
      <c r="AI1" s="1560"/>
      <c r="AJ1" s="1560"/>
      <c r="AK1" s="1560"/>
      <c r="AL1" s="1560"/>
      <c r="AM1" s="1560"/>
      <c r="AN1" s="1560"/>
      <c r="AO1" s="1560"/>
      <c r="AP1" s="1560"/>
      <c r="AQ1" s="1560"/>
      <c r="AR1" s="1560"/>
      <c r="AS1" s="1560"/>
      <c r="AT1" s="1560"/>
      <c r="AU1" s="1560"/>
      <c r="AV1" s="1560"/>
      <c r="AW1" s="1560"/>
      <c r="AX1" s="1560"/>
      <c r="AY1" s="1560"/>
      <c r="AZ1" s="1560"/>
      <c r="BA1" s="1560"/>
      <c r="BB1" s="1560"/>
      <c r="BC1" s="1560"/>
      <c r="BD1" s="1560"/>
      <c r="BE1" s="1560"/>
      <c r="BF1" s="1560"/>
      <c r="BG1" s="1560"/>
      <c r="BH1" s="1560"/>
      <c r="BI1" s="1560"/>
      <c r="BJ1" s="1560"/>
      <c r="BK1" s="1560"/>
      <c r="BL1" s="1561"/>
    </row>
    <row r="2" spans="1:69" ht="41.25" customHeight="1" thickTop="1" thickBot="1" x14ac:dyDescent="0.35">
      <c r="B2" s="1559" t="s">
        <v>79</v>
      </c>
      <c r="C2" s="1560"/>
      <c r="D2" s="1560"/>
      <c r="E2" s="1560"/>
      <c r="F2" s="1560"/>
      <c r="G2" s="1560"/>
      <c r="H2" s="1560"/>
      <c r="I2" s="1560"/>
      <c r="J2" s="1560"/>
      <c r="K2" s="1560"/>
      <c r="L2" s="1560"/>
      <c r="M2" s="1560"/>
      <c r="N2" s="1560"/>
      <c r="O2" s="1560"/>
      <c r="P2" s="1560"/>
      <c r="Q2" s="1560"/>
      <c r="R2" s="1560"/>
      <c r="S2" s="1560"/>
      <c r="T2" s="1560"/>
      <c r="U2" s="1560"/>
      <c r="V2" s="1560"/>
      <c r="W2" s="1560"/>
      <c r="X2" s="1560"/>
      <c r="Y2" s="1560"/>
      <c r="Z2" s="1560"/>
      <c r="AA2" s="1560"/>
      <c r="AB2" s="1560"/>
      <c r="AC2" s="1560"/>
      <c r="AD2" s="1560"/>
      <c r="AE2" s="1560"/>
      <c r="AF2" s="1560"/>
      <c r="AG2" s="1560"/>
      <c r="AH2" s="1560"/>
      <c r="AI2" s="1560"/>
      <c r="AJ2" s="1560"/>
      <c r="AK2" s="1560"/>
      <c r="AL2" s="1560"/>
      <c r="AM2" s="1560"/>
      <c r="AN2" s="1560"/>
      <c r="AO2" s="1560"/>
      <c r="AP2" s="1560"/>
      <c r="AQ2" s="1560"/>
      <c r="AR2" s="1560"/>
      <c r="AS2" s="1560"/>
      <c r="AT2" s="1560"/>
      <c r="AU2" s="1560"/>
      <c r="AV2" s="1560"/>
      <c r="AW2" s="1560"/>
      <c r="AX2" s="1560"/>
      <c r="AY2" s="1560"/>
      <c r="AZ2" s="1560"/>
      <c r="BA2" s="1560"/>
      <c r="BB2" s="1560"/>
      <c r="BC2" s="1560"/>
      <c r="BD2" s="1560"/>
      <c r="BE2" s="1560"/>
      <c r="BF2" s="1560"/>
      <c r="BG2" s="1560"/>
      <c r="BH2" s="1560"/>
      <c r="BI2" s="1560"/>
      <c r="BJ2" s="1560"/>
      <c r="BK2" s="1560"/>
      <c r="BL2" s="1561"/>
    </row>
    <row r="3" spans="1:69" ht="65.25" customHeight="1" thickTop="1" thickBot="1" x14ac:dyDescent="0.35">
      <c r="B3" s="1559" t="s">
        <v>363</v>
      </c>
      <c r="C3" s="1560"/>
      <c r="D3" s="1560"/>
      <c r="E3" s="1560"/>
      <c r="F3" s="1560"/>
      <c r="G3" s="1560"/>
      <c r="H3" s="1560"/>
      <c r="I3" s="1560"/>
      <c r="J3" s="1560"/>
      <c r="K3" s="1560"/>
      <c r="L3" s="1560"/>
      <c r="M3" s="1560"/>
      <c r="N3" s="1560"/>
      <c r="O3" s="1560"/>
      <c r="P3" s="1560"/>
      <c r="Q3" s="1560"/>
      <c r="R3" s="1560"/>
      <c r="S3" s="1560"/>
      <c r="T3" s="1560"/>
      <c r="U3" s="1560"/>
      <c r="V3" s="1560"/>
      <c r="W3" s="1560"/>
      <c r="X3" s="1560"/>
      <c r="Y3" s="1560"/>
      <c r="Z3" s="1560"/>
      <c r="AA3" s="1560"/>
      <c r="AB3" s="1560"/>
      <c r="AC3" s="1560"/>
      <c r="AD3" s="1560"/>
      <c r="AE3" s="1560"/>
      <c r="AF3" s="1560"/>
      <c r="AG3" s="1560"/>
      <c r="AH3" s="1560"/>
      <c r="AI3" s="1560"/>
      <c r="AJ3" s="1560"/>
      <c r="AK3" s="1560"/>
      <c r="AL3" s="1560"/>
      <c r="AM3" s="1560"/>
      <c r="AN3" s="1560"/>
      <c r="AO3" s="1560"/>
      <c r="AP3" s="1560"/>
      <c r="AQ3" s="1560"/>
      <c r="AR3" s="1560"/>
      <c r="AS3" s="1560"/>
      <c r="AT3" s="1560"/>
      <c r="AU3" s="1560"/>
      <c r="AV3" s="1560"/>
      <c r="AW3" s="1560"/>
      <c r="AX3" s="1560"/>
      <c r="AY3" s="1560"/>
      <c r="AZ3" s="1560"/>
      <c r="BA3" s="1560"/>
      <c r="BB3" s="1560"/>
      <c r="BC3" s="1560"/>
      <c r="BD3" s="1560"/>
      <c r="BE3" s="1560"/>
      <c r="BF3" s="1560"/>
      <c r="BG3" s="1560"/>
      <c r="BH3" s="1560"/>
      <c r="BI3" s="1560"/>
      <c r="BJ3" s="1560"/>
      <c r="BK3" s="1560"/>
      <c r="BL3" s="1561"/>
    </row>
    <row r="4" spans="1:69" ht="36.75" customHeight="1" thickTop="1" x14ac:dyDescent="0.3">
      <c r="B4" s="1562"/>
      <c r="C4" s="1562"/>
      <c r="D4" s="1562"/>
      <c r="E4" s="1562"/>
      <c r="F4" s="1562"/>
      <c r="G4" s="1562"/>
      <c r="H4" s="1562"/>
      <c r="I4" s="1562"/>
      <c r="J4" s="1562"/>
      <c r="K4" s="1562"/>
      <c r="L4" s="1562"/>
      <c r="M4" s="1562"/>
      <c r="N4" s="1562"/>
      <c r="O4" s="1562"/>
      <c r="P4" s="1562"/>
      <c r="Q4" s="1562"/>
      <c r="R4" s="1562"/>
      <c r="S4" s="1562"/>
      <c r="T4" s="1562"/>
      <c r="U4" s="1562"/>
      <c r="V4" s="1562"/>
      <c r="W4" s="1562"/>
      <c r="X4" s="1562"/>
      <c r="Y4" s="1562"/>
      <c r="Z4" s="1562"/>
      <c r="AA4" s="1562"/>
      <c r="AB4" s="1562"/>
      <c r="AC4" s="1562"/>
      <c r="AD4" s="1562"/>
      <c r="AE4" s="1562"/>
      <c r="AF4" s="1562"/>
      <c r="AG4" s="1562"/>
      <c r="AH4" s="1562"/>
      <c r="AI4" s="1562"/>
      <c r="AJ4" s="1562"/>
      <c r="AK4" s="1562"/>
      <c r="AL4" s="1562"/>
      <c r="AM4" s="1562"/>
      <c r="AN4" s="1562"/>
      <c r="AO4" s="1562"/>
      <c r="AP4" s="1562"/>
      <c r="AQ4" s="1562"/>
      <c r="AR4" s="1562"/>
      <c r="AS4" s="1562"/>
      <c r="AT4" s="1562"/>
      <c r="AU4" s="1562"/>
      <c r="AV4" s="1562"/>
      <c r="AW4" s="1562"/>
      <c r="AX4" s="1562"/>
      <c r="AY4" s="1562"/>
      <c r="AZ4" s="1562"/>
      <c r="BA4" s="1562"/>
      <c r="BB4" s="1562"/>
      <c r="BC4" s="1562"/>
      <c r="BD4" s="1562"/>
      <c r="BE4" s="1562"/>
      <c r="BF4" s="1562"/>
      <c r="BG4" s="1562"/>
      <c r="BH4" s="1562"/>
      <c r="BI4" s="1562"/>
      <c r="BJ4" s="1562"/>
      <c r="BK4" s="1562"/>
      <c r="BL4" s="1562"/>
      <c r="BM4" s="39"/>
      <c r="BN4" s="39"/>
      <c r="BO4" s="39"/>
    </row>
    <row r="5" spans="1:69" ht="55.5" customHeight="1" x14ac:dyDescent="0.3">
      <c r="B5" s="1563"/>
      <c r="C5" s="1563"/>
      <c r="D5" s="1563"/>
      <c r="E5" s="1563"/>
      <c r="F5" s="1563"/>
      <c r="G5" s="1563"/>
      <c r="H5" s="1563"/>
      <c r="I5" s="1563"/>
      <c r="J5" s="1563"/>
      <c r="K5" s="1563"/>
      <c r="L5" s="1564"/>
      <c r="M5" s="1567" t="s">
        <v>0</v>
      </c>
      <c r="N5" s="1568"/>
      <c r="O5" s="1568"/>
      <c r="P5" s="1568"/>
      <c r="Q5" s="1568"/>
      <c r="R5" s="1568"/>
      <c r="S5" s="1568"/>
      <c r="T5" s="1568"/>
      <c r="U5" s="1568"/>
      <c r="V5" s="1568"/>
      <c r="W5" s="1568"/>
      <c r="X5" s="1568"/>
      <c r="Y5" s="1568"/>
      <c r="Z5" s="1568"/>
      <c r="AA5" s="1568"/>
      <c r="AB5" s="1568"/>
      <c r="AC5" s="1568"/>
      <c r="AD5" s="1568"/>
      <c r="AE5" s="1568"/>
      <c r="AF5" s="1568"/>
      <c r="AG5" s="1568"/>
      <c r="AH5" s="1568"/>
      <c r="AI5" s="1568"/>
      <c r="AJ5" s="1568"/>
      <c r="AK5" s="1568"/>
      <c r="AL5" s="1568"/>
      <c r="AM5" s="1569"/>
      <c r="AN5" s="1573" t="s">
        <v>1</v>
      </c>
      <c r="AO5" s="1574"/>
      <c r="AP5" s="1574"/>
      <c r="AQ5" s="1574"/>
      <c r="AR5" s="1574"/>
      <c r="AS5" s="1574"/>
      <c r="AT5" s="1574"/>
      <c r="AU5" s="1574"/>
      <c r="AV5" s="1574"/>
      <c r="AW5" s="1574"/>
      <c r="AX5" s="1574"/>
      <c r="AY5" s="1575"/>
      <c r="AZ5" s="1573" t="s">
        <v>2</v>
      </c>
      <c r="BA5" s="1574"/>
      <c r="BB5" s="1574"/>
      <c r="BC5" s="1574"/>
      <c r="BD5" s="1574"/>
      <c r="BE5" s="1575"/>
      <c r="BF5" s="1576" t="s">
        <v>3</v>
      </c>
      <c r="BG5" s="1577"/>
      <c r="BH5" s="1577"/>
      <c r="BI5" s="1577"/>
      <c r="BJ5" s="1577"/>
      <c r="BK5" s="1578"/>
      <c r="BL5" s="588" t="s">
        <v>87</v>
      </c>
      <c r="BM5" s="39"/>
      <c r="BN5" s="39"/>
      <c r="BO5" s="39"/>
      <c r="BP5" s="39"/>
      <c r="BQ5" s="39"/>
    </row>
    <row r="6" spans="1:69" ht="30.75" customHeight="1" x14ac:dyDescent="0.3">
      <c r="B6" s="1565"/>
      <c r="C6" s="1565"/>
      <c r="D6" s="1565"/>
      <c r="E6" s="1565"/>
      <c r="F6" s="1565"/>
      <c r="G6" s="1565"/>
      <c r="H6" s="1565"/>
      <c r="I6" s="1565"/>
      <c r="J6" s="1565"/>
      <c r="K6" s="1565"/>
      <c r="L6" s="1566"/>
      <c r="M6" s="1570"/>
      <c r="N6" s="1571"/>
      <c r="O6" s="1571"/>
      <c r="P6" s="1571"/>
      <c r="Q6" s="1571"/>
      <c r="R6" s="1571"/>
      <c r="S6" s="1571"/>
      <c r="T6" s="1571"/>
      <c r="U6" s="1571"/>
      <c r="V6" s="1571"/>
      <c r="W6" s="1571"/>
      <c r="X6" s="1571"/>
      <c r="Y6" s="1571"/>
      <c r="Z6" s="1571"/>
      <c r="AA6" s="1571"/>
      <c r="AB6" s="1571"/>
      <c r="AC6" s="1571"/>
      <c r="AD6" s="1571"/>
      <c r="AE6" s="1571"/>
      <c r="AF6" s="1571"/>
      <c r="AG6" s="1571"/>
      <c r="AH6" s="1571"/>
      <c r="AI6" s="1571"/>
      <c r="AJ6" s="1571"/>
      <c r="AK6" s="1571"/>
      <c r="AL6" s="1571"/>
      <c r="AM6" s="1572"/>
      <c r="AN6" s="1579" t="s">
        <v>85</v>
      </c>
      <c r="AO6" s="1581" t="s">
        <v>86</v>
      </c>
      <c r="AP6" s="1600" t="s">
        <v>89</v>
      </c>
      <c r="AQ6" s="1602" t="s">
        <v>4</v>
      </c>
      <c r="AR6" s="1604" t="s">
        <v>5</v>
      </c>
      <c r="AS6" s="1605"/>
      <c r="AT6" s="1605"/>
      <c r="AU6" s="1605"/>
      <c r="AV6" s="1605"/>
      <c r="AW6" s="1605"/>
      <c r="AX6" s="1605"/>
      <c r="AY6" s="1606"/>
      <c r="AZ6" s="1607" t="s">
        <v>6</v>
      </c>
      <c r="BA6" s="1607" t="s">
        <v>7</v>
      </c>
      <c r="BB6" s="1598" t="s">
        <v>8</v>
      </c>
      <c r="BC6" s="1598" t="s">
        <v>9</v>
      </c>
      <c r="BD6" s="1598" t="s">
        <v>10</v>
      </c>
      <c r="BE6" s="1579" t="s">
        <v>11</v>
      </c>
      <c r="BF6" s="1581" t="s">
        <v>3</v>
      </c>
      <c r="BG6" s="1581" t="s">
        <v>12</v>
      </c>
      <c r="BH6" s="1581" t="s">
        <v>13</v>
      </c>
      <c r="BI6" s="1581" t="s">
        <v>14</v>
      </c>
      <c r="BJ6" s="1581" t="s">
        <v>15</v>
      </c>
      <c r="BK6" s="1581" t="s">
        <v>16</v>
      </c>
      <c r="BL6" s="1581" t="s">
        <v>88</v>
      </c>
      <c r="BM6" s="39"/>
      <c r="BN6" s="39"/>
      <c r="BO6" s="39"/>
    </row>
    <row r="7" spans="1:69" s="39" customFormat="1" ht="144" customHeight="1" thickBot="1" x14ac:dyDescent="0.3">
      <c r="B7" s="589" t="s">
        <v>17</v>
      </c>
      <c r="C7" s="591" t="s">
        <v>75</v>
      </c>
      <c r="D7" s="591" t="s">
        <v>76</v>
      </c>
      <c r="E7" s="77" t="s">
        <v>18</v>
      </c>
      <c r="F7" s="589" t="s">
        <v>77</v>
      </c>
      <c r="G7" s="78" t="s">
        <v>80</v>
      </c>
      <c r="H7" s="590" t="s">
        <v>369</v>
      </c>
      <c r="I7" s="590" t="s">
        <v>19</v>
      </c>
      <c r="J7" s="590" t="s">
        <v>20</v>
      </c>
      <c r="K7" s="590" t="s">
        <v>354</v>
      </c>
      <c r="L7" s="590" t="s">
        <v>22</v>
      </c>
      <c r="M7" s="111" t="s">
        <v>81</v>
      </c>
      <c r="N7" s="593" t="s">
        <v>23</v>
      </c>
      <c r="O7" s="79" t="s">
        <v>24</v>
      </c>
      <c r="P7" s="79" t="s">
        <v>25</v>
      </c>
      <c r="Q7" s="79" t="s">
        <v>26</v>
      </c>
      <c r="R7" s="79" t="s">
        <v>27</v>
      </c>
      <c r="S7" s="79" t="s">
        <v>28</v>
      </c>
      <c r="T7" s="79" t="s">
        <v>29</v>
      </c>
      <c r="U7" s="79" t="s">
        <v>30</v>
      </c>
      <c r="V7" s="79" t="s">
        <v>31</v>
      </c>
      <c r="W7" s="79" t="s">
        <v>32</v>
      </c>
      <c r="X7" s="79" t="s">
        <v>33</v>
      </c>
      <c r="Y7" s="79" t="s">
        <v>34</v>
      </c>
      <c r="Z7" s="79" t="s">
        <v>35</v>
      </c>
      <c r="AA7" s="79" t="s">
        <v>36</v>
      </c>
      <c r="AB7" s="79" t="s">
        <v>37</v>
      </c>
      <c r="AC7" s="79" t="s">
        <v>38</v>
      </c>
      <c r="AD7" s="79" t="s">
        <v>39</v>
      </c>
      <c r="AE7" s="79" t="s">
        <v>40</v>
      </c>
      <c r="AF7" s="79" t="s">
        <v>41</v>
      </c>
      <c r="AG7" s="79" t="s">
        <v>42</v>
      </c>
      <c r="AH7" s="79" t="s">
        <v>43</v>
      </c>
      <c r="AI7" s="79" t="s">
        <v>100</v>
      </c>
      <c r="AJ7" s="79"/>
      <c r="AK7" s="111" t="s">
        <v>82</v>
      </c>
      <c r="AL7" s="593" t="s">
        <v>23</v>
      </c>
      <c r="AM7" s="593" t="s">
        <v>83</v>
      </c>
      <c r="AN7" s="1580"/>
      <c r="AO7" s="1582"/>
      <c r="AP7" s="1601"/>
      <c r="AQ7" s="1603"/>
      <c r="AR7" s="589" t="s">
        <v>44</v>
      </c>
      <c r="AS7" s="80" t="s">
        <v>45</v>
      </c>
      <c r="AT7" s="589" t="s">
        <v>46</v>
      </c>
      <c r="AU7" s="80" t="s">
        <v>45</v>
      </c>
      <c r="AV7" s="591" t="s">
        <v>45</v>
      </c>
      <c r="AW7" s="589" t="s">
        <v>47</v>
      </c>
      <c r="AX7" s="589" t="s">
        <v>48</v>
      </c>
      <c r="AY7" s="589" t="s">
        <v>49</v>
      </c>
      <c r="AZ7" s="1608"/>
      <c r="BA7" s="1608"/>
      <c r="BB7" s="1599"/>
      <c r="BC7" s="1599"/>
      <c r="BD7" s="1599"/>
      <c r="BE7" s="1580"/>
      <c r="BF7" s="1582"/>
      <c r="BG7" s="1582"/>
      <c r="BH7" s="1582"/>
      <c r="BI7" s="1582"/>
      <c r="BJ7" s="1582"/>
      <c r="BK7" s="1582"/>
      <c r="BL7" s="1582"/>
    </row>
    <row r="8" spans="1:69" ht="134.25" customHeight="1" thickBot="1" x14ac:dyDescent="0.35">
      <c r="A8" s="39"/>
      <c r="B8" s="1583" t="s">
        <v>191</v>
      </c>
      <c r="C8" s="1586" t="s">
        <v>215</v>
      </c>
      <c r="D8" s="1589" t="s">
        <v>221</v>
      </c>
      <c r="E8" s="1592" t="s">
        <v>74</v>
      </c>
      <c r="F8" s="1595" t="s">
        <v>231</v>
      </c>
      <c r="G8" s="1641" t="s">
        <v>1049</v>
      </c>
      <c r="H8" s="1617" t="s">
        <v>68</v>
      </c>
      <c r="I8" s="1644" t="s">
        <v>377</v>
      </c>
      <c r="J8" s="1644" t="s">
        <v>378</v>
      </c>
      <c r="K8" s="1630" t="s">
        <v>358</v>
      </c>
      <c r="L8" s="1617" t="s">
        <v>72</v>
      </c>
      <c r="M8" s="1624" t="s">
        <v>90</v>
      </c>
      <c r="N8" s="1627">
        <v>0.4</v>
      </c>
      <c r="O8" s="640" t="s">
        <v>53</v>
      </c>
      <c r="P8" s="640" t="s">
        <v>53</v>
      </c>
      <c r="Q8" s="640" t="s">
        <v>53</v>
      </c>
      <c r="R8" s="640" t="s">
        <v>53</v>
      </c>
      <c r="S8" s="640" t="s">
        <v>53</v>
      </c>
      <c r="T8" s="640" t="s">
        <v>53</v>
      </c>
      <c r="U8" s="640" t="s">
        <v>53</v>
      </c>
      <c r="V8" s="640" t="s">
        <v>54</v>
      </c>
      <c r="W8" s="640" t="s">
        <v>54</v>
      </c>
      <c r="X8" s="640" t="s">
        <v>53</v>
      </c>
      <c r="Y8" s="640" t="s">
        <v>53</v>
      </c>
      <c r="Z8" s="640" t="s">
        <v>53</v>
      </c>
      <c r="AA8" s="640" t="s">
        <v>53</v>
      </c>
      <c r="AB8" s="640" t="s">
        <v>53</v>
      </c>
      <c r="AC8" s="640" t="s">
        <v>53</v>
      </c>
      <c r="AD8" s="640" t="s">
        <v>54</v>
      </c>
      <c r="AE8" s="640" t="s">
        <v>53</v>
      </c>
      <c r="AF8" s="640" t="s">
        <v>53</v>
      </c>
      <c r="AG8" s="640" t="s">
        <v>54</v>
      </c>
      <c r="AH8" s="641"/>
      <c r="AI8" s="1617" t="s">
        <v>361</v>
      </c>
      <c r="AJ8" s="641"/>
      <c r="AK8" s="1634" t="s">
        <v>123</v>
      </c>
      <c r="AL8" s="1635">
        <v>0.6</v>
      </c>
      <c r="AM8" s="1638" t="s">
        <v>126</v>
      </c>
      <c r="AN8" s="686" t="s">
        <v>84</v>
      </c>
      <c r="AO8" s="751" t="s">
        <v>539</v>
      </c>
      <c r="AP8" s="363" t="s">
        <v>379</v>
      </c>
      <c r="AQ8" s="642" t="s">
        <v>103</v>
      </c>
      <c r="AR8" s="658" t="s">
        <v>61</v>
      </c>
      <c r="AS8" s="643">
        <v>0.25</v>
      </c>
      <c r="AT8" s="658" t="s">
        <v>56</v>
      </c>
      <c r="AU8" s="643">
        <v>0.15</v>
      </c>
      <c r="AV8" s="644">
        <v>0.4</v>
      </c>
      <c r="AW8" s="658" t="s">
        <v>57</v>
      </c>
      <c r="AX8" s="658" t="s">
        <v>58</v>
      </c>
      <c r="AY8" s="658" t="s">
        <v>59</v>
      </c>
      <c r="AZ8" s="644">
        <v>0.24</v>
      </c>
      <c r="BA8" s="645" t="s">
        <v>90</v>
      </c>
      <c r="BB8" s="644">
        <v>0.6</v>
      </c>
      <c r="BC8" s="645" t="s">
        <v>123</v>
      </c>
      <c r="BD8" s="646" t="s">
        <v>126</v>
      </c>
      <c r="BE8" s="1619" t="s">
        <v>60</v>
      </c>
      <c r="BF8" s="1617" t="s">
        <v>380</v>
      </c>
      <c r="BG8" s="1617" t="s">
        <v>379</v>
      </c>
      <c r="BH8" s="1617" t="s">
        <v>381</v>
      </c>
      <c r="BI8" s="1609">
        <v>44564</v>
      </c>
      <c r="BJ8" s="1609">
        <v>44926</v>
      </c>
      <c r="BK8" s="99"/>
      <c r="BL8" s="1611" t="s">
        <v>382</v>
      </c>
    </row>
    <row r="9" spans="1:69" ht="135.75" customHeight="1" thickBot="1" x14ac:dyDescent="0.35">
      <c r="A9" s="39"/>
      <c r="B9" s="1584"/>
      <c r="C9" s="1587"/>
      <c r="D9" s="1590"/>
      <c r="E9" s="1593"/>
      <c r="F9" s="1596"/>
      <c r="G9" s="1642"/>
      <c r="H9" s="1622"/>
      <c r="I9" s="1645"/>
      <c r="J9" s="1645"/>
      <c r="K9" s="1647"/>
      <c r="L9" s="1622"/>
      <c r="M9" s="1625"/>
      <c r="N9" s="1628"/>
      <c r="O9" s="623"/>
      <c r="P9" s="623"/>
      <c r="Q9" s="623"/>
      <c r="R9" s="623"/>
      <c r="S9" s="623"/>
      <c r="T9" s="623"/>
      <c r="U9" s="623"/>
      <c r="V9" s="623"/>
      <c r="W9" s="623"/>
      <c r="X9" s="623"/>
      <c r="Y9" s="623"/>
      <c r="Z9" s="623"/>
      <c r="AA9" s="623"/>
      <c r="AB9" s="623"/>
      <c r="AC9" s="623"/>
      <c r="AD9" s="623"/>
      <c r="AE9" s="623"/>
      <c r="AF9" s="623"/>
      <c r="AG9" s="623"/>
      <c r="AH9" s="615"/>
      <c r="AI9" s="1622"/>
      <c r="AJ9" s="615"/>
      <c r="AK9" s="1634"/>
      <c r="AL9" s="1636"/>
      <c r="AM9" s="1639"/>
      <c r="AN9" s="686" t="s">
        <v>347</v>
      </c>
      <c r="AO9" s="752" t="s">
        <v>914</v>
      </c>
      <c r="AP9" s="364" t="s">
        <v>379</v>
      </c>
      <c r="AQ9" s="343" t="s">
        <v>103</v>
      </c>
      <c r="AR9" s="659" t="s">
        <v>61</v>
      </c>
      <c r="AS9" s="617">
        <v>0.25</v>
      </c>
      <c r="AT9" s="659" t="s">
        <v>56</v>
      </c>
      <c r="AU9" s="617">
        <v>0.15</v>
      </c>
      <c r="AV9" s="618">
        <v>0.4</v>
      </c>
      <c r="AW9" s="659" t="s">
        <v>57</v>
      </c>
      <c r="AX9" s="659" t="s">
        <v>58</v>
      </c>
      <c r="AY9" s="659" t="s">
        <v>59</v>
      </c>
      <c r="AZ9" s="629">
        <v>0.14399999999999999</v>
      </c>
      <c r="BA9" s="619" t="s">
        <v>112</v>
      </c>
      <c r="BB9" s="618">
        <v>0.6</v>
      </c>
      <c r="BC9" s="619" t="s">
        <v>123</v>
      </c>
      <c r="BD9" s="620" t="s">
        <v>126</v>
      </c>
      <c r="BE9" s="1620"/>
      <c r="BF9" s="1622"/>
      <c r="BG9" s="1622"/>
      <c r="BH9" s="1622"/>
      <c r="BI9" s="1623"/>
      <c r="BJ9" s="1623"/>
      <c r="BK9" s="616"/>
      <c r="BL9" s="1613"/>
    </row>
    <row r="10" spans="1:69" ht="82.5" customHeight="1" thickBot="1" x14ac:dyDescent="0.35">
      <c r="B10" s="1585"/>
      <c r="C10" s="1588"/>
      <c r="D10" s="1591"/>
      <c r="E10" s="1594"/>
      <c r="F10" s="1597"/>
      <c r="G10" s="1643"/>
      <c r="H10" s="1618"/>
      <c r="I10" s="1646"/>
      <c r="J10" s="1646"/>
      <c r="K10" s="1631"/>
      <c r="L10" s="1618"/>
      <c r="M10" s="1626"/>
      <c r="N10" s="1629"/>
      <c r="O10" s="661"/>
      <c r="P10" s="661"/>
      <c r="Q10" s="661"/>
      <c r="R10" s="661"/>
      <c r="S10" s="661"/>
      <c r="T10" s="661"/>
      <c r="U10" s="661"/>
      <c r="V10" s="661"/>
      <c r="W10" s="661"/>
      <c r="X10" s="661"/>
      <c r="Y10" s="661"/>
      <c r="Z10" s="661"/>
      <c r="AA10" s="661"/>
      <c r="AB10" s="661"/>
      <c r="AC10" s="661"/>
      <c r="AD10" s="661"/>
      <c r="AE10" s="661"/>
      <c r="AF10" s="661"/>
      <c r="AG10" s="661"/>
      <c r="AH10" s="662"/>
      <c r="AI10" s="1618"/>
      <c r="AJ10" s="662"/>
      <c r="AK10" s="1633"/>
      <c r="AL10" s="1637"/>
      <c r="AM10" s="1640"/>
      <c r="AN10" s="522" t="s">
        <v>348</v>
      </c>
      <c r="AO10" s="753" t="s">
        <v>540</v>
      </c>
      <c r="AP10" s="365" t="s">
        <v>379</v>
      </c>
      <c r="AQ10" s="663" t="s">
        <v>103</v>
      </c>
      <c r="AR10" s="664" t="s">
        <v>62</v>
      </c>
      <c r="AS10" s="621">
        <v>0.15</v>
      </c>
      <c r="AT10" s="664" t="s">
        <v>56</v>
      </c>
      <c r="AU10" s="621">
        <v>0.15</v>
      </c>
      <c r="AV10" s="665">
        <v>0.3</v>
      </c>
      <c r="AW10" s="664" t="s">
        <v>73</v>
      </c>
      <c r="AX10" s="664" t="s">
        <v>58</v>
      </c>
      <c r="AY10" s="664" t="s">
        <v>59</v>
      </c>
      <c r="AZ10" s="665">
        <v>0.1008</v>
      </c>
      <c r="BA10" s="666" t="s">
        <v>112</v>
      </c>
      <c r="BB10" s="665">
        <v>0.6</v>
      </c>
      <c r="BC10" s="666" t="s">
        <v>123</v>
      </c>
      <c r="BD10" s="624" t="s">
        <v>126</v>
      </c>
      <c r="BE10" s="1621"/>
      <c r="BF10" s="1618"/>
      <c r="BG10" s="1618"/>
      <c r="BH10" s="1618"/>
      <c r="BI10" s="1610"/>
      <c r="BJ10" s="1610"/>
      <c r="BK10" s="118"/>
      <c r="BL10" s="1612"/>
    </row>
    <row r="11" spans="1:69" ht="121.5" customHeight="1" thickBot="1" x14ac:dyDescent="0.35">
      <c r="B11" s="1583" t="s">
        <v>190</v>
      </c>
      <c r="C11" s="1586" t="s">
        <v>204</v>
      </c>
      <c r="D11" s="1589" t="s">
        <v>222</v>
      </c>
      <c r="E11" s="1592" t="s">
        <v>74</v>
      </c>
      <c r="F11" s="1595" t="s">
        <v>232</v>
      </c>
      <c r="G11" s="1615" t="s">
        <v>383</v>
      </c>
      <c r="H11" s="1617" t="s">
        <v>68</v>
      </c>
      <c r="I11" s="1617" t="s">
        <v>385</v>
      </c>
      <c r="J11" s="1617" t="s">
        <v>384</v>
      </c>
      <c r="K11" s="1630" t="s">
        <v>101</v>
      </c>
      <c r="L11" s="1617" t="s">
        <v>72</v>
      </c>
      <c r="M11" s="1624" t="s">
        <v>90</v>
      </c>
      <c r="N11" s="1627">
        <v>0.4</v>
      </c>
      <c r="O11" s="640" t="s">
        <v>53</v>
      </c>
      <c r="P11" s="640" t="s">
        <v>53</v>
      </c>
      <c r="Q11" s="640" t="s">
        <v>53</v>
      </c>
      <c r="R11" s="640" t="s">
        <v>53</v>
      </c>
      <c r="S11" s="640" t="s">
        <v>53</v>
      </c>
      <c r="T11" s="640" t="s">
        <v>53</v>
      </c>
      <c r="U11" s="640" t="s">
        <v>53</v>
      </c>
      <c r="V11" s="640" t="s">
        <v>54</v>
      </c>
      <c r="W11" s="640" t="s">
        <v>54</v>
      </c>
      <c r="X11" s="640" t="s">
        <v>53</v>
      </c>
      <c r="Y11" s="640" t="s">
        <v>53</v>
      </c>
      <c r="Z11" s="640" t="s">
        <v>53</v>
      </c>
      <c r="AA11" s="640" t="s">
        <v>53</v>
      </c>
      <c r="AB11" s="640" t="s">
        <v>53</v>
      </c>
      <c r="AC11" s="640" t="s">
        <v>53</v>
      </c>
      <c r="AD11" s="640" t="s">
        <v>54</v>
      </c>
      <c r="AE11" s="640" t="s">
        <v>53</v>
      </c>
      <c r="AF11" s="640" t="s">
        <v>53</v>
      </c>
      <c r="AG11" s="640" t="s">
        <v>54</v>
      </c>
      <c r="AH11" s="641"/>
      <c r="AI11" s="1617" t="s">
        <v>359</v>
      </c>
      <c r="AJ11" s="641"/>
      <c r="AK11" s="1632" t="s">
        <v>1083</v>
      </c>
      <c r="AL11" s="1635">
        <v>0.2</v>
      </c>
      <c r="AM11" s="1638" t="s">
        <v>90</v>
      </c>
      <c r="AN11" s="188" t="s">
        <v>84</v>
      </c>
      <c r="AO11" s="751" t="s">
        <v>541</v>
      </c>
      <c r="AP11" s="366" t="s">
        <v>386</v>
      </c>
      <c r="AQ11" s="122" t="s">
        <v>103</v>
      </c>
      <c r="AR11" s="658" t="s">
        <v>61</v>
      </c>
      <c r="AS11" s="643">
        <v>0.25</v>
      </c>
      <c r="AT11" s="658" t="s">
        <v>56</v>
      </c>
      <c r="AU11" s="643">
        <v>0.15</v>
      </c>
      <c r="AV11" s="644">
        <v>0.4</v>
      </c>
      <c r="AW11" s="658" t="s">
        <v>57</v>
      </c>
      <c r="AX11" s="658" t="s">
        <v>58</v>
      </c>
      <c r="AY11" s="658" t="s">
        <v>59</v>
      </c>
      <c r="AZ11" s="644">
        <v>0.24</v>
      </c>
      <c r="BA11" s="645" t="s">
        <v>90</v>
      </c>
      <c r="BB11" s="644">
        <v>0.2</v>
      </c>
      <c r="BC11" s="645" t="s">
        <v>1083</v>
      </c>
      <c r="BD11" s="646" t="s">
        <v>90</v>
      </c>
      <c r="BE11" s="1619" t="s">
        <v>114</v>
      </c>
      <c r="BF11" s="119" t="s">
        <v>388</v>
      </c>
      <c r="BG11" s="119" t="s">
        <v>388</v>
      </c>
      <c r="BH11" s="119" t="s">
        <v>388</v>
      </c>
      <c r="BI11" s="119" t="s">
        <v>388</v>
      </c>
      <c r="BJ11" s="119" t="s">
        <v>388</v>
      </c>
      <c r="BK11" s="667"/>
      <c r="BL11" s="1611" t="s">
        <v>389</v>
      </c>
    </row>
    <row r="12" spans="1:69" ht="118.5" customHeight="1" thickTop="1" thickBot="1" x14ac:dyDescent="0.35">
      <c r="B12" s="1584"/>
      <c r="C12" s="1587"/>
      <c r="D12" s="1590"/>
      <c r="E12" s="1614"/>
      <c r="F12" s="1597"/>
      <c r="G12" s="1616"/>
      <c r="H12" s="1618"/>
      <c r="I12" s="1618"/>
      <c r="J12" s="1618"/>
      <c r="K12" s="1631"/>
      <c r="L12" s="1618"/>
      <c r="M12" s="1626"/>
      <c r="N12" s="1629"/>
      <c r="O12" s="649"/>
      <c r="P12" s="649"/>
      <c r="Q12" s="649"/>
      <c r="R12" s="649"/>
      <c r="S12" s="649"/>
      <c r="T12" s="649"/>
      <c r="U12" s="649"/>
      <c r="V12" s="649"/>
      <c r="W12" s="649"/>
      <c r="X12" s="649"/>
      <c r="Y12" s="649"/>
      <c r="Z12" s="649"/>
      <c r="AA12" s="649"/>
      <c r="AB12" s="649"/>
      <c r="AC12" s="649"/>
      <c r="AD12" s="649"/>
      <c r="AE12" s="649"/>
      <c r="AF12" s="649"/>
      <c r="AG12" s="649"/>
      <c r="AH12" s="650"/>
      <c r="AI12" s="1618"/>
      <c r="AJ12" s="650"/>
      <c r="AK12" s="1633"/>
      <c r="AL12" s="1637"/>
      <c r="AM12" s="1640"/>
      <c r="AN12" s="686" t="s">
        <v>347</v>
      </c>
      <c r="AO12" s="272" t="s">
        <v>542</v>
      </c>
      <c r="AP12" s="367" t="s">
        <v>387</v>
      </c>
      <c r="AQ12" s="123" t="s">
        <v>103</v>
      </c>
      <c r="AR12" s="660" t="s">
        <v>61</v>
      </c>
      <c r="AS12" s="653">
        <v>0.25</v>
      </c>
      <c r="AT12" s="660" t="s">
        <v>56</v>
      </c>
      <c r="AU12" s="653">
        <v>0.15</v>
      </c>
      <c r="AV12" s="654">
        <v>0.4</v>
      </c>
      <c r="AW12" s="660" t="s">
        <v>57</v>
      </c>
      <c r="AX12" s="660" t="s">
        <v>58</v>
      </c>
      <c r="AY12" s="660" t="s">
        <v>59</v>
      </c>
      <c r="AZ12" s="629">
        <v>0.14399999999999999</v>
      </c>
      <c r="BA12" s="655" t="s">
        <v>112</v>
      </c>
      <c r="BB12" s="618">
        <v>0.2</v>
      </c>
      <c r="BC12" s="655" t="s">
        <v>1083</v>
      </c>
      <c r="BD12" s="656" t="s">
        <v>90</v>
      </c>
      <c r="BE12" s="1621"/>
      <c r="BF12" s="558" t="s">
        <v>388</v>
      </c>
      <c r="BG12" s="558" t="s">
        <v>388</v>
      </c>
      <c r="BH12" s="558" t="s">
        <v>388</v>
      </c>
      <c r="BI12" s="558" t="s">
        <v>388</v>
      </c>
      <c r="BJ12" s="558" t="s">
        <v>388</v>
      </c>
      <c r="BK12" s="657"/>
      <c r="BL12" s="1612"/>
    </row>
    <row r="13" spans="1:69" ht="135.75" customHeight="1" thickBot="1" x14ac:dyDescent="0.35">
      <c r="B13" s="1584"/>
      <c r="C13" s="1587"/>
      <c r="D13" s="1590"/>
      <c r="E13" s="1648" t="s">
        <v>74</v>
      </c>
      <c r="F13" s="1595" t="s">
        <v>234</v>
      </c>
      <c r="G13" s="1641" t="s">
        <v>391</v>
      </c>
      <c r="H13" s="1617" t="s">
        <v>68</v>
      </c>
      <c r="I13" s="1630" t="s">
        <v>392</v>
      </c>
      <c r="J13" s="1630" t="s">
        <v>393</v>
      </c>
      <c r="K13" s="1630" t="s">
        <v>101</v>
      </c>
      <c r="L13" s="1617" t="s">
        <v>72</v>
      </c>
      <c r="M13" s="1624" t="s">
        <v>90</v>
      </c>
      <c r="N13" s="1627">
        <v>0.4</v>
      </c>
      <c r="O13" s="640" t="s">
        <v>53</v>
      </c>
      <c r="P13" s="640" t="s">
        <v>53</v>
      </c>
      <c r="Q13" s="640" t="s">
        <v>53</v>
      </c>
      <c r="R13" s="640" t="s">
        <v>53</v>
      </c>
      <c r="S13" s="640" t="s">
        <v>53</v>
      </c>
      <c r="T13" s="640" t="s">
        <v>53</v>
      </c>
      <c r="U13" s="640" t="s">
        <v>53</v>
      </c>
      <c r="V13" s="640" t="s">
        <v>54</v>
      </c>
      <c r="W13" s="640" t="s">
        <v>54</v>
      </c>
      <c r="X13" s="640" t="s">
        <v>53</v>
      </c>
      <c r="Y13" s="640" t="s">
        <v>53</v>
      </c>
      <c r="Z13" s="640" t="s">
        <v>53</v>
      </c>
      <c r="AA13" s="640" t="s">
        <v>53</v>
      </c>
      <c r="AB13" s="640" t="s">
        <v>53</v>
      </c>
      <c r="AC13" s="640" t="s">
        <v>53</v>
      </c>
      <c r="AD13" s="640" t="s">
        <v>54</v>
      </c>
      <c r="AE13" s="640" t="s">
        <v>53</v>
      </c>
      <c r="AF13" s="640" t="s">
        <v>53</v>
      </c>
      <c r="AG13" s="640" t="s">
        <v>54</v>
      </c>
      <c r="AH13" s="641"/>
      <c r="AI13" s="1617" t="s">
        <v>361</v>
      </c>
      <c r="AJ13" s="641"/>
      <c r="AK13" s="1632" t="s">
        <v>123</v>
      </c>
      <c r="AL13" s="1635">
        <v>0.6</v>
      </c>
      <c r="AM13" s="1638" t="s">
        <v>126</v>
      </c>
      <c r="AN13" s="188" t="s">
        <v>84</v>
      </c>
      <c r="AO13" s="723" t="s">
        <v>915</v>
      </c>
      <c r="AP13" s="368" t="s">
        <v>394</v>
      </c>
      <c r="AQ13" s="678" t="s">
        <v>103</v>
      </c>
      <c r="AR13" s="658" t="s">
        <v>61</v>
      </c>
      <c r="AS13" s="643">
        <v>0.25</v>
      </c>
      <c r="AT13" s="658" t="s">
        <v>56</v>
      </c>
      <c r="AU13" s="643">
        <v>0.15</v>
      </c>
      <c r="AV13" s="644">
        <v>0.4</v>
      </c>
      <c r="AW13" s="658" t="s">
        <v>57</v>
      </c>
      <c r="AX13" s="658" t="s">
        <v>58</v>
      </c>
      <c r="AY13" s="658" t="s">
        <v>59</v>
      </c>
      <c r="AZ13" s="644">
        <v>0.24</v>
      </c>
      <c r="BA13" s="645" t="s">
        <v>90</v>
      </c>
      <c r="BB13" s="644">
        <v>0.6</v>
      </c>
      <c r="BC13" s="645" t="s">
        <v>123</v>
      </c>
      <c r="BD13" s="646" t="s">
        <v>126</v>
      </c>
      <c r="BE13" s="1619" t="s">
        <v>60</v>
      </c>
      <c r="BF13" s="1617" t="s">
        <v>916</v>
      </c>
      <c r="BG13" s="1617" t="s">
        <v>396</v>
      </c>
      <c r="BH13" s="1617" t="s">
        <v>395</v>
      </c>
      <c r="BI13" s="1609">
        <v>44564</v>
      </c>
      <c r="BJ13" s="1609">
        <v>44926</v>
      </c>
      <c r="BK13" s="126"/>
      <c r="BL13" s="1611" t="s">
        <v>397</v>
      </c>
    </row>
    <row r="14" spans="1:69" ht="91.5" customHeight="1" thickTop="1" thickBot="1" x14ac:dyDescent="0.35">
      <c r="B14" s="1584"/>
      <c r="C14" s="1587"/>
      <c r="D14" s="1590"/>
      <c r="E14" s="1614"/>
      <c r="F14" s="1597"/>
      <c r="G14" s="1643"/>
      <c r="H14" s="1618"/>
      <c r="I14" s="1631"/>
      <c r="J14" s="1631"/>
      <c r="K14" s="1631"/>
      <c r="L14" s="1618"/>
      <c r="M14" s="1626"/>
      <c r="N14" s="1629"/>
      <c r="O14" s="649" t="s">
        <v>53</v>
      </c>
      <c r="P14" s="649" t="s">
        <v>53</v>
      </c>
      <c r="Q14" s="649" t="s">
        <v>53</v>
      </c>
      <c r="R14" s="649" t="s">
        <v>53</v>
      </c>
      <c r="S14" s="649" t="s">
        <v>53</v>
      </c>
      <c r="T14" s="649" t="s">
        <v>53</v>
      </c>
      <c r="U14" s="649" t="s">
        <v>53</v>
      </c>
      <c r="V14" s="649" t="s">
        <v>54</v>
      </c>
      <c r="W14" s="649" t="s">
        <v>54</v>
      </c>
      <c r="X14" s="649" t="s">
        <v>53</v>
      </c>
      <c r="Y14" s="649" t="s">
        <v>53</v>
      </c>
      <c r="Z14" s="649" t="s">
        <v>53</v>
      </c>
      <c r="AA14" s="649" t="s">
        <v>53</v>
      </c>
      <c r="AB14" s="649" t="s">
        <v>53</v>
      </c>
      <c r="AC14" s="649" t="s">
        <v>53</v>
      </c>
      <c r="AD14" s="649" t="s">
        <v>54</v>
      </c>
      <c r="AE14" s="649" t="s">
        <v>53</v>
      </c>
      <c r="AF14" s="649" t="s">
        <v>53</v>
      </c>
      <c r="AG14" s="649" t="s">
        <v>54</v>
      </c>
      <c r="AH14" s="650"/>
      <c r="AI14" s="1618"/>
      <c r="AJ14" s="650"/>
      <c r="AK14" s="1633"/>
      <c r="AL14" s="1637"/>
      <c r="AM14" s="1640"/>
      <c r="AN14" s="686" t="s">
        <v>347</v>
      </c>
      <c r="AO14" s="724" t="s">
        <v>543</v>
      </c>
      <c r="AP14" s="579" t="s">
        <v>394</v>
      </c>
      <c r="AQ14" s="684" t="s">
        <v>103</v>
      </c>
      <c r="AR14" s="660" t="s">
        <v>61</v>
      </c>
      <c r="AS14" s="653">
        <v>0.25</v>
      </c>
      <c r="AT14" s="660" t="s">
        <v>56</v>
      </c>
      <c r="AU14" s="653">
        <v>0.15</v>
      </c>
      <c r="AV14" s="654">
        <v>0.4</v>
      </c>
      <c r="AW14" s="669" t="s">
        <v>57</v>
      </c>
      <c r="AX14" s="669" t="s">
        <v>58</v>
      </c>
      <c r="AY14" s="669" t="s">
        <v>59</v>
      </c>
      <c r="AZ14" s="671">
        <v>0.14399999999999999</v>
      </c>
      <c r="BA14" s="655" t="s">
        <v>112</v>
      </c>
      <c r="BB14" s="654">
        <v>0.6</v>
      </c>
      <c r="BC14" s="655" t="s">
        <v>123</v>
      </c>
      <c r="BD14" s="656" t="s">
        <v>126</v>
      </c>
      <c r="BE14" s="1621"/>
      <c r="BF14" s="1618"/>
      <c r="BG14" s="1618"/>
      <c r="BH14" s="1618"/>
      <c r="BI14" s="1610"/>
      <c r="BJ14" s="1610"/>
      <c r="BK14" s="657"/>
      <c r="BL14" s="1612"/>
    </row>
    <row r="15" spans="1:69" ht="126" customHeight="1" thickBot="1" x14ac:dyDescent="0.35">
      <c r="B15" s="1584"/>
      <c r="C15" s="1587"/>
      <c r="D15" s="1590"/>
      <c r="E15" s="1648" t="s">
        <v>74</v>
      </c>
      <c r="F15" s="1595" t="s">
        <v>235</v>
      </c>
      <c r="G15" s="1615" t="s">
        <v>401</v>
      </c>
      <c r="H15" s="1617" t="s">
        <v>68</v>
      </c>
      <c r="I15" s="1630" t="s">
        <v>398</v>
      </c>
      <c r="J15" s="1630" t="s">
        <v>399</v>
      </c>
      <c r="K15" s="1630" t="s">
        <v>101</v>
      </c>
      <c r="L15" s="1617" t="s">
        <v>72</v>
      </c>
      <c r="M15" s="1624" t="s">
        <v>90</v>
      </c>
      <c r="N15" s="1627">
        <v>0.4</v>
      </c>
      <c r="O15" s="640" t="s">
        <v>53</v>
      </c>
      <c r="P15" s="640" t="s">
        <v>53</v>
      </c>
      <c r="Q15" s="640" t="s">
        <v>53</v>
      </c>
      <c r="R15" s="640" t="s">
        <v>53</v>
      </c>
      <c r="S15" s="640" t="s">
        <v>53</v>
      </c>
      <c r="T15" s="640" t="s">
        <v>53</v>
      </c>
      <c r="U15" s="640" t="s">
        <v>53</v>
      </c>
      <c r="V15" s="640" t="s">
        <v>54</v>
      </c>
      <c r="W15" s="640" t="s">
        <v>54</v>
      </c>
      <c r="X15" s="640" t="s">
        <v>53</v>
      </c>
      <c r="Y15" s="640" t="s">
        <v>53</v>
      </c>
      <c r="Z15" s="640" t="s">
        <v>53</v>
      </c>
      <c r="AA15" s="640" t="s">
        <v>53</v>
      </c>
      <c r="AB15" s="640" t="s">
        <v>53</v>
      </c>
      <c r="AC15" s="640" t="s">
        <v>53</v>
      </c>
      <c r="AD15" s="640" t="s">
        <v>54</v>
      </c>
      <c r="AE15" s="640" t="s">
        <v>53</v>
      </c>
      <c r="AF15" s="640" t="s">
        <v>53</v>
      </c>
      <c r="AG15" s="640" t="s">
        <v>54</v>
      </c>
      <c r="AH15" s="641"/>
      <c r="AI15" s="1617" t="s">
        <v>359</v>
      </c>
      <c r="AJ15" s="641"/>
      <c r="AK15" s="1632" t="s">
        <v>1083</v>
      </c>
      <c r="AL15" s="1635">
        <v>0.2</v>
      </c>
      <c r="AM15" s="1638" t="s">
        <v>90</v>
      </c>
      <c r="AN15" s="188" t="s">
        <v>84</v>
      </c>
      <c r="AO15" s="723" t="s">
        <v>917</v>
      </c>
      <c r="AP15" s="579" t="s">
        <v>386</v>
      </c>
      <c r="AQ15" s="678" t="s">
        <v>103</v>
      </c>
      <c r="AR15" s="658" t="s">
        <v>61</v>
      </c>
      <c r="AS15" s="643">
        <v>0.25</v>
      </c>
      <c r="AT15" s="658" t="s">
        <v>56</v>
      </c>
      <c r="AU15" s="643">
        <v>0.15</v>
      </c>
      <c r="AV15" s="644">
        <v>0.4</v>
      </c>
      <c r="AW15" s="658" t="s">
        <v>57</v>
      </c>
      <c r="AX15" s="658" t="s">
        <v>58</v>
      </c>
      <c r="AY15" s="658" t="s">
        <v>59</v>
      </c>
      <c r="AZ15" s="644">
        <v>0.24</v>
      </c>
      <c r="BA15" s="645" t="s">
        <v>90</v>
      </c>
      <c r="BB15" s="644">
        <v>0.2</v>
      </c>
      <c r="BC15" s="645" t="s">
        <v>1083</v>
      </c>
      <c r="BD15" s="646" t="s">
        <v>90</v>
      </c>
      <c r="BE15" s="1619" t="s">
        <v>114</v>
      </c>
      <c r="BF15" s="119" t="s">
        <v>388</v>
      </c>
      <c r="BG15" s="119" t="s">
        <v>388</v>
      </c>
      <c r="BH15" s="119" t="s">
        <v>388</v>
      </c>
      <c r="BI15" s="119" t="s">
        <v>388</v>
      </c>
      <c r="BJ15" s="119" t="s">
        <v>388</v>
      </c>
      <c r="BK15" s="667"/>
      <c r="BL15" s="1611" t="s">
        <v>397</v>
      </c>
    </row>
    <row r="16" spans="1:69" ht="133.5" customHeight="1" thickTop="1" thickBot="1" x14ac:dyDescent="0.35">
      <c r="B16" s="1585"/>
      <c r="C16" s="1588"/>
      <c r="D16" s="1591"/>
      <c r="E16" s="1594"/>
      <c r="F16" s="1597"/>
      <c r="G16" s="1616"/>
      <c r="H16" s="1618"/>
      <c r="I16" s="1631"/>
      <c r="J16" s="1631"/>
      <c r="K16" s="1631"/>
      <c r="L16" s="1618"/>
      <c r="M16" s="1626"/>
      <c r="N16" s="1629"/>
      <c r="O16" s="649" t="s">
        <v>53</v>
      </c>
      <c r="P16" s="649" t="s">
        <v>53</v>
      </c>
      <c r="Q16" s="649" t="s">
        <v>53</v>
      </c>
      <c r="R16" s="649" t="s">
        <v>53</v>
      </c>
      <c r="S16" s="649" t="s">
        <v>53</v>
      </c>
      <c r="T16" s="649" t="s">
        <v>53</v>
      </c>
      <c r="U16" s="649" t="s">
        <v>53</v>
      </c>
      <c r="V16" s="649" t="s">
        <v>54</v>
      </c>
      <c r="W16" s="649" t="s">
        <v>54</v>
      </c>
      <c r="X16" s="649" t="s">
        <v>53</v>
      </c>
      <c r="Y16" s="649" t="s">
        <v>53</v>
      </c>
      <c r="Z16" s="649" t="s">
        <v>53</v>
      </c>
      <c r="AA16" s="649" t="s">
        <v>53</v>
      </c>
      <c r="AB16" s="649" t="s">
        <v>53</v>
      </c>
      <c r="AC16" s="649" t="s">
        <v>53</v>
      </c>
      <c r="AD16" s="649" t="s">
        <v>54</v>
      </c>
      <c r="AE16" s="649" t="s">
        <v>53</v>
      </c>
      <c r="AF16" s="649" t="s">
        <v>53</v>
      </c>
      <c r="AG16" s="649" t="s">
        <v>54</v>
      </c>
      <c r="AH16" s="650"/>
      <c r="AI16" s="1618"/>
      <c r="AJ16" s="650"/>
      <c r="AK16" s="1633"/>
      <c r="AL16" s="1637"/>
      <c r="AM16" s="1640"/>
      <c r="AN16" s="686" t="s">
        <v>347</v>
      </c>
      <c r="AO16" s="724" t="s">
        <v>544</v>
      </c>
      <c r="AP16" s="368" t="s">
        <v>400</v>
      </c>
      <c r="AQ16" s="684" t="s">
        <v>103</v>
      </c>
      <c r="AR16" s="660" t="s">
        <v>61</v>
      </c>
      <c r="AS16" s="653">
        <v>0.25</v>
      </c>
      <c r="AT16" s="660" t="s">
        <v>56</v>
      </c>
      <c r="AU16" s="653">
        <v>0.15</v>
      </c>
      <c r="AV16" s="654">
        <v>0.4</v>
      </c>
      <c r="AW16" s="669" t="s">
        <v>57</v>
      </c>
      <c r="AX16" s="669" t="s">
        <v>58</v>
      </c>
      <c r="AY16" s="669" t="s">
        <v>59</v>
      </c>
      <c r="AZ16" s="671">
        <v>0.14399999999999999</v>
      </c>
      <c r="BA16" s="655" t="s">
        <v>112</v>
      </c>
      <c r="BB16" s="654">
        <v>0.2</v>
      </c>
      <c r="BC16" s="655" t="s">
        <v>1083</v>
      </c>
      <c r="BD16" s="656" t="s">
        <v>90</v>
      </c>
      <c r="BE16" s="1621"/>
      <c r="BF16" s="558" t="s">
        <v>388</v>
      </c>
      <c r="BG16" s="558" t="s">
        <v>388</v>
      </c>
      <c r="BH16" s="558" t="s">
        <v>388</v>
      </c>
      <c r="BI16" s="558" t="s">
        <v>388</v>
      </c>
      <c r="BJ16" s="558" t="s">
        <v>388</v>
      </c>
      <c r="BK16" s="657"/>
      <c r="BL16" s="1612"/>
    </row>
    <row r="17" spans="2:64" ht="131.25" customHeight="1" thickBot="1" x14ac:dyDescent="0.35">
      <c r="B17" s="1583" t="s">
        <v>203</v>
      </c>
      <c r="C17" s="1586" t="s">
        <v>205</v>
      </c>
      <c r="D17" s="1589" t="s">
        <v>223</v>
      </c>
      <c r="E17" s="1592" t="s">
        <v>74</v>
      </c>
      <c r="F17" s="1595" t="s">
        <v>236</v>
      </c>
      <c r="G17" s="1655" t="s">
        <v>918</v>
      </c>
      <c r="H17" s="1657" t="s">
        <v>68</v>
      </c>
      <c r="I17" s="1649" t="s">
        <v>402</v>
      </c>
      <c r="J17" s="1649" t="s">
        <v>403</v>
      </c>
      <c r="K17" s="1651" t="s">
        <v>101</v>
      </c>
      <c r="L17" s="1653" t="s">
        <v>72</v>
      </c>
      <c r="M17" s="1624" t="s">
        <v>90</v>
      </c>
      <c r="N17" s="1627">
        <v>0.4</v>
      </c>
      <c r="O17" s="640" t="s">
        <v>53</v>
      </c>
      <c r="P17" s="640" t="s">
        <v>53</v>
      </c>
      <c r="Q17" s="640" t="s">
        <v>53</v>
      </c>
      <c r="R17" s="640" t="s">
        <v>53</v>
      </c>
      <c r="S17" s="640" t="s">
        <v>53</v>
      </c>
      <c r="T17" s="640" t="s">
        <v>53</v>
      </c>
      <c r="U17" s="640" t="s">
        <v>53</v>
      </c>
      <c r="V17" s="640" t="s">
        <v>54</v>
      </c>
      <c r="W17" s="640" t="s">
        <v>54</v>
      </c>
      <c r="X17" s="640" t="s">
        <v>53</v>
      </c>
      <c r="Y17" s="640" t="s">
        <v>53</v>
      </c>
      <c r="Z17" s="640" t="s">
        <v>53</v>
      </c>
      <c r="AA17" s="640" t="s">
        <v>53</v>
      </c>
      <c r="AB17" s="640" t="s">
        <v>53</v>
      </c>
      <c r="AC17" s="640" t="s">
        <v>53</v>
      </c>
      <c r="AD17" s="640" t="s">
        <v>54</v>
      </c>
      <c r="AE17" s="640" t="s">
        <v>53</v>
      </c>
      <c r="AF17" s="640" t="s">
        <v>53</v>
      </c>
      <c r="AG17" s="640" t="s">
        <v>54</v>
      </c>
      <c r="AH17" s="641"/>
      <c r="AI17" s="1617" t="s">
        <v>360</v>
      </c>
      <c r="AJ17" s="641"/>
      <c r="AK17" s="1632" t="s">
        <v>117</v>
      </c>
      <c r="AL17" s="1635">
        <v>0.4</v>
      </c>
      <c r="AM17" s="1638" t="s">
        <v>126</v>
      </c>
      <c r="AN17" s="188" t="s">
        <v>84</v>
      </c>
      <c r="AO17" s="723" t="s">
        <v>1051</v>
      </c>
      <c r="AP17" s="370" t="s">
        <v>1209</v>
      </c>
      <c r="AQ17" s="678" t="s">
        <v>103</v>
      </c>
      <c r="AR17" s="658" t="s">
        <v>61</v>
      </c>
      <c r="AS17" s="643">
        <v>0.25</v>
      </c>
      <c r="AT17" s="658" t="s">
        <v>56</v>
      </c>
      <c r="AU17" s="643">
        <v>0.15</v>
      </c>
      <c r="AV17" s="644">
        <v>0.4</v>
      </c>
      <c r="AW17" s="658" t="s">
        <v>57</v>
      </c>
      <c r="AX17" s="658" t="s">
        <v>58</v>
      </c>
      <c r="AY17" s="658" t="s">
        <v>59</v>
      </c>
      <c r="AZ17" s="644">
        <v>0.24</v>
      </c>
      <c r="BA17" s="645" t="s">
        <v>90</v>
      </c>
      <c r="BB17" s="644">
        <v>0.4</v>
      </c>
      <c r="BC17" s="645" t="s">
        <v>117</v>
      </c>
      <c r="BD17" s="646" t="s">
        <v>126</v>
      </c>
      <c r="BE17" s="1619" t="s">
        <v>114</v>
      </c>
      <c r="BF17" s="119" t="s">
        <v>388</v>
      </c>
      <c r="BG17" s="119" t="s">
        <v>388</v>
      </c>
      <c r="BH17" s="119" t="s">
        <v>388</v>
      </c>
      <c r="BI17" s="119" t="s">
        <v>388</v>
      </c>
      <c r="BJ17" s="119" t="s">
        <v>388</v>
      </c>
      <c r="BK17" s="667"/>
      <c r="BL17" s="1611" t="s">
        <v>1210</v>
      </c>
    </row>
    <row r="18" spans="2:64" ht="121.5" customHeight="1" thickTop="1" thickBot="1" x14ac:dyDescent="0.35">
      <c r="B18" s="1584"/>
      <c r="C18" s="1587"/>
      <c r="D18" s="1590"/>
      <c r="E18" s="1614"/>
      <c r="F18" s="1597"/>
      <c r="G18" s="1656"/>
      <c r="H18" s="1658"/>
      <c r="I18" s="1650"/>
      <c r="J18" s="1650"/>
      <c r="K18" s="1652"/>
      <c r="L18" s="1654"/>
      <c r="M18" s="1626"/>
      <c r="N18" s="1629"/>
      <c r="O18" s="649" t="s">
        <v>53</v>
      </c>
      <c r="P18" s="649" t="s">
        <v>53</v>
      </c>
      <c r="Q18" s="649" t="s">
        <v>53</v>
      </c>
      <c r="R18" s="649" t="s">
        <v>53</v>
      </c>
      <c r="S18" s="649" t="s">
        <v>53</v>
      </c>
      <c r="T18" s="649" t="s">
        <v>53</v>
      </c>
      <c r="U18" s="649" t="s">
        <v>53</v>
      </c>
      <c r="V18" s="649" t="s">
        <v>54</v>
      </c>
      <c r="W18" s="649" t="s">
        <v>54</v>
      </c>
      <c r="X18" s="649" t="s">
        <v>53</v>
      </c>
      <c r="Y18" s="649" t="s">
        <v>53</v>
      </c>
      <c r="Z18" s="649" t="s">
        <v>53</v>
      </c>
      <c r="AA18" s="649" t="s">
        <v>53</v>
      </c>
      <c r="AB18" s="649" t="s">
        <v>53</v>
      </c>
      <c r="AC18" s="649" t="s">
        <v>53</v>
      </c>
      <c r="AD18" s="649" t="s">
        <v>54</v>
      </c>
      <c r="AE18" s="649" t="s">
        <v>53</v>
      </c>
      <c r="AF18" s="649" t="s">
        <v>53</v>
      </c>
      <c r="AG18" s="649" t="s">
        <v>54</v>
      </c>
      <c r="AH18" s="650"/>
      <c r="AI18" s="1618"/>
      <c r="AJ18" s="650"/>
      <c r="AK18" s="1633"/>
      <c r="AL18" s="1637"/>
      <c r="AM18" s="1640"/>
      <c r="AN18" s="686" t="s">
        <v>347</v>
      </c>
      <c r="AO18" s="724" t="s">
        <v>1052</v>
      </c>
      <c r="AP18" s="370" t="s">
        <v>1209</v>
      </c>
      <c r="AQ18" s="684" t="s">
        <v>103</v>
      </c>
      <c r="AR18" s="660" t="s">
        <v>61</v>
      </c>
      <c r="AS18" s="653">
        <v>0.25</v>
      </c>
      <c r="AT18" s="660" t="s">
        <v>56</v>
      </c>
      <c r="AU18" s="653">
        <v>0.15</v>
      </c>
      <c r="AV18" s="654">
        <v>0.4</v>
      </c>
      <c r="AW18" s="669" t="s">
        <v>57</v>
      </c>
      <c r="AX18" s="669" t="s">
        <v>58</v>
      </c>
      <c r="AY18" s="669" t="s">
        <v>59</v>
      </c>
      <c r="AZ18" s="671">
        <v>0.14399999999999999</v>
      </c>
      <c r="BA18" s="655" t="s">
        <v>112</v>
      </c>
      <c r="BB18" s="654">
        <v>0.4</v>
      </c>
      <c r="BC18" s="655" t="s">
        <v>117</v>
      </c>
      <c r="BD18" s="656" t="s">
        <v>90</v>
      </c>
      <c r="BE18" s="1621"/>
      <c r="BF18" s="558" t="s">
        <v>388</v>
      </c>
      <c r="BG18" s="558" t="s">
        <v>388</v>
      </c>
      <c r="BH18" s="558" t="s">
        <v>388</v>
      </c>
      <c r="BI18" s="558" t="s">
        <v>388</v>
      </c>
      <c r="BJ18" s="558" t="s">
        <v>388</v>
      </c>
      <c r="BK18" s="657"/>
      <c r="BL18" s="1612"/>
    </row>
    <row r="19" spans="2:64" ht="83.25" customHeight="1" thickBot="1" x14ac:dyDescent="0.35">
      <c r="B19" s="1584"/>
      <c r="C19" s="1587"/>
      <c r="D19" s="1590"/>
      <c r="E19" s="1648" t="s">
        <v>74</v>
      </c>
      <c r="F19" s="1595" t="s">
        <v>238</v>
      </c>
      <c r="G19" s="1615" t="s">
        <v>1050</v>
      </c>
      <c r="H19" s="1617" t="s">
        <v>68</v>
      </c>
      <c r="I19" s="1617" t="s">
        <v>406</v>
      </c>
      <c r="J19" s="1617" t="s">
        <v>407</v>
      </c>
      <c r="K19" s="1630" t="s">
        <v>101</v>
      </c>
      <c r="L19" s="1617" t="s">
        <v>72</v>
      </c>
      <c r="M19" s="1624" t="s">
        <v>90</v>
      </c>
      <c r="N19" s="1627">
        <v>0.4</v>
      </c>
      <c r="O19" s="632" t="s">
        <v>53</v>
      </c>
      <c r="P19" s="632" t="s">
        <v>53</v>
      </c>
      <c r="Q19" s="632" t="s">
        <v>53</v>
      </c>
      <c r="R19" s="632" t="s">
        <v>53</v>
      </c>
      <c r="S19" s="632" t="s">
        <v>53</v>
      </c>
      <c r="T19" s="632" t="s">
        <v>53</v>
      </c>
      <c r="U19" s="632" t="s">
        <v>53</v>
      </c>
      <c r="V19" s="632" t="s">
        <v>54</v>
      </c>
      <c r="W19" s="632" t="s">
        <v>54</v>
      </c>
      <c r="X19" s="632" t="s">
        <v>53</v>
      </c>
      <c r="Y19" s="632" t="s">
        <v>53</v>
      </c>
      <c r="Z19" s="632" t="s">
        <v>53</v>
      </c>
      <c r="AA19" s="632" t="s">
        <v>53</v>
      </c>
      <c r="AB19" s="632" t="s">
        <v>53</v>
      </c>
      <c r="AC19" s="632" t="s">
        <v>53</v>
      </c>
      <c r="AD19" s="632" t="s">
        <v>54</v>
      </c>
      <c r="AE19" s="632" t="s">
        <v>53</v>
      </c>
      <c r="AF19" s="632" t="s">
        <v>53</v>
      </c>
      <c r="AG19" s="632" t="s">
        <v>54</v>
      </c>
      <c r="AH19" s="633"/>
      <c r="AI19" s="1617" t="s">
        <v>360</v>
      </c>
      <c r="AJ19" s="633"/>
      <c r="AK19" s="1632" t="s">
        <v>117</v>
      </c>
      <c r="AL19" s="1635">
        <v>0.4</v>
      </c>
      <c r="AM19" s="1638" t="s">
        <v>126</v>
      </c>
      <c r="AN19" s="188" t="s">
        <v>84</v>
      </c>
      <c r="AO19" s="746" t="s">
        <v>545</v>
      </c>
      <c r="AP19" s="370" t="s">
        <v>1209</v>
      </c>
      <c r="AQ19" s="481" t="s">
        <v>103</v>
      </c>
      <c r="AR19" s="347" t="s">
        <v>61</v>
      </c>
      <c r="AS19" s="634">
        <v>0.25</v>
      </c>
      <c r="AT19" s="347" t="s">
        <v>56</v>
      </c>
      <c r="AU19" s="634">
        <v>0.15</v>
      </c>
      <c r="AV19" s="637">
        <v>0.4</v>
      </c>
      <c r="AW19" s="658" t="s">
        <v>73</v>
      </c>
      <c r="AX19" s="658" t="s">
        <v>58</v>
      </c>
      <c r="AY19" s="658" t="s">
        <v>59</v>
      </c>
      <c r="AZ19" s="637">
        <v>0.24</v>
      </c>
      <c r="BA19" s="638" t="s">
        <v>90</v>
      </c>
      <c r="BB19" s="637">
        <v>0.4</v>
      </c>
      <c r="BC19" s="638" t="s">
        <v>117</v>
      </c>
      <c r="BD19" s="625" t="s">
        <v>126</v>
      </c>
      <c r="BE19" s="1619" t="s">
        <v>114</v>
      </c>
      <c r="BF19" s="119" t="s">
        <v>388</v>
      </c>
      <c r="BG19" s="119" t="s">
        <v>388</v>
      </c>
      <c r="BH19" s="119" t="s">
        <v>388</v>
      </c>
      <c r="BI19" s="119" t="s">
        <v>388</v>
      </c>
      <c r="BJ19" s="119" t="s">
        <v>388</v>
      </c>
      <c r="BK19" s="639"/>
      <c r="BL19" s="1611" t="s">
        <v>1054</v>
      </c>
    </row>
    <row r="20" spans="2:64" ht="78.75" customHeight="1" thickTop="1" thickBot="1" x14ac:dyDescent="0.35">
      <c r="B20" s="1585"/>
      <c r="C20" s="1588"/>
      <c r="D20" s="1591"/>
      <c r="E20" s="1594"/>
      <c r="F20" s="1597"/>
      <c r="G20" s="1616"/>
      <c r="H20" s="1618"/>
      <c r="I20" s="1618"/>
      <c r="J20" s="1618"/>
      <c r="K20" s="1631"/>
      <c r="L20" s="1618"/>
      <c r="M20" s="1626"/>
      <c r="N20" s="1629"/>
      <c r="O20" s="649" t="s">
        <v>53</v>
      </c>
      <c r="P20" s="649" t="s">
        <v>53</v>
      </c>
      <c r="Q20" s="649" t="s">
        <v>53</v>
      </c>
      <c r="R20" s="649" t="s">
        <v>53</v>
      </c>
      <c r="S20" s="649" t="s">
        <v>53</v>
      </c>
      <c r="T20" s="649" t="s">
        <v>53</v>
      </c>
      <c r="U20" s="649" t="s">
        <v>53</v>
      </c>
      <c r="V20" s="649" t="s">
        <v>54</v>
      </c>
      <c r="W20" s="649" t="s">
        <v>54</v>
      </c>
      <c r="X20" s="649" t="s">
        <v>53</v>
      </c>
      <c r="Y20" s="649" t="s">
        <v>53</v>
      </c>
      <c r="Z20" s="649" t="s">
        <v>53</v>
      </c>
      <c r="AA20" s="649" t="s">
        <v>53</v>
      </c>
      <c r="AB20" s="649" t="s">
        <v>53</v>
      </c>
      <c r="AC20" s="649" t="s">
        <v>53</v>
      </c>
      <c r="AD20" s="649" t="s">
        <v>54</v>
      </c>
      <c r="AE20" s="649" t="s">
        <v>53</v>
      </c>
      <c r="AF20" s="649" t="s">
        <v>53</v>
      </c>
      <c r="AG20" s="649" t="s">
        <v>54</v>
      </c>
      <c r="AH20" s="650"/>
      <c r="AI20" s="1618"/>
      <c r="AJ20" s="650"/>
      <c r="AK20" s="1633"/>
      <c r="AL20" s="1637"/>
      <c r="AM20" s="1640"/>
      <c r="AN20" s="686" t="s">
        <v>347</v>
      </c>
      <c r="AO20" s="724" t="s">
        <v>546</v>
      </c>
      <c r="AP20" s="370" t="s">
        <v>1209</v>
      </c>
      <c r="AQ20" s="684" t="s">
        <v>103</v>
      </c>
      <c r="AR20" s="660" t="s">
        <v>61</v>
      </c>
      <c r="AS20" s="653">
        <v>0.25</v>
      </c>
      <c r="AT20" s="660" t="s">
        <v>56</v>
      </c>
      <c r="AU20" s="653">
        <v>0.15</v>
      </c>
      <c r="AV20" s="654">
        <v>0.4</v>
      </c>
      <c r="AW20" s="669" t="s">
        <v>73</v>
      </c>
      <c r="AX20" s="669" t="s">
        <v>58</v>
      </c>
      <c r="AY20" s="669" t="s">
        <v>59</v>
      </c>
      <c r="AZ20" s="671">
        <v>0.14399999999999999</v>
      </c>
      <c r="BA20" s="655" t="s">
        <v>112</v>
      </c>
      <c r="BB20" s="654">
        <v>0.4</v>
      </c>
      <c r="BC20" s="655" t="s">
        <v>117</v>
      </c>
      <c r="BD20" s="656" t="s">
        <v>90</v>
      </c>
      <c r="BE20" s="1621"/>
      <c r="BF20" s="558" t="s">
        <v>388</v>
      </c>
      <c r="BG20" s="558" t="s">
        <v>388</v>
      </c>
      <c r="BH20" s="558" t="s">
        <v>388</v>
      </c>
      <c r="BI20" s="558" t="s">
        <v>388</v>
      </c>
      <c r="BJ20" s="558" t="s">
        <v>388</v>
      </c>
      <c r="BK20" s="657"/>
      <c r="BL20" s="1612"/>
    </row>
    <row r="21" spans="2:64" ht="89.25" customHeight="1" thickBot="1" x14ac:dyDescent="0.35">
      <c r="B21" s="1583" t="s">
        <v>192</v>
      </c>
      <c r="C21" s="1586" t="s">
        <v>214</v>
      </c>
      <c r="D21" s="1589" t="s">
        <v>224</v>
      </c>
      <c r="E21" s="1592" t="s">
        <v>74</v>
      </c>
      <c r="F21" s="1595" t="s">
        <v>239</v>
      </c>
      <c r="G21" s="1615" t="s">
        <v>423</v>
      </c>
      <c r="H21" s="1617" t="s">
        <v>68</v>
      </c>
      <c r="I21" s="1617" t="s">
        <v>408</v>
      </c>
      <c r="J21" s="1617" t="s">
        <v>413</v>
      </c>
      <c r="K21" s="1630" t="s">
        <v>355</v>
      </c>
      <c r="L21" s="1617" t="s">
        <v>72</v>
      </c>
      <c r="M21" s="1624" t="s">
        <v>90</v>
      </c>
      <c r="N21" s="1627">
        <v>0.4</v>
      </c>
      <c r="O21" s="640" t="s">
        <v>53</v>
      </c>
      <c r="P21" s="640" t="s">
        <v>53</v>
      </c>
      <c r="Q21" s="640" t="s">
        <v>53</v>
      </c>
      <c r="R21" s="640" t="s">
        <v>53</v>
      </c>
      <c r="S21" s="640" t="s">
        <v>53</v>
      </c>
      <c r="T21" s="640" t="s">
        <v>53</v>
      </c>
      <c r="U21" s="640" t="s">
        <v>53</v>
      </c>
      <c r="V21" s="640" t="s">
        <v>54</v>
      </c>
      <c r="W21" s="640" t="s">
        <v>54</v>
      </c>
      <c r="X21" s="640" t="s">
        <v>53</v>
      </c>
      <c r="Y21" s="640" t="s">
        <v>53</v>
      </c>
      <c r="Z21" s="640" t="s">
        <v>53</v>
      </c>
      <c r="AA21" s="640" t="s">
        <v>53</v>
      </c>
      <c r="AB21" s="640" t="s">
        <v>53</v>
      </c>
      <c r="AC21" s="640" t="s">
        <v>53</v>
      </c>
      <c r="AD21" s="640" t="s">
        <v>54</v>
      </c>
      <c r="AE21" s="640" t="s">
        <v>53</v>
      </c>
      <c r="AF21" s="640" t="s">
        <v>53</v>
      </c>
      <c r="AG21" s="640" t="s">
        <v>54</v>
      </c>
      <c r="AH21" s="641"/>
      <c r="AI21" s="1617" t="s">
        <v>361</v>
      </c>
      <c r="AJ21" s="641"/>
      <c r="AK21" s="1632" t="s">
        <v>123</v>
      </c>
      <c r="AL21" s="1635">
        <v>0.6</v>
      </c>
      <c r="AM21" s="1638" t="s">
        <v>126</v>
      </c>
      <c r="AN21" s="188" t="s">
        <v>84</v>
      </c>
      <c r="AO21" s="723" t="s">
        <v>547</v>
      </c>
      <c r="AP21" s="368" t="s">
        <v>409</v>
      </c>
      <c r="AQ21" s="678" t="s">
        <v>105</v>
      </c>
      <c r="AR21" s="658" t="s">
        <v>55</v>
      </c>
      <c r="AS21" s="643">
        <v>0.1</v>
      </c>
      <c r="AT21" s="658" t="s">
        <v>56</v>
      </c>
      <c r="AU21" s="643">
        <v>0.15</v>
      </c>
      <c r="AV21" s="644">
        <v>0.25</v>
      </c>
      <c r="AW21" s="658" t="s">
        <v>73</v>
      </c>
      <c r="AX21" s="658" t="s">
        <v>65</v>
      </c>
      <c r="AY21" s="658" t="s">
        <v>59</v>
      </c>
      <c r="AZ21" s="644">
        <v>0.4</v>
      </c>
      <c r="BA21" s="645" t="s">
        <v>90</v>
      </c>
      <c r="BB21" s="644">
        <v>0.44999999999999996</v>
      </c>
      <c r="BC21" s="645" t="s">
        <v>123</v>
      </c>
      <c r="BD21" s="646" t="s">
        <v>126</v>
      </c>
      <c r="BE21" s="1619" t="s">
        <v>60</v>
      </c>
      <c r="BF21" s="1617" t="s">
        <v>411</v>
      </c>
      <c r="BG21" s="1617" t="s">
        <v>412</v>
      </c>
      <c r="BH21" s="1660" t="s">
        <v>390</v>
      </c>
      <c r="BI21" s="1663">
        <v>44564</v>
      </c>
      <c r="BJ21" s="1663">
        <v>44926</v>
      </c>
      <c r="BK21" s="680"/>
      <c r="BL21" s="1611" t="s">
        <v>424</v>
      </c>
    </row>
    <row r="22" spans="2:64" ht="101.25" customHeight="1" thickTop="1" thickBot="1" x14ac:dyDescent="0.35">
      <c r="B22" s="1584"/>
      <c r="C22" s="1587"/>
      <c r="D22" s="1590"/>
      <c r="E22" s="1593"/>
      <c r="F22" s="1596"/>
      <c r="G22" s="1659"/>
      <c r="H22" s="1622"/>
      <c r="I22" s="1622"/>
      <c r="J22" s="1622"/>
      <c r="K22" s="1647"/>
      <c r="L22" s="1622"/>
      <c r="M22" s="1625"/>
      <c r="N22" s="1628"/>
      <c r="O22" s="623" t="s">
        <v>53</v>
      </c>
      <c r="P22" s="623" t="s">
        <v>53</v>
      </c>
      <c r="Q22" s="623" t="s">
        <v>53</v>
      </c>
      <c r="R22" s="623" t="s">
        <v>53</v>
      </c>
      <c r="S22" s="623" t="s">
        <v>53</v>
      </c>
      <c r="T22" s="623" t="s">
        <v>53</v>
      </c>
      <c r="U22" s="623" t="s">
        <v>53</v>
      </c>
      <c r="V22" s="623" t="s">
        <v>54</v>
      </c>
      <c r="W22" s="623" t="s">
        <v>54</v>
      </c>
      <c r="X22" s="623" t="s">
        <v>53</v>
      </c>
      <c r="Y22" s="623" t="s">
        <v>53</v>
      </c>
      <c r="Z22" s="623" t="s">
        <v>53</v>
      </c>
      <c r="AA22" s="623" t="s">
        <v>53</v>
      </c>
      <c r="AB22" s="623" t="s">
        <v>53</v>
      </c>
      <c r="AC22" s="623" t="s">
        <v>53</v>
      </c>
      <c r="AD22" s="623" t="s">
        <v>54</v>
      </c>
      <c r="AE22" s="623" t="s">
        <v>53</v>
      </c>
      <c r="AF22" s="623" t="s">
        <v>53</v>
      </c>
      <c r="AG22" s="623" t="s">
        <v>54</v>
      </c>
      <c r="AH22" s="615"/>
      <c r="AI22" s="1622"/>
      <c r="AJ22" s="615"/>
      <c r="AK22" s="1634"/>
      <c r="AL22" s="1636"/>
      <c r="AM22" s="1639"/>
      <c r="AN22" s="188" t="s">
        <v>347</v>
      </c>
      <c r="AO22" s="746" t="s">
        <v>548</v>
      </c>
      <c r="AP22" s="579" t="s">
        <v>409</v>
      </c>
      <c r="AQ22" s="717" t="s">
        <v>105</v>
      </c>
      <c r="AR22" s="659" t="s">
        <v>55</v>
      </c>
      <c r="AS22" s="617">
        <v>0.1</v>
      </c>
      <c r="AT22" s="659" t="s">
        <v>56</v>
      </c>
      <c r="AU22" s="617">
        <v>0.15</v>
      </c>
      <c r="AV22" s="618">
        <v>0.25</v>
      </c>
      <c r="AW22" s="659" t="s">
        <v>57</v>
      </c>
      <c r="AX22" s="659" t="s">
        <v>58</v>
      </c>
      <c r="AY22" s="659" t="s">
        <v>59</v>
      </c>
      <c r="AZ22" s="629">
        <v>0.4</v>
      </c>
      <c r="BA22" s="619" t="s">
        <v>90</v>
      </c>
      <c r="BB22" s="618">
        <v>0.33749999999999997</v>
      </c>
      <c r="BC22" s="619" t="s">
        <v>117</v>
      </c>
      <c r="BD22" s="620" t="s">
        <v>126</v>
      </c>
      <c r="BE22" s="1620"/>
      <c r="BF22" s="1622"/>
      <c r="BG22" s="1622"/>
      <c r="BH22" s="1661"/>
      <c r="BI22" s="1664"/>
      <c r="BJ22" s="1664"/>
      <c r="BK22" s="157"/>
      <c r="BL22" s="1613"/>
    </row>
    <row r="23" spans="2:64" ht="96" customHeight="1" thickTop="1" thickBot="1" x14ac:dyDescent="0.35">
      <c r="B23" s="1584"/>
      <c r="C23" s="1587"/>
      <c r="D23" s="1590"/>
      <c r="E23" s="1614"/>
      <c r="F23" s="1597"/>
      <c r="G23" s="1616"/>
      <c r="H23" s="1618"/>
      <c r="I23" s="1618"/>
      <c r="J23" s="1618"/>
      <c r="K23" s="1631"/>
      <c r="L23" s="1618"/>
      <c r="M23" s="1626"/>
      <c r="N23" s="1629"/>
      <c r="O23" s="649" t="s">
        <v>53</v>
      </c>
      <c r="P23" s="649" t="s">
        <v>53</v>
      </c>
      <c r="Q23" s="649" t="s">
        <v>53</v>
      </c>
      <c r="R23" s="649" t="s">
        <v>53</v>
      </c>
      <c r="S23" s="649" t="s">
        <v>53</v>
      </c>
      <c r="T23" s="649" t="s">
        <v>53</v>
      </c>
      <c r="U23" s="649" t="s">
        <v>53</v>
      </c>
      <c r="V23" s="649" t="s">
        <v>54</v>
      </c>
      <c r="W23" s="649" t="s">
        <v>54</v>
      </c>
      <c r="X23" s="649" t="s">
        <v>53</v>
      </c>
      <c r="Y23" s="649" t="s">
        <v>53</v>
      </c>
      <c r="Z23" s="649" t="s">
        <v>53</v>
      </c>
      <c r="AA23" s="649" t="s">
        <v>53</v>
      </c>
      <c r="AB23" s="649" t="s">
        <v>53</v>
      </c>
      <c r="AC23" s="649" t="s">
        <v>53</v>
      </c>
      <c r="AD23" s="649" t="s">
        <v>54</v>
      </c>
      <c r="AE23" s="649" t="s">
        <v>53</v>
      </c>
      <c r="AF23" s="649" t="s">
        <v>53</v>
      </c>
      <c r="AG23" s="649" t="s">
        <v>54</v>
      </c>
      <c r="AH23" s="650"/>
      <c r="AI23" s="1618"/>
      <c r="AJ23" s="650"/>
      <c r="AK23" s="1633"/>
      <c r="AL23" s="1637"/>
      <c r="AM23" s="1640"/>
      <c r="AN23" s="686" t="s">
        <v>348</v>
      </c>
      <c r="AO23" s="724" t="s">
        <v>549</v>
      </c>
      <c r="AP23" s="579" t="s">
        <v>414</v>
      </c>
      <c r="AQ23" s="684" t="s">
        <v>103</v>
      </c>
      <c r="AR23" s="660" t="s">
        <v>61</v>
      </c>
      <c r="AS23" s="653">
        <v>0.25</v>
      </c>
      <c r="AT23" s="660" t="s">
        <v>56</v>
      </c>
      <c r="AU23" s="653">
        <v>0.15</v>
      </c>
      <c r="AV23" s="654">
        <v>0.4</v>
      </c>
      <c r="AW23" s="660" t="s">
        <v>57</v>
      </c>
      <c r="AX23" s="660" t="s">
        <v>58</v>
      </c>
      <c r="AY23" s="660" t="s">
        <v>59</v>
      </c>
      <c r="AZ23" s="654">
        <v>0.24</v>
      </c>
      <c r="BA23" s="655" t="s">
        <v>90</v>
      </c>
      <c r="BB23" s="654">
        <v>0.33749999999999997</v>
      </c>
      <c r="BC23" s="655" t="s">
        <v>117</v>
      </c>
      <c r="BD23" s="656" t="s">
        <v>126</v>
      </c>
      <c r="BE23" s="1621"/>
      <c r="BF23" s="1618"/>
      <c r="BG23" s="1618"/>
      <c r="BH23" s="1662"/>
      <c r="BI23" s="1665"/>
      <c r="BJ23" s="1665"/>
      <c r="BK23" s="681"/>
      <c r="BL23" s="1612"/>
    </row>
    <row r="24" spans="2:64" ht="141" customHeight="1" thickBot="1" x14ac:dyDescent="0.35">
      <c r="B24" s="1584"/>
      <c r="C24" s="1587"/>
      <c r="D24" s="1590"/>
      <c r="E24" s="1648" t="s">
        <v>74</v>
      </c>
      <c r="F24" s="1595" t="s">
        <v>240</v>
      </c>
      <c r="G24" s="1615" t="s">
        <v>425</v>
      </c>
      <c r="H24" s="1617" t="s">
        <v>51</v>
      </c>
      <c r="I24" s="1617" t="s">
        <v>415</v>
      </c>
      <c r="J24" s="1617" t="s">
        <v>426</v>
      </c>
      <c r="K24" s="1630" t="s">
        <v>101</v>
      </c>
      <c r="L24" s="1617" t="s">
        <v>64</v>
      </c>
      <c r="M24" s="1624" t="s">
        <v>122</v>
      </c>
      <c r="N24" s="1627">
        <v>0.6</v>
      </c>
      <c r="O24" s="640" t="s">
        <v>53</v>
      </c>
      <c r="P24" s="640" t="s">
        <v>53</v>
      </c>
      <c r="Q24" s="640" t="s">
        <v>53</v>
      </c>
      <c r="R24" s="640" t="s">
        <v>53</v>
      </c>
      <c r="S24" s="640" t="s">
        <v>53</v>
      </c>
      <c r="T24" s="640" t="s">
        <v>53</v>
      </c>
      <c r="U24" s="640" t="s">
        <v>53</v>
      </c>
      <c r="V24" s="640" t="s">
        <v>54</v>
      </c>
      <c r="W24" s="640" t="s">
        <v>54</v>
      </c>
      <c r="X24" s="640" t="s">
        <v>53</v>
      </c>
      <c r="Y24" s="640" t="s">
        <v>53</v>
      </c>
      <c r="Z24" s="640" t="s">
        <v>53</v>
      </c>
      <c r="AA24" s="640" t="s">
        <v>53</v>
      </c>
      <c r="AB24" s="640" t="s">
        <v>53</v>
      </c>
      <c r="AC24" s="640" t="s">
        <v>53</v>
      </c>
      <c r="AD24" s="640" t="s">
        <v>54</v>
      </c>
      <c r="AE24" s="640" t="s">
        <v>53</v>
      </c>
      <c r="AF24" s="640" t="s">
        <v>53</v>
      </c>
      <c r="AG24" s="640" t="s">
        <v>54</v>
      </c>
      <c r="AH24" s="641"/>
      <c r="AI24" s="1617" t="s">
        <v>361</v>
      </c>
      <c r="AJ24" s="641"/>
      <c r="AK24" s="1632" t="s">
        <v>123</v>
      </c>
      <c r="AL24" s="1635">
        <v>0.6</v>
      </c>
      <c r="AM24" s="1638" t="s">
        <v>126</v>
      </c>
      <c r="AN24" s="188" t="s">
        <v>84</v>
      </c>
      <c r="AO24" s="723" t="s">
        <v>919</v>
      </c>
      <c r="AP24" s="368" t="s">
        <v>409</v>
      </c>
      <c r="AQ24" s="678" t="s">
        <v>103</v>
      </c>
      <c r="AR24" s="658" t="s">
        <v>62</v>
      </c>
      <c r="AS24" s="643">
        <v>0.15</v>
      </c>
      <c r="AT24" s="658" t="s">
        <v>56</v>
      </c>
      <c r="AU24" s="643">
        <v>0.15</v>
      </c>
      <c r="AV24" s="644">
        <v>0.3</v>
      </c>
      <c r="AW24" s="658" t="s">
        <v>57</v>
      </c>
      <c r="AX24" s="658" t="s">
        <v>58</v>
      </c>
      <c r="AY24" s="658" t="s">
        <v>59</v>
      </c>
      <c r="AZ24" s="644">
        <v>0.42</v>
      </c>
      <c r="BA24" s="645" t="s">
        <v>122</v>
      </c>
      <c r="BB24" s="644">
        <v>0.6</v>
      </c>
      <c r="BC24" s="645" t="s">
        <v>123</v>
      </c>
      <c r="BD24" s="646" t="s">
        <v>126</v>
      </c>
      <c r="BE24" s="1619" t="s">
        <v>60</v>
      </c>
      <c r="BF24" s="1617" t="s">
        <v>416</v>
      </c>
      <c r="BG24" s="1617" t="s">
        <v>412</v>
      </c>
      <c r="BH24" s="1617" t="s">
        <v>390</v>
      </c>
      <c r="BI24" s="1666">
        <v>44564</v>
      </c>
      <c r="BJ24" s="1666">
        <v>44926</v>
      </c>
      <c r="BK24" s="141"/>
      <c r="BL24" s="1611" t="s">
        <v>428</v>
      </c>
    </row>
    <row r="25" spans="2:64" ht="144.75" customHeight="1" thickTop="1" thickBot="1" x14ac:dyDescent="0.35">
      <c r="B25" s="1584"/>
      <c r="C25" s="1587"/>
      <c r="D25" s="1590"/>
      <c r="E25" s="1614"/>
      <c r="F25" s="1597"/>
      <c r="G25" s="1616"/>
      <c r="H25" s="1618"/>
      <c r="I25" s="1618"/>
      <c r="J25" s="1618"/>
      <c r="K25" s="1631"/>
      <c r="L25" s="1618"/>
      <c r="M25" s="1626"/>
      <c r="N25" s="1629"/>
      <c r="O25" s="673"/>
      <c r="P25" s="673"/>
      <c r="Q25" s="673"/>
      <c r="R25" s="673"/>
      <c r="S25" s="673"/>
      <c r="T25" s="673"/>
      <c r="U25" s="673"/>
      <c r="V25" s="673"/>
      <c r="W25" s="673"/>
      <c r="X25" s="673"/>
      <c r="Y25" s="673"/>
      <c r="Z25" s="673"/>
      <c r="AA25" s="673"/>
      <c r="AB25" s="673"/>
      <c r="AC25" s="673"/>
      <c r="AD25" s="673"/>
      <c r="AE25" s="673"/>
      <c r="AF25" s="673"/>
      <c r="AG25" s="673"/>
      <c r="AH25" s="674"/>
      <c r="AI25" s="1618"/>
      <c r="AJ25" s="674"/>
      <c r="AK25" s="1633"/>
      <c r="AL25" s="1637"/>
      <c r="AM25" s="1640"/>
      <c r="AN25" s="687" t="s">
        <v>347</v>
      </c>
      <c r="AO25" s="724" t="s">
        <v>920</v>
      </c>
      <c r="AP25" s="579" t="s">
        <v>427</v>
      </c>
      <c r="AQ25" s="577" t="s">
        <v>103</v>
      </c>
      <c r="AR25" s="669" t="s">
        <v>61</v>
      </c>
      <c r="AS25" s="651">
        <v>0.25</v>
      </c>
      <c r="AT25" s="669" t="s">
        <v>56</v>
      </c>
      <c r="AU25" s="651">
        <v>0.15</v>
      </c>
      <c r="AV25" s="676">
        <v>0.4</v>
      </c>
      <c r="AW25" s="660" t="s">
        <v>57</v>
      </c>
      <c r="AX25" s="660" t="s">
        <v>58</v>
      </c>
      <c r="AY25" s="660" t="s">
        <v>59</v>
      </c>
      <c r="AZ25" s="671">
        <v>0.252</v>
      </c>
      <c r="BA25" s="677" t="s">
        <v>90</v>
      </c>
      <c r="BB25" s="654">
        <v>0.6</v>
      </c>
      <c r="BC25" s="677" t="s">
        <v>123</v>
      </c>
      <c r="BD25" s="672" t="s">
        <v>126</v>
      </c>
      <c r="BE25" s="1621"/>
      <c r="BF25" s="1618"/>
      <c r="BG25" s="1618"/>
      <c r="BH25" s="1618"/>
      <c r="BI25" s="1667"/>
      <c r="BJ25" s="1667"/>
      <c r="BK25" s="148"/>
      <c r="BL25" s="1612"/>
    </row>
    <row r="26" spans="2:64" ht="172.5" customHeight="1" thickBot="1" x14ac:dyDescent="0.35">
      <c r="B26" s="1584"/>
      <c r="C26" s="1587"/>
      <c r="D26" s="1590"/>
      <c r="E26" s="1648" t="s">
        <v>74</v>
      </c>
      <c r="F26" s="1595" t="s">
        <v>242</v>
      </c>
      <c r="G26" s="1615" t="s">
        <v>419</v>
      </c>
      <c r="H26" s="1617" t="s">
        <v>68</v>
      </c>
      <c r="I26" s="1617" t="s">
        <v>420</v>
      </c>
      <c r="J26" s="1617" t="s">
        <v>421</v>
      </c>
      <c r="K26" s="1630" t="s">
        <v>101</v>
      </c>
      <c r="L26" s="1617" t="s">
        <v>72</v>
      </c>
      <c r="M26" s="1624" t="s">
        <v>90</v>
      </c>
      <c r="N26" s="1627">
        <v>0.4</v>
      </c>
      <c r="O26" s="640" t="s">
        <v>53</v>
      </c>
      <c r="P26" s="640" t="s">
        <v>53</v>
      </c>
      <c r="Q26" s="640" t="s">
        <v>53</v>
      </c>
      <c r="R26" s="640" t="s">
        <v>53</v>
      </c>
      <c r="S26" s="640" t="s">
        <v>53</v>
      </c>
      <c r="T26" s="640" t="s">
        <v>53</v>
      </c>
      <c r="U26" s="640" t="s">
        <v>53</v>
      </c>
      <c r="V26" s="640" t="s">
        <v>54</v>
      </c>
      <c r="W26" s="640" t="s">
        <v>54</v>
      </c>
      <c r="X26" s="640" t="s">
        <v>53</v>
      </c>
      <c r="Y26" s="640" t="s">
        <v>53</v>
      </c>
      <c r="Z26" s="640" t="s">
        <v>53</v>
      </c>
      <c r="AA26" s="640" t="s">
        <v>53</v>
      </c>
      <c r="AB26" s="640" t="s">
        <v>53</v>
      </c>
      <c r="AC26" s="640" t="s">
        <v>53</v>
      </c>
      <c r="AD26" s="640" t="s">
        <v>54</v>
      </c>
      <c r="AE26" s="640" t="s">
        <v>53</v>
      </c>
      <c r="AF26" s="640" t="s">
        <v>53</v>
      </c>
      <c r="AG26" s="640" t="s">
        <v>54</v>
      </c>
      <c r="AH26" s="641"/>
      <c r="AI26" s="1617" t="s">
        <v>359</v>
      </c>
      <c r="AJ26" s="641"/>
      <c r="AK26" s="1632" t="s">
        <v>1083</v>
      </c>
      <c r="AL26" s="1635">
        <v>0.2</v>
      </c>
      <c r="AM26" s="1638" t="s">
        <v>90</v>
      </c>
      <c r="AN26" s="686" t="s">
        <v>84</v>
      </c>
      <c r="AO26" s="754" t="s">
        <v>921</v>
      </c>
      <c r="AP26" s="368" t="s">
        <v>422</v>
      </c>
      <c r="AQ26" s="678" t="s">
        <v>103</v>
      </c>
      <c r="AR26" s="658" t="s">
        <v>61</v>
      </c>
      <c r="AS26" s="643">
        <v>0.25</v>
      </c>
      <c r="AT26" s="658" t="s">
        <v>56</v>
      </c>
      <c r="AU26" s="643">
        <v>0.15</v>
      </c>
      <c r="AV26" s="644">
        <v>0.4</v>
      </c>
      <c r="AW26" s="658" t="s">
        <v>57</v>
      </c>
      <c r="AX26" s="658" t="s">
        <v>65</v>
      </c>
      <c r="AY26" s="658" t="s">
        <v>59</v>
      </c>
      <c r="AZ26" s="644">
        <v>0.24</v>
      </c>
      <c r="BA26" s="645" t="s">
        <v>90</v>
      </c>
      <c r="BB26" s="644">
        <v>0.2</v>
      </c>
      <c r="BC26" s="645" t="s">
        <v>1083</v>
      </c>
      <c r="BD26" s="646" t="s">
        <v>90</v>
      </c>
      <c r="BE26" s="1619" t="s">
        <v>114</v>
      </c>
      <c r="BF26" s="119" t="s">
        <v>388</v>
      </c>
      <c r="BG26" s="119" t="s">
        <v>388</v>
      </c>
      <c r="BH26" s="119" t="s">
        <v>388</v>
      </c>
      <c r="BI26" s="119" t="s">
        <v>388</v>
      </c>
      <c r="BJ26" s="119" t="s">
        <v>388</v>
      </c>
      <c r="BK26" s="667"/>
      <c r="BL26" s="1668" t="s">
        <v>436</v>
      </c>
    </row>
    <row r="27" spans="2:64" ht="209.25" customHeight="1" thickBot="1" x14ac:dyDescent="0.35">
      <c r="B27" s="1584"/>
      <c r="C27" s="1587"/>
      <c r="D27" s="1590"/>
      <c r="E27" s="1593"/>
      <c r="F27" s="1596"/>
      <c r="G27" s="1659"/>
      <c r="H27" s="1622"/>
      <c r="I27" s="1622"/>
      <c r="J27" s="1622"/>
      <c r="K27" s="1647"/>
      <c r="L27" s="1622"/>
      <c r="M27" s="1625"/>
      <c r="N27" s="1628"/>
      <c r="O27" s="623" t="s">
        <v>53</v>
      </c>
      <c r="P27" s="623" t="s">
        <v>53</v>
      </c>
      <c r="Q27" s="623" t="s">
        <v>53</v>
      </c>
      <c r="R27" s="623" t="s">
        <v>53</v>
      </c>
      <c r="S27" s="623" t="s">
        <v>53</v>
      </c>
      <c r="T27" s="623" t="s">
        <v>53</v>
      </c>
      <c r="U27" s="623" t="s">
        <v>53</v>
      </c>
      <c r="V27" s="623" t="s">
        <v>54</v>
      </c>
      <c r="W27" s="623" t="s">
        <v>54</v>
      </c>
      <c r="X27" s="623" t="s">
        <v>53</v>
      </c>
      <c r="Y27" s="623" t="s">
        <v>53</v>
      </c>
      <c r="Z27" s="623" t="s">
        <v>53</v>
      </c>
      <c r="AA27" s="623" t="s">
        <v>53</v>
      </c>
      <c r="AB27" s="623" t="s">
        <v>53</v>
      </c>
      <c r="AC27" s="623" t="s">
        <v>53</v>
      </c>
      <c r="AD27" s="623" t="s">
        <v>54</v>
      </c>
      <c r="AE27" s="623" t="s">
        <v>53</v>
      </c>
      <c r="AF27" s="623" t="s">
        <v>53</v>
      </c>
      <c r="AG27" s="623" t="s">
        <v>54</v>
      </c>
      <c r="AH27" s="615"/>
      <c r="AI27" s="1622"/>
      <c r="AJ27" s="615"/>
      <c r="AK27" s="1634"/>
      <c r="AL27" s="1636"/>
      <c r="AM27" s="1639"/>
      <c r="AN27" s="687" t="s">
        <v>347</v>
      </c>
      <c r="AO27" s="272" t="s">
        <v>550</v>
      </c>
      <c r="AP27" s="368" t="s">
        <v>422</v>
      </c>
      <c r="AQ27" s="343" t="s">
        <v>103</v>
      </c>
      <c r="AR27" s="659" t="s">
        <v>62</v>
      </c>
      <c r="AS27" s="617">
        <v>0.15</v>
      </c>
      <c r="AT27" s="659" t="s">
        <v>56</v>
      </c>
      <c r="AU27" s="617">
        <v>0.15</v>
      </c>
      <c r="AV27" s="618">
        <v>0.3</v>
      </c>
      <c r="AW27" s="659" t="s">
        <v>73</v>
      </c>
      <c r="AX27" s="659" t="s">
        <v>58</v>
      </c>
      <c r="AY27" s="659" t="s">
        <v>59</v>
      </c>
      <c r="AZ27" s="629">
        <v>0.16799999999999998</v>
      </c>
      <c r="BA27" s="619" t="s">
        <v>112</v>
      </c>
      <c r="BB27" s="618">
        <v>0.2</v>
      </c>
      <c r="BC27" s="619" t="s">
        <v>1083</v>
      </c>
      <c r="BD27" s="620" t="s">
        <v>90</v>
      </c>
      <c r="BE27" s="1620"/>
      <c r="BF27" s="683" t="s">
        <v>388</v>
      </c>
      <c r="BG27" s="683" t="s">
        <v>388</v>
      </c>
      <c r="BH27" s="683" t="s">
        <v>388</v>
      </c>
      <c r="BI27" s="683" t="s">
        <v>388</v>
      </c>
      <c r="BJ27" s="683" t="s">
        <v>388</v>
      </c>
      <c r="BK27" s="616"/>
      <c r="BL27" s="1670"/>
    </row>
    <row r="28" spans="2:64" ht="221.25" customHeight="1" thickBot="1" x14ac:dyDescent="0.35">
      <c r="B28" s="1584"/>
      <c r="C28" s="1587"/>
      <c r="D28" s="1590"/>
      <c r="E28" s="1614"/>
      <c r="F28" s="1597"/>
      <c r="G28" s="1616"/>
      <c r="H28" s="1618"/>
      <c r="I28" s="1618"/>
      <c r="J28" s="1618"/>
      <c r="K28" s="1631"/>
      <c r="L28" s="1618"/>
      <c r="M28" s="1626"/>
      <c r="N28" s="1629"/>
      <c r="O28" s="649" t="s">
        <v>53</v>
      </c>
      <c r="P28" s="649" t="s">
        <v>53</v>
      </c>
      <c r="Q28" s="649" t="s">
        <v>53</v>
      </c>
      <c r="R28" s="649" t="s">
        <v>53</v>
      </c>
      <c r="S28" s="649" t="s">
        <v>53</v>
      </c>
      <c r="T28" s="649" t="s">
        <v>53</v>
      </c>
      <c r="U28" s="649" t="s">
        <v>53</v>
      </c>
      <c r="V28" s="649" t="s">
        <v>54</v>
      </c>
      <c r="W28" s="649" t="s">
        <v>54</v>
      </c>
      <c r="X28" s="649" t="s">
        <v>53</v>
      </c>
      <c r="Y28" s="649" t="s">
        <v>53</v>
      </c>
      <c r="Z28" s="649" t="s">
        <v>53</v>
      </c>
      <c r="AA28" s="649" t="s">
        <v>53</v>
      </c>
      <c r="AB28" s="649" t="s">
        <v>53</v>
      </c>
      <c r="AC28" s="649" t="s">
        <v>53</v>
      </c>
      <c r="AD28" s="649" t="s">
        <v>54</v>
      </c>
      <c r="AE28" s="649" t="s">
        <v>53</v>
      </c>
      <c r="AF28" s="649" t="s">
        <v>53</v>
      </c>
      <c r="AG28" s="649" t="s">
        <v>54</v>
      </c>
      <c r="AH28" s="650"/>
      <c r="AI28" s="1618"/>
      <c r="AJ28" s="650"/>
      <c r="AK28" s="1633"/>
      <c r="AL28" s="1637"/>
      <c r="AM28" s="1640"/>
      <c r="AN28" s="687" t="s">
        <v>348</v>
      </c>
      <c r="AO28" s="272" t="s">
        <v>922</v>
      </c>
      <c r="AP28" s="368" t="s">
        <v>422</v>
      </c>
      <c r="AQ28" s="652" t="s">
        <v>103</v>
      </c>
      <c r="AR28" s="660" t="s">
        <v>62</v>
      </c>
      <c r="AS28" s="653">
        <v>0.15</v>
      </c>
      <c r="AT28" s="660" t="s">
        <v>56</v>
      </c>
      <c r="AU28" s="653">
        <v>0.15</v>
      </c>
      <c r="AV28" s="654">
        <v>0.3</v>
      </c>
      <c r="AW28" s="660" t="s">
        <v>73</v>
      </c>
      <c r="AX28" s="660" t="s">
        <v>58</v>
      </c>
      <c r="AY28" s="660" t="s">
        <v>59</v>
      </c>
      <c r="AZ28" s="676">
        <v>0.11759999999999998</v>
      </c>
      <c r="BA28" s="655" t="s">
        <v>112</v>
      </c>
      <c r="BB28" s="654">
        <v>0.2</v>
      </c>
      <c r="BC28" s="655" t="s">
        <v>1083</v>
      </c>
      <c r="BD28" s="656" t="s">
        <v>90</v>
      </c>
      <c r="BE28" s="1621"/>
      <c r="BF28" s="558" t="s">
        <v>388</v>
      </c>
      <c r="BG28" s="558" t="s">
        <v>388</v>
      </c>
      <c r="BH28" s="558" t="s">
        <v>388</v>
      </c>
      <c r="BI28" s="558" t="s">
        <v>388</v>
      </c>
      <c r="BJ28" s="558" t="s">
        <v>388</v>
      </c>
      <c r="BK28" s="657"/>
      <c r="BL28" s="1669"/>
    </row>
    <row r="29" spans="2:64" ht="154.5" customHeight="1" thickBot="1" x14ac:dyDescent="0.35">
      <c r="B29" s="1584"/>
      <c r="C29" s="1587"/>
      <c r="D29" s="1590"/>
      <c r="E29" s="1648" t="s">
        <v>74</v>
      </c>
      <c r="F29" s="1595" t="s">
        <v>328</v>
      </c>
      <c r="G29" s="1615" t="s">
        <v>437</v>
      </c>
      <c r="H29" s="1617" t="s">
        <v>68</v>
      </c>
      <c r="I29" s="1617" t="s">
        <v>438</v>
      </c>
      <c r="J29" s="1617" t="s">
        <v>439</v>
      </c>
      <c r="K29" s="1630" t="s">
        <v>101</v>
      </c>
      <c r="L29" s="1617" t="s">
        <v>72</v>
      </c>
      <c r="M29" s="1624" t="s">
        <v>90</v>
      </c>
      <c r="N29" s="1627">
        <v>0.4</v>
      </c>
      <c r="O29" s="640" t="s">
        <v>53</v>
      </c>
      <c r="P29" s="640" t="s">
        <v>53</v>
      </c>
      <c r="Q29" s="640" t="s">
        <v>53</v>
      </c>
      <c r="R29" s="640" t="s">
        <v>53</v>
      </c>
      <c r="S29" s="640" t="s">
        <v>53</v>
      </c>
      <c r="T29" s="640" t="s">
        <v>53</v>
      </c>
      <c r="U29" s="640" t="s">
        <v>53</v>
      </c>
      <c r="V29" s="640" t="s">
        <v>54</v>
      </c>
      <c r="W29" s="640" t="s">
        <v>54</v>
      </c>
      <c r="X29" s="640" t="s">
        <v>53</v>
      </c>
      <c r="Y29" s="640" t="s">
        <v>53</v>
      </c>
      <c r="Z29" s="640" t="s">
        <v>53</v>
      </c>
      <c r="AA29" s="640" t="s">
        <v>53</v>
      </c>
      <c r="AB29" s="640" t="s">
        <v>53</v>
      </c>
      <c r="AC29" s="640" t="s">
        <v>53</v>
      </c>
      <c r="AD29" s="640" t="s">
        <v>54</v>
      </c>
      <c r="AE29" s="640" t="s">
        <v>53</v>
      </c>
      <c r="AF29" s="640" t="s">
        <v>53</v>
      </c>
      <c r="AG29" s="640" t="s">
        <v>54</v>
      </c>
      <c r="AH29" s="641"/>
      <c r="AI29" s="1617" t="s">
        <v>359</v>
      </c>
      <c r="AJ29" s="641"/>
      <c r="AK29" s="1632" t="s">
        <v>1083</v>
      </c>
      <c r="AL29" s="1635">
        <v>0.2</v>
      </c>
      <c r="AM29" s="1638" t="s">
        <v>90</v>
      </c>
      <c r="AN29" s="686" t="s">
        <v>84</v>
      </c>
      <c r="AO29" s="269" t="s">
        <v>923</v>
      </c>
      <c r="AP29" s="368" t="s">
        <v>422</v>
      </c>
      <c r="AQ29" s="122" t="s">
        <v>103</v>
      </c>
      <c r="AR29" s="658" t="s">
        <v>62</v>
      </c>
      <c r="AS29" s="643">
        <v>0.15</v>
      </c>
      <c r="AT29" s="658" t="s">
        <v>56</v>
      </c>
      <c r="AU29" s="643">
        <v>0.15</v>
      </c>
      <c r="AV29" s="644">
        <v>0.3</v>
      </c>
      <c r="AW29" s="658" t="s">
        <v>73</v>
      </c>
      <c r="AX29" s="658" t="s">
        <v>58</v>
      </c>
      <c r="AY29" s="658" t="s">
        <v>59</v>
      </c>
      <c r="AZ29" s="644">
        <v>0.28000000000000003</v>
      </c>
      <c r="BA29" s="645" t="s">
        <v>90</v>
      </c>
      <c r="BB29" s="644">
        <v>0.2</v>
      </c>
      <c r="BC29" s="645" t="s">
        <v>1083</v>
      </c>
      <c r="BD29" s="646" t="s">
        <v>90</v>
      </c>
      <c r="BE29" s="1619" t="s">
        <v>114</v>
      </c>
      <c r="BF29" s="119" t="s">
        <v>388</v>
      </c>
      <c r="BG29" s="119" t="s">
        <v>388</v>
      </c>
      <c r="BH29" s="119" t="s">
        <v>388</v>
      </c>
      <c r="BI29" s="119" t="s">
        <v>388</v>
      </c>
      <c r="BJ29" s="119" t="s">
        <v>388</v>
      </c>
      <c r="BK29" s="667"/>
      <c r="BL29" s="1668" t="s">
        <v>440</v>
      </c>
    </row>
    <row r="30" spans="2:64" ht="283.5" customHeight="1" thickBot="1" x14ac:dyDescent="0.35">
      <c r="B30" s="1585"/>
      <c r="C30" s="1588"/>
      <c r="D30" s="1591"/>
      <c r="E30" s="1594"/>
      <c r="F30" s="1597"/>
      <c r="G30" s="1616"/>
      <c r="H30" s="1618"/>
      <c r="I30" s="1618"/>
      <c r="J30" s="1618"/>
      <c r="K30" s="1631"/>
      <c r="L30" s="1618"/>
      <c r="M30" s="1626"/>
      <c r="N30" s="1629"/>
      <c r="O30" s="649" t="s">
        <v>53</v>
      </c>
      <c r="P30" s="649" t="s">
        <v>53</v>
      </c>
      <c r="Q30" s="649" t="s">
        <v>53</v>
      </c>
      <c r="R30" s="649" t="s">
        <v>53</v>
      </c>
      <c r="S30" s="649" t="s">
        <v>53</v>
      </c>
      <c r="T30" s="649" t="s">
        <v>53</v>
      </c>
      <c r="U30" s="649" t="s">
        <v>53</v>
      </c>
      <c r="V30" s="649" t="s">
        <v>54</v>
      </c>
      <c r="W30" s="649" t="s">
        <v>54</v>
      </c>
      <c r="X30" s="649" t="s">
        <v>53</v>
      </c>
      <c r="Y30" s="649" t="s">
        <v>53</v>
      </c>
      <c r="Z30" s="649" t="s">
        <v>53</v>
      </c>
      <c r="AA30" s="649" t="s">
        <v>53</v>
      </c>
      <c r="AB30" s="649" t="s">
        <v>53</v>
      </c>
      <c r="AC30" s="649" t="s">
        <v>53</v>
      </c>
      <c r="AD30" s="649" t="s">
        <v>54</v>
      </c>
      <c r="AE30" s="649" t="s">
        <v>53</v>
      </c>
      <c r="AF30" s="649" t="s">
        <v>53</v>
      </c>
      <c r="AG30" s="649" t="s">
        <v>54</v>
      </c>
      <c r="AH30" s="650"/>
      <c r="AI30" s="1618"/>
      <c r="AJ30" s="650"/>
      <c r="AK30" s="1633"/>
      <c r="AL30" s="1637"/>
      <c r="AM30" s="1640"/>
      <c r="AN30" s="687" t="s">
        <v>347</v>
      </c>
      <c r="AO30" s="272" t="s">
        <v>924</v>
      </c>
      <c r="AP30" s="368" t="s">
        <v>422</v>
      </c>
      <c r="AQ30" s="123" t="s">
        <v>103</v>
      </c>
      <c r="AR30" s="660" t="s">
        <v>61</v>
      </c>
      <c r="AS30" s="653">
        <v>0.25</v>
      </c>
      <c r="AT30" s="660" t="s">
        <v>56</v>
      </c>
      <c r="AU30" s="653">
        <v>0.15</v>
      </c>
      <c r="AV30" s="654">
        <v>0.4</v>
      </c>
      <c r="AW30" s="660" t="s">
        <v>57</v>
      </c>
      <c r="AX30" s="660" t="s">
        <v>65</v>
      </c>
      <c r="AY30" s="660" t="s">
        <v>59</v>
      </c>
      <c r="AZ30" s="671">
        <v>0.16800000000000001</v>
      </c>
      <c r="BA30" s="655" t="s">
        <v>112</v>
      </c>
      <c r="BB30" s="654">
        <v>0.2</v>
      </c>
      <c r="BC30" s="655" t="s">
        <v>1083</v>
      </c>
      <c r="BD30" s="656" t="s">
        <v>90</v>
      </c>
      <c r="BE30" s="1621"/>
      <c r="BF30" s="558" t="s">
        <v>388</v>
      </c>
      <c r="BG30" s="558" t="s">
        <v>388</v>
      </c>
      <c r="BH30" s="558" t="s">
        <v>388</v>
      </c>
      <c r="BI30" s="558" t="s">
        <v>388</v>
      </c>
      <c r="BJ30" s="558" t="s">
        <v>388</v>
      </c>
      <c r="BK30" s="657"/>
      <c r="BL30" s="1669"/>
    </row>
    <row r="31" spans="2:64" ht="165" customHeight="1" thickBot="1" x14ac:dyDescent="0.35">
      <c r="B31" s="1583" t="s">
        <v>201</v>
      </c>
      <c r="C31" s="1586" t="s">
        <v>218</v>
      </c>
      <c r="D31" s="1589" t="s">
        <v>225</v>
      </c>
      <c r="E31" s="1592" t="s">
        <v>74</v>
      </c>
      <c r="F31" s="1595" t="s">
        <v>243</v>
      </c>
      <c r="G31" s="1615" t="s">
        <v>442</v>
      </c>
      <c r="H31" s="1617" t="s">
        <v>68</v>
      </c>
      <c r="I31" s="1617" t="s">
        <v>441</v>
      </c>
      <c r="J31" s="670" t="s">
        <v>443</v>
      </c>
      <c r="K31" s="1630" t="s">
        <v>101</v>
      </c>
      <c r="L31" s="1617" t="s">
        <v>70</v>
      </c>
      <c r="M31" s="1624" t="s">
        <v>129</v>
      </c>
      <c r="N31" s="1627">
        <v>0.8</v>
      </c>
      <c r="O31" s="640" t="s">
        <v>53</v>
      </c>
      <c r="P31" s="640" t="s">
        <v>53</v>
      </c>
      <c r="Q31" s="640" t="s">
        <v>53</v>
      </c>
      <c r="R31" s="640" t="s">
        <v>53</v>
      </c>
      <c r="S31" s="640" t="s">
        <v>53</v>
      </c>
      <c r="T31" s="640" t="s">
        <v>53</v>
      </c>
      <c r="U31" s="640" t="s">
        <v>53</v>
      </c>
      <c r="V31" s="640" t="s">
        <v>54</v>
      </c>
      <c r="W31" s="640" t="s">
        <v>54</v>
      </c>
      <c r="X31" s="640" t="s">
        <v>53</v>
      </c>
      <c r="Y31" s="640" t="s">
        <v>53</v>
      </c>
      <c r="Z31" s="640" t="s">
        <v>53</v>
      </c>
      <c r="AA31" s="640" t="s">
        <v>53</v>
      </c>
      <c r="AB31" s="640" t="s">
        <v>53</v>
      </c>
      <c r="AC31" s="640" t="s">
        <v>53</v>
      </c>
      <c r="AD31" s="640" t="s">
        <v>54</v>
      </c>
      <c r="AE31" s="640" t="s">
        <v>53</v>
      </c>
      <c r="AF31" s="640" t="s">
        <v>53</v>
      </c>
      <c r="AG31" s="640" t="s">
        <v>54</v>
      </c>
      <c r="AH31" s="641"/>
      <c r="AI31" s="1617" t="s">
        <v>361</v>
      </c>
      <c r="AJ31" s="641"/>
      <c r="AK31" s="1632" t="s">
        <v>123</v>
      </c>
      <c r="AL31" s="1635">
        <v>0.6</v>
      </c>
      <c r="AM31" s="1638" t="s">
        <v>129</v>
      </c>
      <c r="AN31" s="686" t="s">
        <v>84</v>
      </c>
      <c r="AO31" s="755" t="s">
        <v>551</v>
      </c>
      <c r="AP31" s="368" t="s">
        <v>445</v>
      </c>
      <c r="AQ31" s="635" t="s">
        <v>103</v>
      </c>
      <c r="AR31" s="347" t="s">
        <v>61</v>
      </c>
      <c r="AS31" s="634">
        <v>0.25</v>
      </c>
      <c r="AT31" s="347" t="s">
        <v>56</v>
      </c>
      <c r="AU31" s="634">
        <v>0.15</v>
      </c>
      <c r="AV31" s="637">
        <v>0.4</v>
      </c>
      <c r="AW31" s="347" t="s">
        <v>73</v>
      </c>
      <c r="AX31" s="347" t="s">
        <v>58</v>
      </c>
      <c r="AY31" s="347" t="s">
        <v>59</v>
      </c>
      <c r="AZ31" s="637">
        <v>0.48</v>
      </c>
      <c r="BA31" s="638" t="s">
        <v>122</v>
      </c>
      <c r="BB31" s="637">
        <v>0.6</v>
      </c>
      <c r="BC31" s="638" t="s">
        <v>123</v>
      </c>
      <c r="BD31" s="625" t="s">
        <v>126</v>
      </c>
      <c r="BE31" s="1619" t="s">
        <v>60</v>
      </c>
      <c r="BF31" s="770" t="s">
        <v>462</v>
      </c>
      <c r="BG31" s="728" t="s">
        <v>463</v>
      </c>
      <c r="BH31" s="725" t="s">
        <v>430</v>
      </c>
      <c r="BI31" s="771">
        <v>44564</v>
      </c>
      <c r="BJ31" s="771">
        <v>44925</v>
      </c>
      <c r="BK31" s="639"/>
      <c r="BL31" s="1668" t="s">
        <v>447</v>
      </c>
    </row>
    <row r="32" spans="2:64" ht="141" customHeight="1" thickBot="1" x14ac:dyDescent="0.35">
      <c r="B32" s="1584"/>
      <c r="C32" s="1587"/>
      <c r="D32" s="1590"/>
      <c r="E32" s="1614"/>
      <c r="F32" s="1597"/>
      <c r="G32" s="1616"/>
      <c r="H32" s="1618"/>
      <c r="I32" s="1618"/>
      <c r="J32" s="648" t="s">
        <v>444</v>
      </c>
      <c r="K32" s="1631"/>
      <c r="L32" s="1618"/>
      <c r="M32" s="1626"/>
      <c r="N32" s="1629"/>
      <c r="O32" s="649" t="s">
        <v>53</v>
      </c>
      <c r="P32" s="649" t="s">
        <v>53</v>
      </c>
      <c r="Q32" s="649" t="s">
        <v>53</v>
      </c>
      <c r="R32" s="649" t="s">
        <v>53</v>
      </c>
      <c r="S32" s="649" t="s">
        <v>53</v>
      </c>
      <c r="T32" s="649" t="s">
        <v>53</v>
      </c>
      <c r="U32" s="649" t="s">
        <v>53</v>
      </c>
      <c r="V32" s="649" t="s">
        <v>54</v>
      </c>
      <c r="W32" s="649" t="s">
        <v>54</v>
      </c>
      <c r="X32" s="649" t="s">
        <v>53</v>
      </c>
      <c r="Y32" s="649" t="s">
        <v>53</v>
      </c>
      <c r="Z32" s="649" t="s">
        <v>53</v>
      </c>
      <c r="AA32" s="649" t="s">
        <v>53</v>
      </c>
      <c r="AB32" s="649" t="s">
        <v>53</v>
      </c>
      <c r="AC32" s="649" t="s">
        <v>53</v>
      </c>
      <c r="AD32" s="649" t="s">
        <v>54</v>
      </c>
      <c r="AE32" s="649" t="s">
        <v>53</v>
      </c>
      <c r="AF32" s="649" t="s">
        <v>53</v>
      </c>
      <c r="AG32" s="649" t="s">
        <v>54</v>
      </c>
      <c r="AH32" s="650"/>
      <c r="AI32" s="1618"/>
      <c r="AJ32" s="650"/>
      <c r="AK32" s="1633"/>
      <c r="AL32" s="1637"/>
      <c r="AM32" s="1640"/>
      <c r="AN32" s="522" t="s">
        <v>347</v>
      </c>
      <c r="AO32" s="386" t="s">
        <v>552</v>
      </c>
      <c r="AP32" s="578" t="s">
        <v>446</v>
      </c>
      <c r="AQ32" s="663" t="s">
        <v>103</v>
      </c>
      <c r="AR32" s="664" t="s">
        <v>61</v>
      </c>
      <c r="AS32" s="621">
        <v>0.25</v>
      </c>
      <c r="AT32" s="664" t="s">
        <v>56</v>
      </c>
      <c r="AU32" s="621">
        <v>0.15</v>
      </c>
      <c r="AV32" s="665">
        <v>0.4</v>
      </c>
      <c r="AW32" s="664" t="s">
        <v>73</v>
      </c>
      <c r="AX32" s="664" t="s">
        <v>58</v>
      </c>
      <c r="AY32" s="664" t="s">
        <v>59</v>
      </c>
      <c r="AZ32" s="679">
        <v>0.28799999999999998</v>
      </c>
      <c r="BA32" s="666" t="s">
        <v>90</v>
      </c>
      <c r="BB32" s="665">
        <v>0.6</v>
      </c>
      <c r="BC32" s="666" t="s">
        <v>123</v>
      </c>
      <c r="BD32" s="624" t="s">
        <v>126</v>
      </c>
      <c r="BE32" s="1621"/>
      <c r="BF32" s="194" t="s">
        <v>464</v>
      </c>
      <c r="BG32" s="728" t="s">
        <v>465</v>
      </c>
      <c r="BH32" s="569" t="s">
        <v>430</v>
      </c>
      <c r="BI32" s="197">
        <v>44564</v>
      </c>
      <c r="BJ32" s="197">
        <v>44925</v>
      </c>
      <c r="BK32" s="118"/>
      <c r="BL32" s="1669"/>
    </row>
    <row r="33" spans="2:64" ht="225.75" customHeight="1" thickBot="1" x14ac:dyDescent="0.35">
      <c r="B33" s="1584"/>
      <c r="C33" s="1587"/>
      <c r="D33" s="1590"/>
      <c r="E33" s="1648" t="s">
        <v>74</v>
      </c>
      <c r="F33" s="1595" t="s">
        <v>244</v>
      </c>
      <c r="G33" s="1615" t="s">
        <v>448</v>
      </c>
      <c r="H33" s="1617" t="s">
        <v>68</v>
      </c>
      <c r="I33" s="1617" t="s">
        <v>449</v>
      </c>
      <c r="J33" s="119" t="s">
        <v>450</v>
      </c>
      <c r="K33" s="1630" t="s">
        <v>101</v>
      </c>
      <c r="L33" s="1617" t="s">
        <v>70</v>
      </c>
      <c r="M33" s="1624" t="s">
        <v>129</v>
      </c>
      <c r="N33" s="1627">
        <v>0.8</v>
      </c>
      <c r="O33" s="640" t="s">
        <v>53</v>
      </c>
      <c r="P33" s="640" t="s">
        <v>53</v>
      </c>
      <c r="Q33" s="640" t="s">
        <v>53</v>
      </c>
      <c r="R33" s="640" t="s">
        <v>53</v>
      </c>
      <c r="S33" s="640" t="s">
        <v>53</v>
      </c>
      <c r="T33" s="640" t="s">
        <v>53</v>
      </c>
      <c r="U33" s="640" t="s">
        <v>53</v>
      </c>
      <c r="V33" s="640" t="s">
        <v>54</v>
      </c>
      <c r="W33" s="640" t="s">
        <v>54</v>
      </c>
      <c r="X33" s="640" t="s">
        <v>53</v>
      </c>
      <c r="Y33" s="640" t="s">
        <v>53</v>
      </c>
      <c r="Z33" s="640" t="s">
        <v>53</v>
      </c>
      <c r="AA33" s="640" t="s">
        <v>53</v>
      </c>
      <c r="AB33" s="640" t="s">
        <v>53</v>
      </c>
      <c r="AC33" s="640" t="s">
        <v>53</v>
      </c>
      <c r="AD33" s="640" t="s">
        <v>54</v>
      </c>
      <c r="AE33" s="640" t="s">
        <v>53</v>
      </c>
      <c r="AF33" s="640" t="s">
        <v>53</v>
      </c>
      <c r="AG33" s="640" t="s">
        <v>54</v>
      </c>
      <c r="AH33" s="641"/>
      <c r="AI33" s="1617" t="s">
        <v>361</v>
      </c>
      <c r="AJ33" s="641"/>
      <c r="AK33" s="1632" t="s">
        <v>123</v>
      </c>
      <c r="AL33" s="1635">
        <v>0.6</v>
      </c>
      <c r="AM33" s="1638" t="s">
        <v>129</v>
      </c>
      <c r="AN33" s="686" t="s">
        <v>84</v>
      </c>
      <c r="AO33" s="271" t="s">
        <v>553</v>
      </c>
      <c r="AP33" s="368" t="s">
        <v>446</v>
      </c>
      <c r="AQ33" s="642" t="s">
        <v>103</v>
      </c>
      <c r="AR33" s="658" t="s">
        <v>61</v>
      </c>
      <c r="AS33" s="643">
        <v>0.25</v>
      </c>
      <c r="AT33" s="658" t="s">
        <v>56</v>
      </c>
      <c r="AU33" s="643">
        <v>0.15</v>
      </c>
      <c r="AV33" s="644">
        <v>0.4</v>
      </c>
      <c r="AW33" s="658" t="s">
        <v>73</v>
      </c>
      <c r="AX33" s="658" t="s">
        <v>65</v>
      </c>
      <c r="AY33" s="658" t="s">
        <v>59</v>
      </c>
      <c r="AZ33" s="644">
        <v>0.48</v>
      </c>
      <c r="BA33" s="645" t="s">
        <v>122</v>
      </c>
      <c r="BB33" s="644">
        <v>0.6</v>
      </c>
      <c r="BC33" s="645" t="s">
        <v>123</v>
      </c>
      <c r="BD33" s="646" t="s">
        <v>126</v>
      </c>
      <c r="BE33" s="1619" t="s">
        <v>60</v>
      </c>
      <c r="BF33" s="196" t="s">
        <v>466</v>
      </c>
      <c r="BG33" s="670" t="s">
        <v>469</v>
      </c>
      <c r="BH33" s="119" t="s">
        <v>381</v>
      </c>
      <c r="BI33" s="195">
        <v>44564</v>
      </c>
      <c r="BJ33" s="195">
        <v>44925</v>
      </c>
      <c r="BK33" s="667"/>
      <c r="BL33" s="1668" t="s">
        <v>454</v>
      </c>
    </row>
    <row r="34" spans="2:64" ht="93" customHeight="1" thickTop="1" x14ac:dyDescent="0.3">
      <c r="B34" s="1584"/>
      <c r="C34" s="1587"/>
      <c r="D34" s="1590"/>
      <c r="E34" s="1593"/>
      <c r="F34" s="1596"/>
      <c r="G34" s="1659"/>
      <c r="H34" s="1622"/>
      <c r="I34" s="1622"/>
      <c r="J34" s="170" t="s">
        <v>451</v>
      </c>
      <c r="K34" s="1647"/>
      <c r="L34" s="1622"/>
      <c r="M34" s="1625"/>
      <c r="N34" s="1628"/>
      <c r="O34" s="623" t="s">
        <v>53</v>
      </c>
      <c r="P34" s="623" t="s">
        <v>53</v>
      </c>
      <c r="Q34" s="623" t="s">
        <v>53</v>
      </c>
      <c r="R34" s="623" t="s">
        <v>53</v>
      </c>
      <c r="S34" s="623" t="s">
        <v>53</v>
      </c>
      <c r="T34" s="623" t="s">
        <v>53</v>
      </c>
      <c r="U34" s="623" t="s">
        <v>53</v>
      </c>
      <c r="V34" s="623" t="s">
        <v>54</v>
      </c>
      <c r="W34" s="623" t="s">
        <v>54</v>
      </c>
      <c r="X34" s="623" t="s">
        <v>53</v>
      </c>
      <c r="Y34" s="623" t="s">
        <v>53</v>
      </c>
      <c r="Z34" s="623" t="s">
        <v>53</v>
      </c>
      <c r="AA34" s="623" t="s">
        <v>53</v>
      </c>
      <c r="AB34" s="623" t="s">
        <v>53</v>
      </c>
      <c r="AC34" s="623" t="s">
        <v>53</v>
      </c>
      <c r="AD34" s="623" t="s">
        <v>54</v>
      </c>
      <c r="AE34" s="623" t="s">
        <v>53</v>
      </c>
      <c r="AF34" s="623" t="s">
        <v>53</v>
      </c>
      <c r="AG34" s="623" t="s">
        <v>54</v>
      </c>
      <c r="AH34" s="615"/>
      <c r="AI34" s="1622"/>
      <c r="AJ34" s="615"/>
      <c r="AK34" s="1634"/>
      <c r="AL34" s="1636"/>
      <c r="AM34" s="1639"/>
      <c r="AN34" s="1677" t="s">
        <v>347</v>
      </c>
      <c r="AO34" s="1679" t="s">
        <v>554</v>
      </c>
      <c r="AP34" s="1681" t="s">
        <v>453</v>
      </c>
      <c r="AQ34" s="1683" t="s">
        <v>103</v>
      </c>
      <c r="AR34" s="1674" t="s">
        <v>61</v>
      </c>
      <c r="AS34" s="1671">
        <v>0.25</v>
      </c>
      <c r="AT34" s="1674" t="s">
        <v>56</v>
      </c>
      <c r="AU34" s="1671">
        <v>0.15</v>
      </c>
      <c r="AV34" s="1672">
        <v>0.4</v>
      </c>
      <c r="AW34" s="1674" t="s">
        <v>73</v>
      </c>
      <c r="AX34" s="1674" t="s">
        <v>65</v>
      </c>
      <c r="AY34" s="1674" t="s">
        <v>59</v>
      </c>
      <c r="AZ34" s="1675">
        <v>0.28799999999999998</v>
      </c>
      <c r="BA34" s="1685" t="s">
        <v>90</v>
      </c>
      <c r="BB34" s="1672">
        <v>0.6</v>
      </c>
      <c r="BC34" s="1685" t="s">
        <v>123</v>
      </c>
      <c r="BD34" s="1687" t="s">
        <v>126</v>
      </c>
      <c r="BE34" s="1620"/>
      <c r="BF34" s="1689" t="s">
        <v>467</v>
      </c>
      <c r="BG34" s="1691" t="s">
        <v>470</v>
      </c>
      <c r="BH34" s="1702" t="s">
        <v>468</v>
      </c>
      <c r="BI34" s="1703">
        <v>44564</v>
      </c>
      <c r="BJ34" s="1703">
        <v>44925</v>
      </c>
      <c r="BK34" s="616"/>
      <c r="BL34" s="1670"/>
    </row>
    <row r="35" spans="2:64" ht="159.75" customHeight="1" thickBot="1" x14ac:dyDescent="0.35">
      <c r="B35" s="1585"/>
      <c r="C35" s="1588"/>
      <c r="D35" s="1591"/>
      <c r="E35" s="1594"/>
      <c r="F35" s="1597"/>
      <c r="G35" s="1616"/>
      <c r="H35" s="1618"/>
      <c r="I35" s="1618"/>
      <c r="J35" s="171" t="s">
        <v>452</v>
      </c>
      <c r="K35" s="1631"/>
      <c r="L35" s="1618"/>
      <c r="M35" s="1626"/>
      <c r="N35" s="1629"/>
      <c r="O35" s="649" t="s">
        <v>53</v>
      </c>
      <c r="P35" s="649" t="s">
        <v>53</v>
      </c>
      <c r="Q35" s="649" t="s">
        <v>53</v>
      </c>
      <c r="R35" s="649" t="s">
        <v>53</v>
      </c>
      <c r="S35" s="649" t="s">
        <v>53</v>
      </c>
      <c r="T35" s="649" t="s">
        <v>53</v>
      </c>
      <c r="U35" s="649" t="s">
        <v>53</v>
      </c>
      <c r="V35" s="649" t="s">
        <v>54</v>
      </c>
      <c r="W35" s="649" t="s">
        <v>54</v>
      </c>
      <c r="X35" s="649" t="s">
        <v>53</v>
      </c>
      <c r="Y35" s="649" t="s">
        <v>53</v>
      </c>
      <c r="Z35" s="649" t="s">
        <v>53</v>
      </c>
      <c r="AA35" s="649" t="s">
        <v>53</v>
      </c>
      <c r="AB35" s="649" t="s">
        <v>53</v>
      </c>
      <c r="AC35" s="649" t="s">
        <v>53</v>
      </c>
      <c r="AD35" s="649" t="s">
        <v>54</v>
      </c>
      <c r="AE35" s="649" t="s">
        <v>53</v>
      </c>
      <c r="AF35" s="649" t="s">
        <v>53</v>
      </c>
      <c r="AG35" s="649" t="s">
        <v>54</v>
      </c>
      <c r="AH35" s="650"/>
      <c r="AI35" s="1618"/>
      <c r="AJ35" s="650"/>
      <c r="AK35" s="1633"/>
      <c r="AL35" s="1637"/>
      <c r="AM35" s="1640"/>
      <c r="AN35" s="1678"/>
      <c r="AO35" s="1680"/>
      <c r="AP35" s="1682"/>
      <c r="AQ35" s="1684"/>
      <c r="AR35" s="1621"/>
      <c r="AS35" s="1637"/>
      <c r="AT35" s="1621"/>
      <c r="AU35" s="1637"/>
      <c r="AV35" s="1673"/>
      <c r="AW35" s="1621"/>
      <c r="AX35" s="1621"/>
      <c r="AY35" s="1621"/>
      <c r="AZ35" s="1676"/>
      <c r="BA35" s="1686"/>
      <c r="BB35" s="1673"/>
      <c r="BC35" s="1686"/>
      <c r="BD35" s="1688"/>
      <c r="BE35" s="1621"/>
      <c r="BF35" s="1690"/>
      <c r="BG35" s="1618"/>
      <c r="BH35" s="1662"/>
      <c r="BI35" s="1665"/>
      <c r="BJ35" s="1665"/>
      <c r="BK35" s="657"/>
      <c r="BL35" s="1669"/>
    </row>
    <row r="36" spans="2:64" ht="116.25" customHeight="1" thickBot="1" x14ac:dyDescent="0.35">
      <c r="B36" s="1583" t="s">
        <v>196</v>
      </c>
      <c r="C36" s="1586" t="s">
        <v>213</v>
      </c>
      <c r="D36" s="1589" t="s">
        <v>225</v>
      </c>
      <c r="E36" s="682" t="s">
        <v>74</v>
      </c>
      <c r="F36" s="551" t="s">
        <v>246</v>
      </c>
      <c r="G36" s="432" t="s">
        <v>1102</v>
      </c>
      <c r="H36" s="688" t="s">
        <v>68</v>
      </c>
      <c r="I36" s="688" t="s">
        <v>1103</v>
      </c>
      <c r="J36" s="688" t="s">
        <v>1104</v>
      </c>
      <c r="K36" s="689" t="s">
        <v>101</v>
      </c>
      <c r="L36" s="688" t="s">
        <v>167</v>
      </c>
      <c r="M36" s="690" t="s">
        <v>112</v>
      </c>
      <c r="N36" s="691">
        <v>0.2</v>
      </c>
      <c r="O36" s="692" t="s">
        <v>53</v>
      </c>
      <c r="P36" s="692" t="s">
        <v>53</v>
      </c>
      <c r="Q36" s="692" t="s">
        <v>53</v>
      </c>
      <c r="R36" s="692" t="s">
        <v>53</v>
      </c>
      <c r="S36" s="692" t="s">
        <v>53</v>
      </c>
      <c r="T36" s="692" t="s">
        <v>53</v>
      </c>
      <c r="U36" s="692" t="s">
        <v>53</v>
      </c>
      <c r="V36" s="692" t="s">
        <v>54</v>
      </c>
      <c r="W36" s="692" t="s">
        <v>54</v>
      </c>
      <c r="X36" s="692" t="s">
        <v>53</v>
      </c>
      <c r="Y36" s="692" t="s">
        <v>53</v>
      </c>
      <c r="Z36" s="692" t="s">
        <v>53</v>
      </c>
      <c r="AA36" s="692" t="s">
        <v>53</v>
      </c>
      <c r="AB36" s="692" t="s">
        <v>53</v>
      </c>
      <c r="AC36" s="692" t="s">
        <v>53</v>
      </c>
      <c r="AD36" s="692" t="s">
        <v>54</v>
      </c>
      <c r="AE36" s="692" t="s">
        <v>53</v>
      </c>
      <c r="AF36" s="692" t="s">
        <v>53</v>
      </c>
      <c r="AG36" s="692" t="s">
        <v>54</v>
      </c>
      <c r="AH36" s="693"/>
      <c r="AI36" s="688" t="s">
        <v>359</v>
      </c>
      <c r="AJ36" s="693"/>
      <c r="AK36" s="694" t="s">
        <v>1083</v>
      </c>
      <c r="AL36" s="695">
        <v>0.2</v>
      </c>
      <c r="AM36" s="706" t="s">
        <v>90</v>
      </c>
      <c r="AN36" s="686" t="s">
        <v>84</v>
      </c>
      <c r="AO36" s="385" t="s">
        <v>1211</v>
      </c>
      <c r="AP36" s="734" t="s">
        <v>1212</v>
      </c>
      <c r="AQ36" s="696" t="s">
        <v>103</v>
      </c>
      <c r="AR36" s="697" t="s">
        <v>62</v>
      </c>
      <c r="AS36" s="695">
        <v>0.15</v>
      </c>
      <c r="AT36" s="697" t="s">
        <v>56</v>
      </c>
      <c r="AU36" s="695">
        <v>0.15</v>
      </c>
      <c r="AV36" s="698">
        <v>0.3</v>
      </c>
      <c r="AW36" s="697" t="s">
        <v>73</v>
      </c>
      <c r="AX36" s="697" t="s">
        <v>58</v>
      </c>
      <c r="AY36" s="697" t="s">
        <v>59</v>
      </c>
      <c r="AZ36" s="698">
        <v>0.14000000000000001</v>
      </c>
      <c r="BA36" s="699" t="s">
        <v>112</v>
      </c>
      <c r="BB36" s="698">
        <v>0.2</v>
      </c>
      <c r="BC36" s="699" t="s">
        <v>1083</v>
      </c>
      <c r="BD36" s="700" t="s">
        <v>90</v>
      </c>
      <c r="BE36" s="697" t="s">
        <v>114</v>
      </c>
      <c r="BF36" s="721" t="s">
        <v>388</v>
      </c>
      <c r="BG36" s="721" t="s">
        <v>388</v>
      </c>
      <c r="BH36" s="721" t="s">
        <v>388</v>
      </c>
      <c r="BI36" s="721" t="s">
        <v>388</v>
      </c>
      <c r="BJ36" s="721" t="s">
        <v>388</v>
      </c>
      <c r="BK36" s="716"/>
      <c r="BL36" s="702" t="s">
        <v>1125</v>
      </c>
    </row>
    <row r="37" spans="2:64" ht="173.25" thickBot="1" x14ac:dyDescent="0.35">
      <c r="B37" s="1584"/>
      <c r="C37" s="1587"/>
      <c r="D37" s="1590"/>
      <c r="E37" s="719" t="s">
        <v>74</v>
      </c>
      <c r="F37" s="551" t="s">
        <v>248</v>
      </c>
      <c r="G37" s="432" t="s">
        <v>1128</v>
      </c>
      <c r="H37" s="688" t="s">
        <v>68</v>
      </c>
      <c r="I37" s="688" t="s">
        <v>1129</v>
      </c>
      <c r="J37" s="688" t="s">
        <v>1130</v>
      </c>
      <c r="K37" s="689" t="s">
        <v>101</v>
      </c>
      <c r="L37" s="688" t="s">
        <v>64</v>
      </c>
      <c r="M37" s="690" t="s">
        <v>122</v>
      </c>
      <c r="N37" s="691">
        <v>0.6</v>
      </c>
      <c r="O37" s="692" t="s">
        <v>53</v>
      </c>
      <c r="P37" s="692" t="s">
        <v>53</v>
      </c>
      <c r="Q37" s="692" t="s">
        <v>53</v>
      </c>
      <c r="R37" s="692" t="s">
        <v>53</v>
      </c>
      <c r="S37" s="692" t="s">
        <v>53</v>
      </c>
      <c r="T37" s="692" t="s">
        <v>53</v>
      </c>
      <c r="U37" s="692" t="s">
        <v>53</v>
      </c>
      <c r="V37" s="692" t="s">
        <v>54</v>
      </c>
      <c r="W37" s="692" t="s">
        <v>54</v>
      </c>
      <c r="X37" s="692" t="s">
        <v>53</v>
      </c>
      <c r="Y37" s="692" t="s">
        <v>53</v>
      </c>
      <c r="Z37" s="692" t="s">
        <v>53</v>
      </c>
      <c r="AA37" s="692" t="s">
        <v>53</v>
      </c>
      <c r="AB37" s="692" t="s">
        <v>53</v>
      </c>
      <c r="AC37" s="692" t="s">
        <v>53</v>
      </c>
      <c r="AD37" s="692" t="s">
        <v>54</v>
      </c>
      <c r="AE37" s="692" t="s">
        <v>53</v>
      </c>
      <c r="AF37" s="692" t="s">
        <v>53</v>
      </c>
      <c r="AG37" s="692" t="s">
        <v>54</v>
      </c>
      <c r="AH37" s="693"/>
      <c r="AI37" s="688" t="s">
        <v>359</v>
      </c>
      <c r="AJ37" s="693"/>
      <c r="AK37" s="694" t="s">
        <v>1083</v>
      </c>
      <c r="AL37" s="695">
        <v>0.2</v>
      </c>
      <c r="AM37" s="706" t="s">
        <v>126</v>
      </c>
      <c r="AN37" s="686" t="s">
        <v>84</v>
      </c>
      <c r="AO37" s="739" t="s">
        <v>1131</v>
      </c>
      <c r="AP37" s="734" t="s">
        <v>1132</v>
      </c>
      <c r="AQ37" s="696" t="s">
        <v>103</v>
      </c>
      <c r="AR37" s="697" t="s">
        <v>62</v>
      </c>
      <c r="AS37" s="695">
        <v>0.15</v>
      </c>
      <c r="AT37" s="697" t="s">
        <v>56</v>
      </c>
      <c r="AU37" s="695">
        <v>0.15</v>
      </c>
      <c r="AV37" s="698">
        <v>0.3</v>
      </c>
      <c r="AW37" s="697" t="s">
        <v>57</v>
      </c>
      <c r="AX37" s="697" t="s">
        <v>58</v>
      </c>
      <c r="AY37" s="697" t="s">
        <v>59</v>
      </c>
      <c r="AZ37" s="698">
        <v>0.42</v>
      </c>
      <c r="BA37" s="699" t="s">
        <v>122</v>
      </c>
      <c r="BB37" s="698">
        <v>0.2</v>
      </c>
      <c r="BC37" s="699" t="s">
        <v>1083</v>
      </c>
      <c r="BD37" s="700" t="s">
        <v>126</v>
      </c>
      <c r="BE37" s="697" t="s">
        <v>60</v>
      </c>
      <c r="BF37" s="688" t="s">
        <v>1133</v>
      </c>
      <c r="BG37" s="688" t="s">
        <v>387</v>
      </c>
      <c r="BH37" s="721" t="s">
        <v>430</v>
      </c>
      <c r="BI37" s="402">
        <v>44593</v>
      </c>
      <c r="BJ37" s="402">
        <v>44926</v>
      </c>
      <c r="BK37" s="716"/>
      <c r="BL37" s="702" t="s">
        <v>1134</v>
      </c>
    </row>
    <row r="38" spans="2:64" ht="116.25" thickBot="1" x14ac:dyDescent="0.35">
      <c r="B38" s="1584"/>
      <c r="C38" s="1587"/>
      <c r="D38" s="1590"/>
      <c r="E38" s="779" t="s">
        <v>74</v>
      </c>
      <c r="F38" s="720" t="s">
        <v>249</v>
      </c>
      <c r="G38" s="731" t="s">
        <v>1137</v>
      </c>
      <c r="H38" s="728" t="s">
        <v>68</v>
      </c>
      <c r="I38" s="728" t="s">
        <v>1135</v>
      </c>
      <c r="J38" s="728" t="s">
        <v>1136</v>
      </c>
      <c r="K38" s="729" t="s">
        <v>101</v>
      </c>
      <c r="L38" s="728" t="s">
        <v>167</v>
      </c>
      <c r="M38" s="712" t="s">
        <v>112</v>
      </c>
      <c r="N38" s="713">
        <v>0.2</v>
      </c>
      <c r="O38" s="714" t="s">
        <v>53</v>
      </c>
      <c r="P38" s="714" t="s">
        <v>53</v>
      </c>
      <c r="Q38" s="714" t="s">
        <v>53</v>
      </c>
      <c r="R38" s="714" t="s">
        <v>53</v>
      </c>
      <c r="S38" s="714" t="s">
        <v>53</v>
      </c>
      <c r="T38" s="714" t="s">
        <v>53</v>
      </c>
      <c r="U38" s="714" t="s">
        <v>53</v>
      </c>
      <c r="V38" s="714" t="s">
        <v>54</v>
      </c>
      <c r="W38" s="714" t="s">
        <v>54</v>
      </c>
      <c r="X38" s="714" t="s">
        <v>53</v>
      </c>
      <c r="Y38" s="714" t="s">
        <v>53</v>
      </c>
      <c r="Z38" s="714" t="s">
        <v>53</v>
      </c>
      <c r="AA38" s="714" t="s">
        <v>53</v>
      </c>
      <c r="AB38" s="714" t="s">
        <v>53</v>
      </c>
      <c r="AC38" s="714" t="s">
        <v>53</v>
      </c>
      <c r="AD38" s="714" t="s">
        <v>54</v>
      </c>
      <c r="AE38" s="714" t="s">
        <v>53</v>
      </c>
      <c r="AF38" s="714" t="s">
        <v>53</v>
      </c>
      <c r="AG38" s="714" t="s">
        <v>54</v>
      </c>
      <c r="AH38" s="715"/>
      <c r="AI38" s="728" t="s">
        <v>359</v>
      </c>
      <c r="AJ38" s="715"/>
      <c r="AK38" s="628" t="s">
        <v>1083</v>
      </c>
      <c r="AL38" s="627">
        <v>0.2</v>
      </c>
      <c r="AM38" s="732" t="s">
        <v>90</v>
      </c>
      <c r="AN38" s="687" t="s">
        <v>84</v>
      </c>
      <c r="AO38" s="780" t="s">
        <v>1191</v>
      </c>
      <c r="AP38" s="734" t="s">
        <v>1138</v>
      </c>
      <c r="AQ38" s="696" t="s">
        <v>103</v>
      </c>
      <c r="AR38" s="697" t="s">
        <v>61</v>
      </c>
      <c r="AS38" s="695">
        <v>0.25</v>
      </c>
      <c r="AT38" s="697" t="s">
        <v>56</v>
      </c>
      <c r="AU38" s="695">
        <v>0.15</v>
      </c>
      <c r="AV38" s="698">
        <v>0.4</v>
      </c>
      <c r="AW38" s="697" t="s">
        <v>57</v>
      </c>
      <c r="AX38" s="697" t="s">
        <v>58</v>
      </c>
      <c r="AY38" s="697" t="s">
        <v>59</v>
      </c>
      <c r="AZ38" s="698">
        <v>0.12</v>
      </c>
      <c r="BA38" s="699" t="s">
        <v>112</v>
      </c>
      <c r="BB38" s="698">
        <v>0.2</v>
      </c>
      <c r="BC38" s="699" t="s">
        <v>1083</v>
      </c>
      <c r="BD38" s="700" t="s">
        <v>90</v>
      </c>
      <c r="BE38" s="697" t="s">
        <v>114</v>
      </c>
      <c r="BF38" s="688" t="s">
        <v>1139</v>
      </c>
      <c r="BG38" s="688" t="s">
        <v>1138</v>
      </c>
      <c r="BH38" s="721" t="s">
        <v>390</v>
      </c>
      <c r="BI38" s="402">
        <v>44593</v>
      </c>
      <c r="BJ38" s="402">
        <v>44915</v>
      </c>
      <c r="BK38" s="722"/>
      <c r="BL38" s="702" t="s">
        <v>1140</v>
      </c>
    </row>
    <row r="39" spans="2:64" ht="120" customHeight="1" thickBot="1" x14ac:dyDescent="0.35">
      <c r="B39" s="1584"/>
      <c r="C39" s="1587"/>
      <c r="D39" s="1590"/>
      <c r="E39" s="1648" t="s">
        <v>74</v>
      </c>
      <c r="F39" s="1595" t="s">
        <v>250</v>
      </c>
      <c r="G39" s="1615" t="s">
        <v>1142</v>
      </c>
      <c r="H39" s="1617" t="s">
        <v>51</v>
      </c>
      <c r="I39" s="1617" t="s">
        <v>1141</v>
      </c>
      <c r="J39" s="670" t="s">
        <v>1143</v>
      </c>
      <c r="K39" s="682" t="s">
        <v>355</v>
      </c>
      <c r="L39" s="1617" t="s">
        <v>64</v>
      </c>
      <c r="M39" s="1624" t="s">
        <v>122</v>
      </c>
      <c r="N39" s="1627">
        <v>0.6</v>
      </c>
      <c r="O39" s="640" t="s">
        <v>53</v>
      </c>
      <c r="P39" s="640" t="s">
        <v>53</v>
      </c>
      <c r="Q39" s="640" t="s">
        <v>53</v>
      </c>
      <c r="R39" s="640" t="s">
        <v>53</v>
      </c>
      <c r="S39" s="640" t="s">
        <v>53</v>
      </c>
      <c r="T39" s="640" t="s">
        <v>53</v>
      </c>
      <c r="U39" s="640" t="s">
        <v>53</v>
      </c>
      <c r="V39" s="640" t="s">
        <v>54</v>
      </c>
      <c r="W39" s="640" t="s">
        <v>54</v>
      </c>
      <c r="X39" s="640" t="s">
        <v>53</v>
      </c>
      <c r="Y39" s="640" t="s">
        <v>53</v>
      </c>
      <c r="Z39" s="640" t="s">
        <v>53</v>
      </c>
      <c r="AA39" s="640" t="s">
        <v>53</v>
      </c>
      <c r="AB39" s="640" t="s">
        <v>53</v>
      </c>
      <c r="AC39" s="640" t="s">
        <v>53</v>
      </c>
      <c r="AD39" s="640" t="s">
        <v>54</v>
      </c>
      <c r="AE39" s="640" t="s">
        <v>53</v>
      </c>
      <c r="AF39" s="640" t="s">
        <v>53</v>
      </c>
      <c r="AG39" s="640" t="s">
        <v>54</v>
      </c>
      <c r="AH39" s="641"/>
      <c r="AI39" s="1617" t="s">
        <v>359</v>
      </c>
      <c r="AJ39" s="641"/>
      <c r="AK39" s="1632" t="s">
        <v>1083</v>
      </c>
      <c r="AL39" s="1635">
        <v>0.2</v>
      </c>
      <c r="AM39" s="1638" t="s">
        <v>126</v>
      </c>
      <c r="AN39" s="686" t="s">
        <v>84</v>
      </c>
      <c r="AO39" s="756" t="s">
        <v>1147</v>
      </c>
      <c r="AP39" s="737" t="s">
        <v>1145</v>
      </c>
      <c r="AQ39" s="642" t="s">
        <v>103</v>
      </c>
      <c r="AR39" s="658" t="s">
        <v>61</v>
      </c>
      <c r="AS39" s="643">
        <v>0.25</v>
      </c>
      <c r="AT39" s="658" t="s">
        <v>56</v>
      </c>
      <c r="AU39" s="643">
        <v>0.15</v>
      </c>
      <c r="AV39" s="644">
        <v>0.4</v>
      </c>
      <c r="AW39" s="658" t="s">
        <v>57</v>
      </c>
      <c r="AX39" s="658" t="s">
        <v>58</v>
      </c>
      <c r="AY39" s="658" t="s">
        <v>59</v>
      </c>
      <c r="AZ39" s="644">
        <v>0.36</v>
      </c>
      <c r="BA39" s="645" t="s">
        <v>90</v>
      </c>
      <c r="BB39" s="644">
        <v>0.2</v>
      </c>
      <c r="BC39" s="645" t="s">
        <v>1083</v>
      </c>
      <c r="BD39" s="646" t="s">
        <v>90</v>
      </c>
      <c r="BE39" s="658" t="s">
        <v>114</v>
      </c>
      <c r="BF39" s="670" t="s">
        <v>388</v>
      </c>
      <c r="BG39" s="670" t="s">
        <v>388</v>
      </c>
      <c r="BH39" s="670" t="s">
        <v>388</v>
      </c>
      <c r="BI39" s="670" t="s">
        <v>388</v>
      </c>
      <c r="BJ39" s="670" t="s">
        <v>388</v>
      </c>
      <c r="BK39" s="680"/>
      <c r="BL39" s="1668" t="s">
        <v>1148</v>
      </c>
    </row>
    <row r="40" spans="2:64" ht="143.25" customHeight="1" thickBot="1" x14ac:dyDescent="0.35">
      <c r="B40" s="1585"/>
      <c r="C40" s="1588"/>
      <c r="D40" s="1591"/>
      <c r="E40" s="1594"/>
      <c r="F40" s="1597"/>
      <c r="G40" s="1616"/>
      <c r="H40" s="1618"/>
      <c r="I40" s="1618"/>
      <c r="J40" s="648" t="s">
        <v>1144</v>
      </c>
      <c r="K40" s="647" t="s">
        <v>356</v>
      </c>
      <c r="L40" s="1618"/>
      <c r="M40" s="1626"/>
      <c r="N40" s="1629"/>
      <c r="O40" s="673"/>
      <c r="P40" s="673"/>
      <c r="Q40" s="673"/>
      <c r="R40" s="673"/>
      <c r="S40" s="673"/>
      <c r="T40" s="673"/>
      <c r="U40" s="673"/>
      <c r="V40" s="673"/>
      <c r="W40" s="673"/>
      <c r="X40" s="673"/>
      <c r="Y40" s="673"/>
      <c r="Z40" s="673"/>
      <c r="AA40" s="673"/>
      <c r="AB40" s="673"/>
      <c r="AC40" s="673"/>
      <c r="AD40" s="673"/>
      <c r="AE40" s="673"/>
      <c r="AF40" s="673"/>
      <c r="AG40" s="673"/>
      <c r="AH40" s="674"/>
      <c r="AI40" s="1618"/>
      <c r="AJ40" s="674"/>
      <c r="AK40" s="1633"/>
      <c r="AL40" s="1637"/>
      <c r="AM40" s="1640"/>
      <c r="AN40" s="686" t="s">
        <v>347</v>
      </c>
      <c r="AO40" s="757" t="s">
        <v>1146</v>
      </c>
      <c r="AP40" s="737" t="s">
        <v>1145</v>
      </c>
      <c r="AQ40" s="675" t="s">
        <v>103</v>
      </c>
      <c r="AR40" s="669" t="s">
        <v>61</v>
      </c>
      <c r="AS40" s="651">
        <v>0.25</v>
      </c>
      <c r="AT40" s="669" t="s">
        <v>56</v>
      </c>
      <c r="AU40" s="651">
        <v>0.15</v>
      </c>
      <c r="AV40" s="676">
        <v>0.4</v>
      </c>
      <c r="AW40" s="669" t="s">
        <v>57</v>
      </c>
      <c r="AX40" s="669" t="s">
        <v>58</v>
      </c>
      <c r="AY40" s="669" t="s">
        <v>59</v>
      </c>
      <c r="AZ40" s="671">
        <v>0.216</v>
      </c>
      <c r="BA40" s="677" t="s">
        <v>90</v>
      </c>
      <c r="BB40" s="654">
        <v>0.2</v>
      </c>
      <c r="BC40" s="677" t="s">
        <v>1083</v>
      </c>
      <c r="BD40" s="672" t="s">
        <v>90</v>
      </c>
      <c r="BE40" s="669" t="s">
        <v>114</v>
      </c>
      <c r="BF40" s="648" t="s">
        <v>388</v>
      </c>
      <c r="BG40" s="648" t="s">
        <v>388</v>
      </c>
      <c r="BH40" s="648" t="s">
        <v>388</v>
      </c>
      <c r="BI40" s="648" t="s">
        <v>388</v>
      </c>
      <c r="BJ40" s="648" t="s">
        <v>388</v>
      </c>
      <c r="BK40" s="681"/>
      <c r="BL40" s="1669"/>
    </row>
    <row r="41" spans="2:64" ht="231.75" thickBot="1" x14ac:dyDescent="0.35">
      <c r="B41" s="399" t="s">
        <v>198</v>
      </c>
      <c r="C41" s="398" t="s">
        <v>217</v>
      </c>
      <c r="D41" s="214" t="s">
        <v>226</v>
      </c>
      <c r="E41" s="215" t="s">
        <v>74</v>
      </c>
      <c r="F41" s="563" t="s">
        <v>251</v>
      </c>
      <c r="G41" s="432" t="s">
        <v>474</v>
      </c>
      <c r="H41" s="688" t="s">
        <v>51</v>
      </c>
      <c r="I41" s="688" t="s">
        <v>475</v>
      </c>
      <c r="J41" s="688" t="s">
        <v>476</v>
      </c>
      <c r="K41" s="689" t="s">
        <v>101</v>
      </c>
      <c r="L41" s="688" t="s">
        <v>72</v>
      </c>
      <c r="M41" s="690" t="s">
        <v>90</v>
      </c>
      <c r="N41" s="691">
        <v>0.4</v>
      </c>
      <c r="O41" s="692" t="s">
        <v>53</v>
      </c>
      <c r="P41" s="692" t="s">
        <v>53</v>
      </c>
      <c r="Q41" s="692" t="s">
        <v>53</v>
      </c>
      <c r="R41" s="692" t="s">
        <v>53</v>
      </c>
      <c r="S41" s="692" t="s">
        <v>53</v>
      </c>
      <c r="T41" s="692" t="s">
        <v>53</v>
      </c>
      <c r="U41" s="692" t="s">
        <v>53</v>
      </c>
      <c r="V41" s="692" t="s">
        <v>54</v>
      </c>
      <c r="W41" s="692" t="s">
        <v>54</v>
      </c>
      <c r="X41" s="692" t="s">
        <v>53</v>
      </c>
      <c r="Y41" s="692" t="s">
        <v>53</v>
      </c>
      <c r="Z41" s="692" t="s">
        <v>53</v>
      </c>
      <c r="AA41" s="692" t="s">
        <v>53</v>
      </c>
      <c r="AB41" s="692" t="s">
        <v>53</v>
      </c>
      <c r="AC41" s="692" t="s">
        <v>53</v>
      </c>
      <c r="AD41" s="692" t="s">
        <v>54</v>
      </c>
      <c r="AE41" s="692" t="s">
        <v>53</v>
      </c>
      <c r="AF41" s="692" t="s">
        <v>53</v>
      </c>
      <c r="AG41" s="692" t="s">
        <v>54</v>
      </c>
      <c r="AH41" s="693"/>
      <c r="AI41" s="688" t="s">
        <v>361</v>
      </c>
      <c r="AJ41" s="693"/>
      <c r="AK41" s="694" t="s">
        <v>123</v>
      </c>
      <c r="AL41" s="695">
        <v>0.6</v>
      </c>
      <c r="AM41" s="706" t="s">
        <v>126</v>
      </c>
      <c r="AN41" s="686" t="s">
        <v>84</v>
      </c>
      <c r="AO41" s="269" t="s">
        <v>555</v>
      </c>
      <c r="AP41" s="368" t="s">
        <v>477</v>
      </c>
      <c r="AQ41" s="696" t="s">
        <v>103</v>
      </c>
      <c r="AR41" s="697" t="s">
        <v>61</v>
      </c>
      <c r="AS41" s="695">
        <v>0.25</v>
      </c>
      <c r="AT41" s="697" t="s">
        <v>56</v>
      </c>
      <c r="AU41" s="695">
        <v>0.15</v>
      </c>
      <c r="AV41" s="698">
        <v>0.4</v>
      </c>
      <c r="AW41" s="697" t="s">
        <v>57</v>
      </c>
      <c r="AX41" s="697" t="s">
        <v>58</v>
      </c>
      <c r="AY41" s="697" t="s">
        <v>59</v>
      </c>
      <c r="AZ41" s="698">
        <v>0.24</v>
      </c>
      <c r="BA41" s="699" t="s">
        <v>90</v>
      </c>
      <c r="BB41" s="698">
        <v>0.6</v>
      </c>
      <c r="BC41" s="699" t="s">
        <v>123</v>
      </c>
      <c r="BD41" s="700" t="s">
        <v>126</v>
      </c>
      <c r="BE41" s="697" t="s">
        <v>60</v>
      </c>
      <c r="BF41" s="212" t="s">
        <v>478</v>
      </c>
      <c r="BG41" s="688" t="s">
        <v>479</v>
      </c>
      <c r="BH41" s="688" t="s">
        <v>480</v>
      </c>
      <c r="BI41" s="701">
        <v>44713</v>
      </c>
      <c r="BJ41" s="701">
        <v>44895</v>
      </c>
      <c r="BK41" s="688"/>
      <c r="BL41" s="702" t="s">
        <v>481</v>
      </c>
    </row>
    <row r="42" spans="2:64" ht="243" customHeight="1" thickBot="1" x14ac:dyDescent="0.35">
      <c r="B42" s="1583" t="s">
        <v>193</v>
      </c>
      <c r="C42" s="1692" t="s">
        <v>206</v>
      </c>
      <c r="D42" s="1695" t="s">
        <v>227</v>
      </c>
      <c r="E42" s="1592" t="s">
        <v>74</v>
      </c>
      <c r="F42" s="1595" t="s">
        <v>255</v>
      </c>
      <c r="G42" s="1698" t="s">
        <v>515</v>
      </c>
      <c r="H42" s="1700" t="s">
        <v>68</v>
      </c>
      <c r="I42" s="1708" t="s">
        <v>510</v>
      </c>
      <c r="J42" s="1708" t="s">
        <v>511</v>
      </c>
      <c r="K42" s="1708" t="s">
        <v>355</v>
      </c>
      <c r="L42" s="1617" t="s">
        <v>64</v>
      </c>
      <c r="M42" s="1624" t="s">
        <v>122</v>
      </c>
      <c r="N42" s="1627">
        <v>0.6</v>
      </c>
      <c r="O42" s="640" t="s">
        <v>53</v>
      </c>
      <c r="P42" s="640" t="s">
        <v>53</v>
      </c>
      <c r="Q42" s="640" t="s">
        <v>53</v>
      </c>
      <c r="R42" s="640" t="s">
        <v>53</v>
      </c>
      <c r="S42" s="640" t="s">
        <v>53</v>
      </c>
      <c r="T42" s="640" t="s">
        <v>53</v>
      </c>
      <c r="U42" s="640" t="s">
        <v>53</v>
      </c>
      <c r="V42" s="640" t="s">
        <v>54</v>
      </c>
      <c r="W42" s="640" t="s">
        <v>54</v>
      </c>
      <c r="X42" s="640" t="s">
        <v>53</v>
      </c>
      <c r="Y42" s="640" t="s">
        <v>53</v>
      </c>
      <c r="Z42" s="640" t="s">
        <v>53</v>
      </c>
      <c r="AA42" s="640" t="s">
        <v>53</v>
      </c>
      <c r="AB42" s="640" t="s">
        <v>53</v>
      </c>
      <c r="AC42" s="640" t="s">
        <v>53</v>
      </c>
      <c r="AD42" s="640" t="s">
        <v>54</v>
      </c>
      <c r="AE42" s="640" t="s">
        <v>53</v>
      </c>
      <c r="AF42" s="640" t="s">
        <v>53</v>
      </c>
      <c r="AG42" s="640" t="s">
        <v>54</v>
      </c>
      <c r="AH42" s="641"/>
      <c r="AI42" s="1617" t="s">
        <v>360</v>
      </c>
      <c r="AJ42" s="641"/>
      <c r="AK42" s="1632" t="s">
        <v>117</v>
      </c>
      <c r="AL42" s="1635">
        <v>0.4</v>
      </c>
      <c r="AM42" s="1638" t="s">
        <v>126</v>
      </c>
      <c r="AN42" s="686" t="s">
        <v>84</v>
      </c>
      <c r="AO42" s="271" t="s">
        <v>925</v>
      </c>
      <c r="AP42" s="368" t="s">
        <v>512</v>
      </c>
      <c r="AQ42" s="642" t="s">
        <v>103</v>
      </c>
      <c r="AR42" s="658" t="s">
        <v>61</v>
      </c>
      <c r="AS42" s="643">
        <v>0.25</v>
      </c>
      <c r="AT42" s="658" t="s">
        <v>56</v>
      </c>
      <c r="AU42" s="643">
        <v>0.15</v>
      </c>
      <c r="AV42" s="644">
        <v>0.4</v>
      </c>
      <c r="AW42" s="658" t="s">
        <v>57</v>
      </c>
      <c r="AX42" s="658" t="s">
        <v>58</v>
      </c>
      <c r="AY42" s="658" t="s">
        <v>59</v>
      </c>
      <c r="AZ42" s="644">
        <v>0.36</v>
      </c>
      <c r="BA42" s="645" t="s">
        <v>90</v>
      </c>
      <c r="BB42" s="644">
        <v>0.4</v>
      </c>
      <c r="BC42" s="645" t="s">
        <v>117</v>
      </c>
      <c r="BD42" s="646" t="s">
        <v>126</v>
      </c>
      <c r="BE42" s="1619" t="s">
        <v>60</v>
      </c>
      <c r="BF42" s="1706" t="s">
        <v>513</v>
      </c>
      <c r="BG42" s="1704" t="s">
        <v>514</v>
      </c>
      <c r="BH42" s="1704" t="s">
        <v>395</v>
      </c>
      <c r="BI42" s="1714">
        <v>44562</v>
      </c>
      <c r="BJ42" s="1710">
        <v>44926</v>
      </c>
      <c r="BK42" s="1704"/>
      <c r="BL42" s="1668" t="s">
        <v>926</v>
      </c>
    </row>
    <row r="43" spans="2:64" ht="269.25" customHeight="1" thickBot="1" x14ac:dyDescent="0.35">
      <c r="B43" s="1584"/>
      <c r="C43" s="1693"/>
      <c r="D43" s="1696"/>
      <c r="E43" s="1614"/>
      <c r="F43" s="1597"/>
      <c r="G43" s="1699"/>
      <c r="H43" s="1701"/>
      <c r="I43" s="1709"/>
      <c r="J43" s="1709"/>
      <c r="K43" s="1709"/>
      <c r="L43" s="1618"/>
      <c r="M43" s="1626"/>
      <c r="N43" s="1629"/>
      <c r="O43" s="673"/>
      <c r="P43" s="673"/>
      <c r="Q43" s="673"/>
      <c r="R43" s="673"/>
      <c r="S43" s="673"/>
      <c r="T43" s="673"/>
      <c r="U43" s="673"/>
      <c r="V43" s="673"/>
      <c r="W43" s="673"/>
      <c r="X43" s="673"/>
      <c r="Y43" s="673"/>
      <c r="Z43" s="673"/>
      <c r="AA43" s="673"/>
      <c r="AB43" s="673"/>
      <c r="AC43" s="673"/>
      <c r="AD43" s="673"/>
      <c r="AE43" s="673"/>
      <c r="AF43" s="673"/>
      <c r="AG43" s="673"/>
      <c r="AH43" s="674"/>
      <c r="AI43" s="1618"/>
      <c r="AJ43" s="674"/>
      <c r="AK43" s="1633"/>
      <c r="AL43" s="1637"/>
      <c r="AM43" s="1640"/>
      <c r="AN43" s="687" t="s">
        <v>347</v>
      </c>
      <c r="AO43" s="272" t="s">
        <v>556</v>
      </c>
      <c r="AP43" s="368" t="s">
        <v>512</v>
      </c>
      <c r="AQ43" s="675" t="s">
        <v>103</v>
      </c>
      <c r="AR43" s="669" t="s">
        <v>61</v>
      </c>
      <c r="AS43" s="651">
        <v>0.25</v>
      </c>
      <c r="AT43" s="669" t="s">
        <v>56</v>
      </c>
      <c r="AU43" s="651">
        <v>0.15</v>
      </c>
      <c r="AV43" s="676">
        <v>0.4</v>
      </c>
      <c r="AW43" s="669" t="s">
        <v>57</v>
      </c>
      <c r="AX43" s="669" t="s">
        <v>58</v>
      </c>
      <c r="AY43" s="660" t="s">
        <v>59</v>
      </c>
      <c r="AZ43" s="671">
        <v>0.216</v>
      </c>
      <c r="BA43" s="655" t="s">
        <v>90</v>
      </c>
      <c r="BB43" s="654">
        <v>0.4</v>
      </c>
      <c r="BC43" s="677" t="s">
        <v>117</v>
      </c>
      <c r="BD43" s="672" t="s">
        <v>126</v>
      </c>
      <c r="BE43" s="1621"/>
      <c r="BF43" s="1707"/>
      <c r="BG43" s="1705"/>
      <c r="BH43" s="1705"/>
      <c r="BI43" s="1715"/>
      <c r="BJ43" s="1711"/>
      <c r="BK43" s="1705"/>
      <c r="BL43" s="1669"/>
    </row>
    <row r="44" spans="2:64" ht="243.75" customHeight="1" thickBot="1" x14ac:dyDescent="0.35">
      <c r="B44" s="1584"/>
      <c r="C44" s="1693"/>
      <c r="D44" s="1696"/>
      <c r="E44" s="1648" t="s">
        <v>74</v>
      </c>
      <c r="F44" s="1595" t="s">
        <v>256</v>
      </c>
      <c r="G44" s="1698" t="s">
        <v>516</v>
      </c>
      <c r="H44" s="1617" t="s">
        <v>68</v>
      </c>
      <c r="I44" s="1700" t="s">
        <v>517</v>
      </c>
      <c r="J44" s="1708" t="s">
        <v>518</v>
      </c>
      <c r="K44" s="1630" t="s">
        <v>355</v>
      </c>
      <c r="L44" s="1617" t="s">
        <v>70</v>
      </c>
      <c r="M44" s="1624" t="s">
        <v>129</v>
      </c>
      <c r="N44" s="1627">
        <v>0.8</v>
      </c>
      <c r="O44" s="640" t="s">
        <v>53</v>
      </c>
      <c r="P44" s="640" t="s">
        <v>53</v>
      </c>
      <c r="Q44" s="640" t="s">
        <v>53</v>
      </c>
      <c r="R44" s="640" t="s">
        <v>53</v>
      </c>
      <c r="S44" s="640" t="s">
        <v>53</v>
      </c>
      <c r="T44" s="640" t="s">
        <v>53</v>
      </c>
      <c r="U44" s="640" t="s">
        <v>53</v>
      </c>
      <c r="V44" s="640" t="s">
        <v>54</v>
      </c>
      <c r="W44" s="640" t="s">
        <v>54</v>
      </c>
      <c r="X44" s="640" t="s">
        <v>53</v>
      </c>
      <c r="Y44" s="640" t="s">
        <v>53</v>
      </c>
      <c r="Z44" s="640" t="s">
        <v>53</v>
      </c>
      <c r="AA44" s="640" t="s">
        <v>53</v>
      </c>
      <c r="AB44" s="640" t="s">
        <v>53</v>
      </c>
      <c r="AC44" s="640" t="s">
        <v>53</v>
      </c>
      <c r="AD44" s="640" t="s">
        <v>54</v>
      </c>
      <c r="AE44" s="640" t="s">
        <v>53</v>
      </c>
      <c r="AF44" s="640" t="s">
        <v>53</v>
      </c>
      <c r="AG44" s="640" t="s">
        <v>54</v>
      </c>
      <c r="AH44" s="641"/>
      <c r="AI44" s="1617" t="s">
        <v>362</v>
      </c>
      <c r="AJ44" s="641"/>
      <c r="AK44" s="1632" t="s">
        <v>130</v>
      </c>
      <c r="AL44" s="1635">
        <v>0.8</v>
      </c>
      <c r="AM44" s="1638" t="s">
        <v>129</v>
      </c>
      <c r="AN44" s="685" t="s">
        <v>84</v>
      </c>
      <c r="AO44" s="723" t="s">
        <v>927</v>
      </c>
      <c r="AP44" s="370" t="s">
        <v>512</v>
      </c>
      <c r="AQ44" s="678" t="s">
        <v>103</v>
      </c>
      <c r="AR44" s="658" t="s">
        <v>61</v>
      </c>
      <c r="AS44" s="643">
        <v>0.25</v>
      </c>
      <c r="AT44" s="658" t="s">
        <v>56</v>
      </c>
      <c r="AU44" s="643">
        <v>0.15</v>
      </c>
      <c r="AV44" s="644">
        <v>0.4</v>
      </c>
      <c r="AW44" s="658" t="s">
        <v>57</v>
      </c>
      <c r="AX44" s="658" t="s">
        <v>58</v>
      </c>
      <c r="AY44" s="658" t="s">
        <v>59</v>
      </c>
      <c r="AZ44" s="644">
        <v>0.48</v>
      </c>
      <c r="BA44" s="235" t="s">
        <v>122</v>
      </c>
      <c r="BB44" s="644">
        <v>0.8</v>
      </c>
      <c r="BC44" s="645" t="s">
        <v>130</v>
      </c>
      <c r="BD44" s="646" t="s">
        <v>129</v>
      </c>
      <c r="BE44" s="1619" t="s">
        <v>60</v>
      </c>
      <c r="BF44" s="1706" t="s">
        <v>513</v>
      </c>
      <c r="BG44" s="1704" t="s">
        <v>514</v>
      </c>
      <c r="BH44" s="1704" t="s">
        <v>395</v>
      </c>
      <c r="BI44" s="1714">
        <v>44564</v>
      </c>
      <c r="BJ44" s="1710">
        <v>44926</v>
      </c>
      <c r="BK44" s="1704"/>
      <c r="BL44" s="1712" t="s">
        <v>928</v>
      </c>
    </row>
    <row r="45" spans="2:64" ht="176.25" customHeight="1" thickTop="1" thickBot="1" x14ac:dyDescent="0.35">
      <c r="B45" s="1585"/>
      <c r="C45" s="1694"/>
      <c r="D45" s="1697"/>
      <c r="E45" s="1594"/>
      <c r="F45" s="1597"/>
      <c r="G45" s="1699"/>
      <c r="H45" s="1618"/>
      <c r="I45" s="1701"/>
      <c r="J45" s="1709"/>
      <c r="K45" s="1631"/>
      <c r="L45" s="1618"/>
      <c r="M45" s="1626"/>
      <c r="N45" s="1629"/>
      <c r="O45" s="673"/>
      <c r="P45" s="673"/>
      <c r="Q45" s="673"/>
      <c r="R45" s="673"/>
      <c r="S45" s="673"/>
      <c r="T45" s="673"/>
      <c r="U45" s="673"/>
      <c r="V45" s="673"/>
      <c r="W45" s="673"/>
      <c r="X45" s="673"/>
      <c r="Y45" s="673"/>
      <c r="Z45" s="673"/>
      <c r="AA45" s="673"/>
      <c r="AB45" s="673"/>
      <c r="AC45" s="673"/>
      <c r="AD45" s="673"/>
      <c r="AE45" s="673"/>
      <c r="AF45" s="673"/>
      <c r="AG45" s="673"/>
      <c r="AH45" s="674"/>
      <c r="AI45" s="1618"/>
      <c r="AJ45" s="674"/>
      <c r="AK45" s="1633"/>
      <c r="AL45" s="1637"/>
      <c r="AM45" s="1640"/>
      <c r="AN45" s="686" t="s">
        <v>347</v>
      </c>
      <c r="AO45" s="724" t="s">
        <v>557</v>
      </c>
      <c r="AP45" s="371" t="s">
        <v>519</v>
      </c>
      <c r="AQ45" s="577" t="s">
        <v>103</v>
      </c>
      <c r="AR45" s="669" t="s">
        <v>61</v>
      </c>
      <c r="AS45" s="651">
        <v>0.25</v>
      </c>
      <c r="AT45" s="669" t="s">
        <v>56</v>
      </c>
      <c r="AU45" s="651">
        <v>0.15</v>
      </c>
      <c r="AV45" s="676">
        <v>0.4</v>
      </c>
      <c r="AW45" s="669" t="s">
        <v>73</v>
      </c>
      <c r="AX45" s="669" t="s">
        <v>65</v>
      </c>
      <c r="AY45" s="669" t="s">
        <v>59</v>
      </c>
      <c r="AZ45" s="671">
        <v>0.28799999999999998</v>
      </c>
      <c r="BA45" s="236" t="s">
        <v>90</v>
      </c>
      <c r="BB45" s="654">
        <v>0.8</v>
      </c>
      <c r="BC45" s="677" t="s">
        <v>130</v>
      </c>
      <c r="BD45" s="672" t="s">
        <v>129</v>
      </c>
      <c r="BE45" s="1621"/>
      <c r="BF45" s="1707"/>
      <c r="BG45" s="1705"/>
      <c r="BH45" s="1705"/>
      <c r="BI45" s="1715"/>
      <c r="BJ45" s="1711"/>
      <c r="BK45" s="1705"/>
      <c r="BL45" s="1713"/>
    </row>
    <row r="46" spans="2:64" ht="149.25" customHeight="1" thickBot="1" x14ac:dyDescent="0.35">
      <c r="B46" s="1583" t="s">
        <v>194</v>
      </c>
      <c r="C46" s="1586" t="s">
        <v>212</v>
      </c>
      <c r="D46" s="1589" t="s">
        <v>228</v>
      </c>
      <c r="E46" s="597" t="s">
        <v>74</v>
      </c>
      <c r="F46" s="551" t="s">
        <v>257</v>
      </c>
      <c r="G46" s="731" t="s">
        <v>1114</v>
      </c>
      <c r="H46" s="728" t="s">
        <v>68</v>
      </c>
      <c r="I46" s="390" t="s">
        <v>1115</v>
      </c>
      <c r="J46" s="728" t="s">
        <v>1116</v>
      </c>
      <c r="K46" s="729" t="s">
        <v>101</v>
      </c>
      <c r="L46" s="728" t="s">
        <v>72</v>
      </c>
      <c r="M46" s="712" t="s">
        <v>90</v>
      </c>
      <c r="N46" s="713">
        <v>0.4</v>
      </c>
      <c r="O46" s="714" t="s">
        <v>53</v>
      </c>
      <c r="P46" s="714" t="s">
        <v>53</v>
      </c>
      <c r="Q46" s="714" t="s">
        <v>53</v>
      </c>
      <c r="R46" s="714" t="s">
        <v>53</v>
      </c>
      <c r="S46" s="714" t="s">
        <v>53</v>
      </c>
      <c r="T46" s="714" t="s">
        <v>53</v>
      </c>
      <c r="U46" s="714" t="s">
        <v>53</v>
      </c>
      <c r="V46" s="714" t="s">
        <v>54</v>
      </c>
      <c r="W46" s="714" t="s">
        <v>54</v>
      </c>
      <c r="X46" s="714" t="s">
        <v>53</v>
      </c>
      <c r="Y46" s="714" t="s">
        <v>53</v>
      </c>
      <c r="Z46" s="714" t="s">
        <v>53</v>
      </c>
      <c r="AA46" s="714" t="s">
        <v>53</v>
      </c>
      <c r="AB46" s="714" t="s">
        <v>53</v>
      </c>
      <c r="AC46" s="714" t="s">
        <v>53</v>
      </c>
      <c r="AD46" s="714" t="s">
        <v>54</v>
      </c>
      <c r="AE46" s="714" t="s">
        <v>53</v>
      </c>
      <c r="AF46" s="714" t="s">
        <v>53</v>
      </c>
      <c r="AG46" s="714" t="s">
        <v>54</v>
      </c>
      <c r="AH46" s="715"/>
      <c r="AI46" s="728" t="s">
        <v>359</v>
      </c>
      <c r="AJ46" s="715"/>
      <c r="AK46" s="628" t="s">
        <v>1083</v>
      </c>
      <c r="AL46" s="627">
        <v>0.2</v>
      </c>
      <c r="AM46" s="732" t="s">
        <v>90</v>
      </c>
      <c r="AN46" s="522" t="s">
        <v>84</v>
      </c>
      <c r="AO46" s="756" t="s">
        <v>1118</v>
      </c>
      <c r="AP46" s="393" t="s">
        <v>1117</v>
      </c>
      <c r="AQ46" s="356" t="s">
        <v>103</v>
      </c>
      <c r="AR46" s="708" t="s">
        <v>61</v>
      </c>
      <c r="AS46" s="627">
        <v>0.25</v>
      </c>
      <c r="AT46" s="708" t="s">
        <v>56</v>
      </c>
      <c r="AU46" s="627">
        <v>0.15</v>
      </c>
      <c r="AV46" s="606">
        <v>0.4</v>
      </c>
      <c r="AW46" s="708" t="s">
        <v>57</v>
      </c>
      <c r="AX46" s="708" t="s">
        <v>58</v>
      </c>
      <c r="AY46" s="708" t="s">
        <v>59</v>
      </c>
      <c r="AZ46" s="606">
        <v>0.24</v>
      </c>
      <c r="BA46" s="605" t="s">
        <v>90</v>
      </c>
      <c r="BB46" s="606">
        <v>0.2</v>
      </c>
      <c r="BC46" s="605" t="s">
        <v>1083</v>
      </c>
      <c r="BD46" s="604" t="s">
        <v>90</v>
      </c>
      <c r="BE46" s="708" t="s">
        <v>114</v>
      </c>
      <c r="BF46" s="721" t="s">
        <v>388</v>
      </c>
      <c r="BG46" s="721" t="s">
        <v>388</v>
      </c>
      <c r="BH46" s="721" t="s">
        <v>388</v>
      </c>
      <c r="BI46" s="721" t="s">
        <v>388</v>
      </c>
      <c r="BJ46" s="721" t="s">
        <v>388</v>
      </c>
      <c r="BK46" s="260"/>
      <c r="BL46" s="702" t="s">
        <v>1119</v>
      </c>
    </row>
    <row r="47" spans="2:64" ht="165.75" thickBot="1" x14ac:dyDescent="0.35">
      <c r="B47" s="1584"/>
      <c r="C47" s="1587"/>
      <c r="D47" s="1590"/>
      <c r="E47" s="598" t="s">
        <v>50</v>
      </c>
      <c r="F47" s="551" t="s">
        <v>258</v>
      </c>
      <c r="G47" s="432" t="s">
        <v>1061</v>
      </c>
      <c r="H47" s="688" t="s">
        <v>68</v>
      </c>
      <c r="I47" s="688" t="s">
        <v>1062</v>
      </c>
      <c r="J47" s="688" t="s">
        <v>1063</v>
      </c>
      <c r="K47" s="689" t="s">
        <v>101</v>
      </c>
      <c r="L47" s="688" t="s">
        <v>64</v>
      </c>
      <c r="M47" s="690" t="s">
        <v>122</v>
      </c>
      <c r="N47" s="691">
        <v>0.6</v>
      </c>
      <c r="O47" s="692" t="s">
        <v>53</v>
      </c>
      <c r="P47" s="692" t="s">
        <v>53</v>
      </c>
      <c r="Q47" s="692" t="s">
        <v>53</v>
      </c>
      <c r="R47" s="692" t="s">
        <v>53</v>
      </c>
      <c r="S47" s="692" t="s">
        <v>53</v>
      </c>
      <c r="T47" s="692" t="s">
        <v>53</v>
      </c>
      <c r="U47" s="692" t="s">
        <v>53</v>
      </c>
      <c r="V47" s="692" t="s">
        <v>54</v>
      </c>
      <c r="W47" s="692" t="s">
        <v>54</v>
      </c>
      <c r="X47" s="692" t="s">
        <v>53</v>
      </c>
      <c r="Y47" s="692" t="s">
        <v>53</v>
      </c>
      <c r="Z47" s="692" t="s">
        <v>53</v>
      </c>
      <c r="AA47" s="692" t="s">
        <v>53</v>
      </c>
      <c r="AB47" s="692" t="s">
        <v>53</v>
      </c>
      <c r="AC47" s="692" t="s">
        <v>53</v>
      </c>
      <c r="AD47" s="692" t="s">
        <v>54</v>
      </c>
      <c r="AE47" s="692" t="s">
        <v>53</v>
      </c>
      <c r="AF47" s="692" t="s">
        <v>53</v>
      </c>
      <c r="AG47" s="692" t="s">
        <v>54</v>
      </c>
      <c r="AH47" s="693"/>
      <c r="AI47" s="688" t="s">
        <v>359</v>
      </c>
      <c r="AJ47" s="693"/>
      <c r="AK47" s="694" t="s">
        <v>1083</v>
      </c>
      <c r="AL47" s="695">
        <v>0.2</v>
      </c>
      <c r="AM47" s="706" t="s">
        <v>126</v>
      </c>
      <c r="AN47" s="686" t="s">
        <v>84</v>
      </c>
      <c r="AO47" s="759" t="s">
        <v>1192</v>
      </c>
      <c r="AP47" s="368" t="s">
        <v>1064</v>
      </c>
      <c r="AQ47" s="696" t="s">
        <v>105</v>
      </c>
      <c r="AR47" s="697" t="s">
        <v>55</v>
      </c>
      <c r="AS47" s="695">
        <v>0.1</v>
      </c>
      <c r="AT47" s="697" t="s">
        <v>56</v>
      </c>
      <c r="AU47" s="695">
        <v>0.15</v>
      </c>
      <c r="AV47" s="698">
        <v>0.25</v>
      </c>
      <c r="AW47" s="697" t="s">
        <v>57</v>
      </c>
      <c r="AX47" s="697" t="s">
        <v>58</v>
      </c>
      <c r="AY47" s="697" t="s">
        <v>59</v>
      </c>
      <c r="AZ47" s="698">
        <v>0.6</v>
      </c>
      <c r="BA47" s="699" t="s">
        <v>122</v>
      </c>
      <c r="BB47" s="698">
        <v>0.15000000000000002</v>
      </c>
      <c r="BC47" s="699" t="s">
        <v>1083</v>
      </c>
      <c r="BD47" s="700" t="s">
        <v>126</v>
      </c>
      <c r="BE47" s="697" t="s">
        <v>60</v>
      </c>
      <c r="BF47" s="688" t="s">
        <v>1193</v>
      </c>
      <c r="BG47" s="688" t="s">
        <v>1064</v>
      </c>
      <c r="BH47" s="688" t="s">
        <v>590</v>
      </c>
      <c r="BI47" s="701">
        <v>44562</v>
      </c>
      <c r="BJ47" s="701">
        <v>44895</v>
      </c>
      <c r="BK47" s="716"/>
      <c r="BL47" s="702" t="s">
        <v>1194</v>
      </c>
    </row>
    <row r="48" spans="2:64" ht="99.75" thickBot="1" x14ac:dyDescent="0.35">
      <c r="B48" s="1584"/>
      <c r="C48" s="1587"/>
      <c r="D48" s="1590"/>
      <c r="E48" s="598" t="s">
        <v>74</v>
      </c>
      <c r="F48" s="551" t="s">
        <v>259</v>
      </c>
      <c r="G48" s="731" t="s">
        <v>1120</v>
      </c>
      <c r="H48" s="728" t="s">
        <v>68</v>
      </c>
      <c r="I48" s="592" t="s">
        <v>766</v>
      </c>
      <c r="J48" s="728" t="s">
        <v>1121</v>
      </c>
      <c r="K48" s="729" t="s">
        <v>101</v>
      </c>
      <c r="L48" s="728" t="s">
        <v>72</v>
      </c>
      <c r="M48" s="712" t="s">
        <v>90</v>
      </c>
      <c r="N48" s="713">
        <v>0.4</v>
      </c>
      <c r="O48" s="714" t="s">
        <v>53</v>
      </c>
      <c r="P48" s="714" t="s">
        <v>53</v>
      </c>
      <c r="Q48" s="714" t="s">
        <v>53</v>
      </c>
      <c r="R48" s="714" t="s">
        <v>53</v>
      </c>
      <c r="S48" s="714" t="s">
        <v>53</v>
      </c>
      <c r="T48" s="714" t="s">
        <v>53</v>
      </c>
      <c r="U48" s="714" t="s">
        <v>53</v>
      </c>
      <c r="V48" s="714" t="s">
        <v>54</v>
      </c>
      <c r="W48" s="714" t="s">
        <v>54</v>
      </c>
      <c r="X48" s="714" t="s">
        <v>53</v>
      </c>
      <c r="Y48" s="714" t="s">
        <v>53</v>
      </c>
      <c r="Z48" s="714" t="s">
        <v>53</v>
      </c>
      <c r="AA48" s="714" t="s">
        <v>53</v>
      </c>
      <c r="AB48" s="714" t="s">
        <v>53</v>
      </c>
      <c r="AC48" s="714" t="s">
        <v>53</v>
      </c>
      <c r="AD48" s="714" t="s">
        <v>54</v>
      </c>
      <c r="AE48" s="714" t="s">
        <v>53</v>
      </c>
      <c r="AF48" s="714" t="s">
        <v>53</v>
      </c>
      <c r="AG48" s="714" t="s">
        <v>54</v>
      </c>
      <c r="AH48" s="715"/>
      <c r="AI48" s="728" t="s">
        <v>359</v>
      </c>
      <c r="AJ48" s="715"/>
      <c r="AK48" s="628" t="s">
        <v>1083</v>
      </c>
      <c r="AL48" s="627">
        <v>0.2</v>
      </c>
      <c r="AM48" s="732" t="s">
        <v>90</v>
      </c>
      <c r="AN48" s="522" t="s">
        <v>84</v>
      </c>
      <c r="AO48" s="758" t="s">
        <v>1123</v>
      </c>
      <c r="AP48" s="368" t="s">
        <v>1122</v>
      </c>
      <c r="AQ48" s="356" t="s">
        <v>103</v>
      </c>
      <c r="AR48" s="708" t="s">
        <v>61</v>
      </c>
      <c r="AS48" s="627">
        <v>0.25</v>
      </c>
      <c r="AT48" s="708" t="s">
        <v>56</v>
      </c>
      <c r="AU48" s="627">
        <v>0.15</v>
      </c>
      <c r="AV48" s="606">
        <v>0.4</v>
      </c>
      <c r="AW48" s="708" t="s">
        <v>57</v>
      </c>
      <c r="AX48" s="708" t="s">
        <v>58</v>
      </c>
      <c r="AY48" s="708" t="s">
        <v>59</v>
      </c>
      <c r="AZ48" s="606">
        <v>0.24</v>
      </c>
      <c r="BA48" s="605" t="s">
        <v>90</v>
      </c>
      <c r="BB48" s="606">
        <v>0.2</v>
      </c>
      <c r="BC48" s="605" t="s">
        <v>1083</v>
      </c>
      <c r="BD48" s="604" t="s">
        <v>90</v>
      </c>
      <c r="BE48" s="708" t="s">
        <v>114</v>
      </c>
      <c r="BF48" s="721" t="s">
        <v>388</v>
      </c>
      <c r="BG48" s="721" t="s">
        <v>388</v>
      </c>
      <c r="BH48" s="721" t="s">
        <v>388</v>
      </c>
      <c r="BI48" s="721" t="s">
        <v>388</v>
      </c>
      <c r="BJ48" s="721" t="s">
        <v>388</v>
      </c>
      <c r="BK48" s="260"/>
      <c r="BL48" s="702" t="s">
        <v>1124</v>
      </c>
    </row>
    <row r="49" spans="2:64" ht="132.75" thickBot="1" x14ac:dyDescent="0.35">
      <c r="B49" s="1584"/>
      <c r="C49" s="1587"/>
      <c r="D49" s="1590"/>
      <c r="E49" s="530" t="s">
        <v>50</v>
      </c>
      <c r="F49" s="720" t="s">
        <v>260</v>
      </c>
      <c r="G49" s="432" t="s">
        <v>1068</v>
      </c>
      <c r="H49" s="688" t="s">
        <v>157</v>
      </c>
      <c r="I49" s="688" t="s">
        <v>1066</v>
      </c>
      <c r="J49" s="688" t="s">
        <v>1067</v>
      </c>
      <c r="K49" s="689" t="s">
        <v>356</v>
      </c>
      <c r="L49" s="688" t="s">
        <v>64</v>
      </c>
      <c r="M49" s="690" t="s">
        <v>122</v>
      </c>
      <c r="N49" s="691">
        <v>0.6</v>
      </c>
      <c r="O49" s="692" t="s">
        <v>53</v>
      </c>
      <c r="P49" s="692" t="s">
        <v>53</v>
      </c>
      <c r="Q49" s="692" t="s">
        <v>53</v>
      </c>
      <c r="R49" s="692" t="s">
        <v>53</v>
      </c>
      <c r="S49" s="692" t="s">
        <v>53</v>
      </c>
      <c r="T49" s="692" t="s">
        <v>53</v>
      </c>
      <c r="U49" s="692" t="s">
        <v>53</v>
      </c>
      <c r="V49" s="692" t="s">
        <v>54</v>
      </c>
      <c r="W49" s="692" t="s">
        <v>54</v>
      </c>
      <c r="X49" s="692" t="s">
        <v>53</v>
      </c>
      <c r="Y49" s="692" t="s">
        <v>53</v>
      </c>
      <c r="Z49" s="692" t="s">
        <v>53</v>
      </c>
      <c r="AA49" s="692" t="s">
        <v>53</v>
      </c>
      <c r="AB49" s="692" t="s">
        <v>53</v>
      </c>
      <c r="AC49" s="692" t="s">
        <v>53</v>
      </c>
      <c r="AD49" s="692" t="s">
        <v>54</v>
      </c>
      <c r="AE49" s="692" t="s">
        <v>53</v>
      </c>
      <c r="AF49" s="692" t="s">
        <v>53</v>
      </c>
      <c r="AG49" s="692" t="s">
        <v>54</v>
      </c>
      <c r="AH49" s="693"/>
      <c r="AI49" s="688" t="s">
        <v>361</v>
      </c>
      <c r="AJ49" s="693"/>
      <c r="AK49" s="694" t="s">
        <v>123</v>
      </c>
      <c r="AL49" s="695">
        <v>0.6</v>
      </c>
      <c r="AM49" s="706" t="s">
        <v>126</v>
      </c>
      <c r="AN49" s="686" t="s">
        <v>84</v>
      </c>
      <c r="AO49" s="531" t="s">
        <v>1074</v>
      </c>
      <c r="AP49" s="368" t="s">
        <v>1064</v>
      </c>
      <c r="AQ49" s="696" t="s">
        <v>103</v>
      </c>
      <c r="AR49" s="697" t="s">
        <v>61</v>
      </c>
      <c r="AS49" s="695">
        <v>0.25</v>
      </c>
      <c r="AT49" s="697" t="s">
        <v>56</v>
      </c>
      <c r="AU49" s="695">
        <v>0.15</v>
      </c>
      <c r="AV49" s="698">
        <v>0.4</v>
      </c>
      <c r="AW49" s="697" t="s">
        <v>57</v>
      </c>
      <c r="AX49" s="697" t="s">
        <v>58</v>
      </c>
      <c r="AY49" s="697" t="s">
        <v>59</v>
      </c>
      <c r="AZ49" s="698">
        <v>0.36</v>
      </c>
      <c r="BA49" s="699" t="s">
        <v>90</v>
      </c>
      <c r="BB49" s="698">
        <v>0.6</v>
      </c>
      <c r="BC49" s="699" t="s">
        <v>123</v>
      </c>
      <c r="BD49" s="700" t="s">
        <v>126</v>
      </c>
      <c r="BE49" s="697" t="s">
        <v>60</v>
      </c>
      <c r="BF49" s="688" t="s">
        <v>1069</v>
      </c>
      <c r="BG49" s="688" t="s">
        <v>1064</v>
      </c>
      <c r="BH49" s="688" t="s">
        <v>430</v>
      </c>
      <c r="BI49" s="701">
        <v>44562</v>
      </c>
      <c r="BJ49" s="701">
        <v>44895</v>
      </c>
      <c r="BK49" s="716"/>
      <c r="BL49" s="702" t="s">
        <v>1070</v>
      </c>
    </row>
    <row r="50" spans="2:64" ht="132.75" thickBot="1" x14ac:dyDescent="0.35">
      <c r="B50" s="1584"/>
      <c r="C50" s="1587"/>
      <c r="D50" s="1590"/>
      <c r="E50" s="610" t="s">
        <v>50</v>
      </c>
      <c r="F50" s="720" t="s">
        <v>261</v>
      </c>
      <c r="G50" s="432" t="s">
        <v>1073</v>
      </c>
      <c r="H50" s="688" t="s">
        <v>68</v>
      </c>
      <c r="I50" s="688" t="s">
        <v>1071</v>
      </c>
      <c r="J50" s="688" t="s">
        <v>1072</v>
      </c>
      <c r="K50" s="689" t="s">
        <v>101</v>
      </c>
      <c r="L50" s="688" t="s">
        <v>64</v>
      </c>
      <c r="M50" s="690" t="s">
        <v>122</v>
      </c>
      <c r="N50" s="691">
        <v>0.6</v>
      </c>
      <c r="O50" s="692" t="s">
        <v>53</v>
      </c>
      <c r="P50" s="692" t="s">
        <v>53</v>
      </c>
      <c r="Q50" s="692" t="s">
        <v>53</v>
      </c>
      <c r="R50" s="692" t="s">
        <v>53</v>
      </c>
      <c r="S50" s="692" t="s">
        <v>53</v>
      </c>
      <c r="T50" s="692" t="s">
        <v>53</v>
      </c>
      <c r="U50" s="692" t="s">
        <v>53</v>
      </c>
      <c r="V50" s="692" t="s">
        <v>54</v>
      </c>
      <c r="W50" s="692" t="s">
        <v>54</v>
      </c>
      <c r="X50" s="692" t="s">
        <v>53</v>
      </c>
      <c r="Y50" s="692" t="s">
        <v>53</v>
      </c>
      <c r="Z50" s="692" t="s">
        <v>53</v>
      </c>
      <c r="AA50" s="692" t="s">
        <v>53</v>
      </c>
      <c r="AB50" s="692" t="s">
        <v>53</v>
      </c>
      <c r="AC50" s="692" t="s">
        <v>53</v>
      </c>
      <c r="AD50" s="692" t="s">
        <v>54</v>
      </c>
      <c r="AE50" s="692" t="s">
        <v>53</v>
      </c>
      <c r="AF50" s="692" t="s">
        <v>53</v>
      </c>
      <c r="AG50" s="692" t="s">
        <v>54</v>
      </c>
      <c r="AH50" s="693"/>
      <c r="AI50" s="688" t="s">
        <v>359</v>
      </c>
      <c r="AJ50" s="693"/>
      <c r="AK50" s="694" t="s">
        <v>1083</v>
      </c>
      <c r="AL50" s="695">
        <v>0.2</v>
      </c>
      <c r="AM50" s="706" t="s">
        <v>126</v>
      </c>
      <c r="AN50" s="686" t="s">
        <v>84</v>
      </c>
      <c r="AO50" s="759" t="s">
        <v>1195</v>
      </c>
      <c r="AP50" s="393" t="s">
        <v>1064</v>
      </c>
      <c r="AQ50" s="696" t="s">
        <v>103</v>
      </c>
      <c r="AR50" s="697" t="s">
        <v>61</v>
      </c>
      <c r="AS50" s="695">
        <v>0.25</v>
      </c>
      <c r="AT50" s="697" t="s">
        <v>56</v>
      </c>
      <c r="AU50" s="695">
        <v>0.15</v>
      </c>
      <c r="AV50" s="698">
        <v>0.4</v>
      </c>
      <c r="AW50" s="697" t="s">
        <v>57</v>
      </c>
      <c r="AX50" s="697" t="s">
        <v>58</v>
      </c>
      <c r="AY50" s="697" t="s">
        <v>59</v>
      </c>
      <c r="AZ50" s="698">
        <v>0.36</v>
      </c>
      <c r="BA50" s="699" t="s">
        <v>90</v>
      </c>
      <c r="BB50" s="698">
        <v>0.2</v>
      </c>
      <c r="BC50" s="699" t="s">
        <v>1083</v>
      </c>
      <c r="BD50" s="700" t="s">
        <v>90</v>
      </c>
      <c r="BE50" s="697" t="s">
        <v>114</v>
      </c>
      <c r="BF50" s="721" t="s">
        <v>388</v>
      </c>
      <c r="BG50" s="721" t="s">
        <v>388</v>
      </c>
      <c r="BH50" s="721" t="s">
        <v>388</v>
      </c>
      <c r="BI50" s="721" t="s">
        <v>388</v>
      </c>
      <c r="BJ50" s="721" t="s">
        <v>388</v>
      </c>
      <c r="BK50" s="532"/>
      <c r="BL50" s="702" t="s">
        <v>1196</v>
      </c>
    </row>
    <row r="51" spans="2:64" ht="99.75" thickBot="1" x14ac:dyDescent="0.35">
      <c r="B51" s="1584"/>
      <c r="C51" s="1587"/>
      <c r="D51" s="1590"/>
      <c r="E51" s="598" t="s">
        <v>50</v>
      </c>
      <c r="F51" s="552" t="s">
        <v>262</v>
      </c>
      <c r="G51" s="731" t="s">
        <v>1078</v>
      </c>
      <c r="H51" s="728" t="s">
        <v>68</v>
      </c>
      <c r="I51" s="556" t="s">
        <v>1076</v>
      </c>
      <c r="J51" s="556" t="s">
        <v>1077</v>
      </c>
      <c r="K51" s="647" t="s">
        <v>101</v>
      </c>
      <c r="L51" s="556" t="s">
        <v>70</v>
      </c>
      <c r="M51" s="712" t="s">
        <v>129</v>
      </c>
      <c r="N51" s="713">
        <v>0.8</v>
      </c>
      <c r="O51" s="714" t="s">
        <v>53</v>
      </c>
      <c r="P51" s="714" t="s">
        <v>53</v>
      </c>
      <c r="Q51" s="714" t="s">
        <v>53</v>
      </c>
      <c r="R51" s="714" t="s">
        <v>53</v>
      </c>
      <c r="S51" s="714" t="s">
        <v>53</v>
      </c>
      <c r="T51" s="714" t="s">
        <v>53</v>
      </c>
      <c r="U51" s="714" t="s">
        <v>53</v>
      </c>
      <c r="V51" s="714" t="s">
        <v>54</v>
      </c>
      <c r="W51" s="714" t="s">
        <v>54</v>
      </c>
      <c r="X51" s="714" t="s">
        <v>53</v>
      </c>
      <c r="Y51" s="714" t="s">
        <v>53</v>
      </c>
      <c r="Z51" s="714" t="s">
        <v>53</v>
      </c>
      <c r="AA51" s="714" t="s">
        <v>53</v>
      </c>
      <c r="AB51" s="714" t="s">
        <v>53</v>
      </c>
      <c r="AC51" s="714" t="s">
        <v>53</v>
      </c>
      <c r="AD51" s="714" t="s">
        <v>54</v>
      </c>
      <c r="AE51" s="714" t="s">
        <v>53</v>
      </c>
      <c r="AF51" s="714" t="s">
        <v>53</v>
      </c>
      <c r="AG51" s="714" t="s">
        <v>54</v>
      </c>
      <c r="AH51" s="715"/>
      <c r="AI51" s="728" t="s">
        <v>359</v>
      </c>
      <c r="AJ51" s="715"/>
      <c r="AK51" s="628" t="s">
        <v>1083</v>
      </c>
      <c r="AL51" s="627">
        <v>0.2</v>
      </c>
      <c r="AM51" s="732" t="s">
        <v>126</v>
      </c>
      <c r="AN51" s="522" t="s">
        <v>84</v>
      </c>
      <c r="AO51" s="756" t="s">
        <v>1197</v>
      </c>
      <c r="AP51" s="393" t="s">
        <v>1064</v>
      </c>
      <c r="AQ51" s="356" t="s">
        <v>103</v>
      </c>
      <c r="AR51" s="708" t="s">
        <v>61</v>
      </c>
      <c r="AS51" s="627">
        <v>0.25</v>
      </c>
      <c r="AT51" s="708" t="s">
        <v>56</v>
      </c>
      <c r="AU51" s="627">
        <v>0.15</v>
      </c>
      <c r="AV51" s="606">
        <v>0.4</v>
      </c>
      <c r="AW51" s="708" t="s">
        <v>57</v>
      </c>
      <c r="AX51" s="708" t="s">
        <v>58</v>
      </c>
      <c r="AY51" s="708" t="s">
        <v>59</v>
      </c>
      <c r="AZ51" s="606">
        <v>0.48</v>
      </c>
      <c r="BA51" s="605" t="s">
        <v>122</v>
      </c>
      <c r="BB51" s="606">
        <v>0.2</v>
      </c>
      <c r="BC51" s="605" t="s">
        <v>1083</v>
      </c>
      <c r="BD51" s="604" t="s">
        <v>126</v>
      </c>
      <c r="BE51" s="708" t="s">
        <v>60</v>
      </c>
      <c r="BF51" s="556" t="s">
        <v>1198</v>
      </c>
      <c r="BG51" s="556" t="s">
        <v>1064</v>
      </c>
      <c r="BH51" s="556" t="s">
        <v>430</v>
      </c>
      <c r="BI51" s="587">
        <v>44562</v>
      </c>
      <c r="BJ51" s="587">
        <v>44895</v>
      </c>
      <c r="BK51" s="400"/>
      <c r="BL51" s="730" t="s">
        <v>1199</v>
      </c>
    </row>
    <row r="52" spans="2:64" ht="165.75" thickBot="1" x14ac:dyDescent="0.35">
      <c r="B52" s="1584"/>
      <c r="C52" s="1587"/>
      <c r="D52" s="1590"/>
      <c r="E52" s="1648" t="s">
        <v>50</v>
      </c>
      <c r="F52" s="1595" t="s">
        <v>263</v>
      </c>
      <c r="G52" s="1615" t="s">
        <v>791</v>
      </c>
      <c r="H52" s="1617" t="s">
        <v>68</v>
      </c>
      <c r="I52" s="670" t="s">
        <v>968</v>
      </c>
      <c r="J52" s="670" t="s">
        <v>969</v>
      </c>
      <c r="K52" s="1630" t="s">
        <v>101</v>
      </c>
      <c r="L52" s="1617" t="s">
        <v>64</v>
      </c>
      <c r="M52" s="1624" t="s">
        <v>122</v>
      </c>
      <c r="N52" s="1627">
        <v>0.6</v>
      </c>
      <c r="O52" s="692" t="s">
        <v>53</v>
      </c>
      <c r="P52" s="692" t="s">
        <v>53</v>
      </c>
      <c r="Q52" s="692" t="s">
        <v>53</v>
      </c>
      <c r="R52" s="692" t="s">
        <v>53</v>
      </c>
      <c r="S52" s="692" t="s">
        <v>53</v>
      </c>
      <c r="T52" s="692" t="s">
        <v>53</v>
      </c>
      <c r="U52" s="692" t="s">
        <v>53</v>
      </c>
      <c r="V52" s="692" t="s">
        <v>54</v>
      </c>
      <c r="W52" s="692" t="s">
        <v>54</v>
      </c>
      <c r="X52" s="692" t="s">
        <v>53</v>
      </c>
      <c r="Y52" s="692" t="s">
        <v>53</v>
      </c>
      <c r="Z52" s="692" t="s">
        <v>53</v>
      </c>
      <c r="AA52" s="692" t="s">
        <v>53</v>
      </c>
      <c r="AB52" s="692" t="s">
        <v>53</v>
      </c>
      <c r="AC52" s="692" t="s">
        <v>53</v>
      </c>
      <c r="AD52" s="692" t="s">
        <v>54</v>
      </c>
      <c r="AE52" s="692" t="s">
        <v>53</v>
      </c>
      <c r="AF52" s="692" t="s">
        <v>53</v>
      </c>
      <c r="AG52" s="692" t="s">
        <v>54</v>
      </c>
      <c r="AH52" s="693"/>
      <c r="AI52" s="1617" t="s">
        <v>361</v>
      </c>
      <c r="AJ52" s="693"/>
      <c r="AK52" s="1632" t="s">
        <v>123</v>
      </c>
      <c r="AL52" s="1635">
        <v>0.6</v>
      </c>
      <c r="AM52" s="1638" t="s">
        <v>126</v>
      </c>
      <c r="AN52" s="686" t="s">
        <v>84</v>
      </c>
      <c r="AO52" s="411" t="s">
        <v>970</v>
      </c>
      <c r="AP52" s="368" t="s">
        <v>767</v>
      </c>
      <c r="AQ52" s="678" t="s">
        <v>103</v>
      </c>
      <c r="AR52" s="658" t="s">
        <v>62</v>
      </c>
      <c r="AS52" s="643">
        <v>0.15</v>
      </c>
      <c r="AT52" s="658" t="s">
        <v>56</v>
      </c>
      <c r="AU52" s="643">
        <v>0.15</v>
      </c>
      <c r="AV52" s="644">
        <v>0.3</v>
      </c>
      <c r="AW52" s="658" t="s">
        <v>57</v>
      </c>
      <c r="AX52" s="658" t="s">
        <v>58</v>
      </c>
      <c r="AY52" s="658" t="s">
        <v>59</v>
      </c>
      <c r="AZ52" s="644">
        <v>0.42</v>
      </c>
      <c r="BA52" s="645" t="s">
        <v>122</v>
      </c>
      <c r="BB52" s="644">
        <v>0.6</v>
      </c>
      <c r="BC52" s="645" t="s">
        <v>123</v>
      </c>
      <c r="BD52" s="646" t="s">
        <v>126</v>
      </c>
      <c r="BE52" s="1619" t="s">
        <v>60</v>
      </c>
      <c r="BF52" s="670" t="s">
        <v>768</v>
      </c>
      <c r="BG52" s="670" t="s">
        <v>767</v>
      </c>
      <c r="BH52" s="119" t="s">
        <v>395</v>
      </c>
      <c r="BI52" s="195">
        <v>44562</v>
      </c>
      <c r="BJ52" s="119" t="s">
        <v>769</v>
      </c>
      <c r="BK52" s="680"/>
      <c r="BL52" s="581" t="s">
        <v>971</v>
      </c>
    </row>
    <row r="53" spans="2:64" ht="132" thickBot="1" x14ac:dyDescent="0.35">
      <c r="B53" s="1584"/>
      <c r="C53" s="1587"/>
      <c r="D53" s="1590"/>
      <c r="E53" s="1614"/>
      <c r="F53" s="1597"/>
      <c r="G53" s="1616"/>
      <c r="H53" s="1618"/>
      <c r="I53" s="556" t="s">
        <v>972</v>
      </c>
      <c r="J53" s="556" t="s">
        <v>790</v>
      </c>
      <c r="K53" s="1631"/>
      <c r="L53" s="1618"/>
      <c r="M53" s="1626"/>
      <c r="N53" s="1629"/>
      <c r="O53" s="673"/>
      <c r="P53" s="673"/>
      <c r="Q53" s="673"/>
      <c r="R53" s="673"/>
      <c r="S53" s="673"/>
      <c r="T53" s="673"/>
      <c r="U53" s="673"/>
      <c r="V53" s="673"/>
      <c r="W53" s="673"/>
      <c r="X53" s="673"/>
      <c r="Y53" s="673"/>
      <c r="Z53" s="673"/>
      <c r="AA53" s="673"/>
      <c r="AB53" s="673"/>
      <c r="AC53" s="673"/>
      <c r="AD53" s="673"/>
      <c r="AE53" s="673"/>
      <c r="AF53" s="673"/>
      <c r="AG53" s="673"/>
      <c r="AH53" s="674"/>
      <c r="AI53" s="1618"/>
      <c r="AJ53" s="674"/>
      <c r="AK53" s="1633"/>
      <c r="AL53" s="1637"/>
      <c r="AM53" s="1640"/>
      <c r="AN53" s="686" t="s">
        <v>347</v>
      </c>
      <c r="AO53" s="411" t="s">
        <v>793</v>
      </c>
      <c r="AP53" s="368" t="s">
        <v>792</v>
      </c>
      <c r="AQ53" s="684" t="s">
        <v>105</v>
      </c>
      <c r="AR53" s="660" t="s">
        <v>55</v>
      </c>
      <c r="AS53" s="653">
        <v>0.1</v>
      </c>
      <c r="AT53" s="660" t="s">
        <v>56</v>
      </c>
      <c r="AU53" s="653">
        <v>0.15</v>
      </c>
      <c r="AV53" s="654">
        <v>0.25</v>
      </c>
      <c r="AW53" s="660" t="s">
        <v>73</v>
      </c>
      <c r="AX53" s="660" t="s">
        <v>58</v>
      </c>
      <c r="AY53" s="660" t="s">
        <v>59</v>
      </c>
      <c r="AZ53" s="671">
        <v>0.42</v>
      </c>
      <c r="BA53" s="655" t="s">
        <v>122</v>
      </c>
      <c r="BB53" s="654">
        <v>0.44999999999999996</v>
      </c>
      <c r="BC53" s="655" t="s">
        <v>123</v>
      </c>
      <c r="BD53" s="656" t="s">
        <v>126</v>
      </c>
      <c r="BE53" s="1621"/>
      <c r="BF53" s="648" t="s">
        <v>794</v>
      </c>
      <c r="BG53" s="648" t="s">
        <v>973</v>
      </c>
      <c r="BH53" s="313" t="s">
        <v>430</v>
      </c>
      <c r="BI53" s="314">
        <v>44562</v>
      </c>
      <c r="BJ53" s="314">
        <v>44895</v>
      </c>
      <c r="BK53" s="681"/>
      <c r="BL53" s="406" t="s">
        <v>974</v>
      </c>
    </row>
    <row r="54" spans="2:64" ht="116.25" thickBot="1" x14ac:dyDescent="0.35">
      <c r="B54" s="1584"/>
      <c r="C54" s="1587"/>
      <c r="D54" s="1590"/>
      <c r="E54" s="553" t="s">
        <v>50</v>
      </c>
      <c r="F54" s="563" t="s">
        <v>264</v>
      </c>
      <c r="G54" s="432" t="s">
        <v>796</v>
      </c>
      <c r="H54" s="688" t="s">
        <v>51</v>
      </c>
      <c r="I54" s="688" t="s">
        <v>795</v>
      </c>
      <c r="J54" s="688" t="s">
        <v>975</v>
      </c>
      <c r="K54" s="689" t="s">
        <v>355</v>
      </c>
      <c r="L54" s="688" t="s">
        <v>64</v>
      </c>
      <c r="M54" s="690" t="s">
        <v>122</v>
      </c>
      <c r="N54" s="691">
        <v>0.6</v>
      </c>
      <c r="O54" s="692" t="s">
        <v>53</v>
      </c>
      <c r="P54" s="692" t="s">
        <v>53</v>
      </c>
      <c r="Q54" s="692" t="s">
        <v>53</v>
      </c>
      <c r="R54" s="692" t="s">
        <v>53</v>
      </c>
      <c r="S54" s="692" t="s">
        <v>53</v>
      </c>
      <c r="T54" s="692" t="s">
        <v>53</v>
      </c>
      <c r="U54" s="692" t="s">
        <v>53</v>
      </c>
      <c r="V54" s="692" t="s">
        <v>54</v>
      </c>
      <c r="W54" s="692" t="s">
        <v>54</v>
      </c>
      <c r="X54" s="692" t="s">
        <v>53</v>
      </c>
      <c r="Y54" s="692" t="s">
        <v>53</v>
      </c>
      <c r="Z54" s="692" t="s">
        <v>53</v>
      </c>
      <c r="AA54" s="692" t="s">
        <v>53</v>
      </c>
      <c r="AB54" s="692" t="s">
        <v>53</v>
      </c>
      <c r="AC54" s="692" t="s">
        <v>53</v>
      </c>
      <c r="AD54" s="692" t="s">
        <v>54</v>
      </c>
      <c r="AE54" s="692" t="s">
        <v>53</v>
      </c>
      <c r="AF54" s="692" t="s">
        <v>53</v>
      </c>
      <c r="AG54" s="692" t="s">
        <v>54</v>
      </c>
      <c r="AH54" s="693"/>
      <c r="AI54" s="688" t="s">
        <v>361</v>
      </c>
      <c r="AJ54" s="693"/>
      <c r="AK54" s="694" t="s">
        <v>123</v>
      </c>
      <c r="AL54" s="695">
        <v>0.6</v>
      </c>
      <c r="AM54" s="706" t="s">
        <v>126</v>
      </c>
      <c r="AN54" s="686" t="s">
        <v>84</v>
      </c>
      <c r="AO54" s="413" t="s">
        <v>798</v>
      </c>
      <c r="AP54" s="368" t="s">
        <v>797</v>
      </c>
      <c r="AQ54" s="696" t="s">
        <v>105</v>
      </c>
      <c r="AR54" s="697" t="s">
        <v>55</v>
      </c>
      <c r="AS54" s="695">
        <v>0.1</v>
      </c>
      <c r="AT54" s="697" t="s">
        <v>56</v>
      </c>
      <c r="AU54" s="695">
        <v>0.15</v>
      </c>
      <c r="AV54" s="698">
        <v>0.25</v>
      </c>
      <c r="AW54" s="697" t="s">
        <v>57</v>
      </c>
      <c r="AX54" s="697" t="s">
        <v>58</v>
      </c>
      <c r="AY54" s="697" t="s">
        <v>59</v>
      </c>
      <c r="AZ54" s="698">
        <v>0.6</v>
      </c>
      <c r="BA54" s="699" t="s">
        <v>122</v>
      </c>
      <c r="BB54" s="698">
        <v>0.44999999999999996</v>
      </c>
      <c r="BC54" s="699" t="s">
        <v>123</v>
      </c>
      <c r="BD54" s="700" t="s">
        <v>126</v>
      </c>
      <c r="BE54" s="697" t="s">
        <v>60</v>
      </c>
      <c r="BF54" s="688" t="s">
        <v>976</v>
      </c>
      <c r="BG54" s="688" t="s">
        <v>977</v>
      </c>
      <c r="BH54" s="688" t="s">
        <v>395</v>
      </c>
      <c r="BI54" s="402">
        <v>44635</v>
      </c>
      <c r="BJ54" s="402">
        <v>44910</v>
      </c>
      <c r="BK54" s="716"/>
      <c r="BL54" s="702" t="s">
        <v>978</v>
      </c>
    </row>
    <row r="55" spans="2:64" ht="149.25" thickBot="1" x14ac:dyDescent="0.35">
      <c r="B55" s="1584"/>
      <c r="C55" s="1587"/>
      <c r="D55" s="1590"/>
      <c r="E55" s="396" t="s">
        <v>50</v>
      </c>
      <c r="F55" s="720" t="s">
        <v>266</v>
      </c>
      <c r="G55" s="803" t="s">
        <v>777</v>
      </c>
      <c r="H55" s="782" t="s">
        <v>68</v>
      </c>
      <c r="I55" s="782" t="s">
        <v>778</v>
      </c>
      <c r="J55" s="782" t="s">
        <v>779</v>
      </c>
      <c r="K55" s="788" t="s">
        <v>358</v>
      </c>
      <c r="L55" s="782" t="s">
        <v>70</v>
      </c>
      <c r="M55" s="789" t="s">
        <v>129</v>
      </c>
      <c r="N55" s="781">
        <v>0.8</v>
      </c>
      <c r="O55" s="799" t="s">
        <v>53</v>
      </c>
      <c r="P55" s="799" t="s">
        <v>53</v>
      </c>
      <c r="Q55" s="799" t="s">
        <v>53</v>
      </c>
      <c r="R55" s="799" t="s">
        <v>53</v>
      </c>
      <c r="S55" s="799" t="s">
        <v>53</v>
      </c>
      <c r="T55" s="799" t="s">
        <v>53</v>
      </c>
      <c r="U55" s="799" t="s">
        <v>53</v>
      </c>
      <c r="V55" s="799" t="s">
        <v>54</v>
      </c>
      <c r="W55" s="799" t="s">
        <v>54</v>
      </c>
      <c r="X55" s="799" t="s">
        <v>53</v>
      </c>
      <c r="Y55" s="799" t="s">
        <v>53</v>
      </c>
      <c r="Z55" s="799" t="s">
        <v>53</v>
      </c>
      <c r="AA55" s="799" t="s">
        <v>53</v>
      </c>
      <c r="AB55" s="799" t="s">
        <v>53</v>
      </c>
      <c r="AC55" s="799" t="s">
        <v>53</v>
      </c>
      <c r="AD55" s="799" t="s">
        <v>54</v>
      </c>
      <c r="AE55" s="799" t="s">
        <v>53</v>
      </c>
      <c r="AF55" s="799" t="s">
        <v>53</v>
      </c>
      <c r="AG55" s="799" t="s">
        <v>54</v>
      </c>
      <c r="AH55" s="674"/>
      <c r="AI55" s="782" t="s">
        <v>189</v>
      </c>
      <c r="AJ55" s="674"/>
      <c r="AK55" s="783" t="s">
        <v>155</v>
      </c>
      <c r="AL55" s="785">
        <v>1</v>
      </c>
      <c r="AM55" s="804" t="s">
        <v>91</v>
      </c>
      <c r="AN55" s="797" t="s">
        <v>84</v>
      </c>
      <c r="AO55" s="272" t="s">
        <v>781</v>
      </c>
      <c r="AP55" s="412" t="s">
        <v>780</v>
      </c>
      <c r="AQ55" s="806" t="s">
        <v>103</v>
      </c>
      <c r="AR55" s="787" t="s">
        <v>61</v>
      </c>
      <c r="AS55" s="785">
        <v>0.25</v>
      </c>
      <c r="AT55" s="787" t="s">
        <v>56</v>
      </c>
      <c r="AU55" s="785">
        <v>0.15</v>
      </c>
      <c r="AV55" s="793">
        <v>0.4</v>
      </c>
      <c r="AW55" s="787" t="s">
        <v>57</v>
      </c>
      <c r="AX55" s="787" t="s">
        <v>58</v>
      </c>
      <c r="AY55" s="787" t="s">
        <v>59</v>
      </c>
      <c r="AZ55" s="793">
        <v>0.48</v>
      </c>
      <c r="BA55" s="791" t="s">
        <v>122</v>
      </c>
      <c r="BB55" s="793">
        <v>1</v>
      </c>
      <c r="BC55" s="791" t="s">
        <v>155</v>
      </c>
      <c r="BD55" s="795" t="s">
        <v>91</v>
      </c>
      <c r="BE55" s="787" t="s">
        <v>60</v>
      </c>
      <c r="BF55" s="782" t="s">
        <v>782</v>
      </c>
      <c r="BG55" s="782" t="s">
        <v>780</v>
      </c>
      <c r="BH55" s="782" t="s">
        <v>381</v>
      </c>
      <c r="BI55" s="802">
        <v>44621</v>
      </c>
      <c r="BJ55" s="802">
        <v>44895</v>
      </c>
      <c r="BK55" s="400"/>
      <c r="BL55" s="801" t="s">
        <v>979</v>
      </c>
    </row>
    <row r="56" spans="2:64" ht="87.75" thickBot="1" x14ac:dyDescent="0.35">
      <c r="B56" s="1584"/>
      <c r="C56" s="1587"/>
      <c r="D56" s="1590"/>
      <c r="E56" s="1592" t="s">
        <v>74</v>
      </c>
      <c r="F56" s="1595" t="s">
        <v>267</v>
      </c>
      <c r="G56" s="1617" t="s">
        <v>1257</v>
      </c>
      <c r="H56" s="1617" t="s">
        <v>51</v>
      </c>
      <c r="I56" s="1617" t="s">
        <v>1250</v>
      </c>
      <c r="J56" s="1617" t="s">
        <v>1251</v>
      </c>
      <c r="K56" s="1630" t="s">
        <v>355</v>
      </c>
      <c r="L56" s="1617" t="s">
        <v>167</v>
      </c>
      <c r="M56" s="1624" t="str">
        <f>IF(L56="Máximo 2 veces por año","Muy Baja", IF(L56="De 3 a 24 veces por año","Baja", IF(L56="De 24 a 500 veces por año","Media", IF(L56="De 500 veces al año y máximo 5000 veces por año","Alta",IF(L56="Más de 5000 veces por año","Muy Alta",";")))))</f>
        <v>Muy Baja</v>
      </c>
      <c r="N56" s="1627">
        <f>IF(M56="Muy Baja", 20%, IF(M56="Baja",40%, IF(M56="Media",60%, IF(M56="Alta",80%,IF(M56="Muy Alta",100%,"")))))</f>
        <v>0.2</v>
      </c>
      <c r="O56" s="835" t="s">
        <v>53</v>
      </c>
      <c r="P56" s="835" t="s">
        <v>53</v>
      </c>
      <c r="Q56" s="835" t="s">
        <v>53</v>
      </c>
      <c r="R56" s="835" t="s">
        <v>53</v>
      </c>
      <c r="S56" s="835" t="s">
        <v>53</v>
      </c>
      <c r="T56" s="835" t="s">
        <v>53</v>
      </c>
      <c r="U56" s="835" t="s">
        <v>53</v>
      </c>
      <c r="V56" s="835" t="s">
        <v>54</v>
      </c>
      <c r="W56" s="835" t="s">
        <v>54</v>
      </c>
      <c r="X56" s="835" t="s">
        <v>53</v>
      </c>
      <c r="Y56" s="835" t="s">
        <v>53</v>
      </c>
      <c r="Z56" s="835" t="s">
        <v>53</v>
      </c>
      <c r="AA56" s="835" t="s">
        <v>53</v>
      </c>
      <c r="AB56" s="835" t="s">
        <v>53</v>
      </c>
      <c r="AC56" s="835" t="s">
        <v>53</v>
      </c>
      <c r="AD56" s="835" t="s">
        <v>54</v>
      </c>
      <c r="AE56" s="835" t="s">
        <v>53</v>
      </c>
      <c r="AF56" s="835" t="s">
        <v>53</v>
      </c>
      <c r="AG56" s="835" t="s">
        <v>54</v>
      </c>
      <c r="AH56" s="836"/>
      <c r="AI56" s="1617" t="s">
        <v>359</v>
      </c>
      <c r="AJ56" s="836"/>
      <c r="AK56" s="1632" t="str">
        <f>IF(AI56="Afectación menor a 10 SMLMV","Leve",IF(AI56="Entre 10 y 50 SMLMV","Menor",IF(AI56="Entre 50 y 100 SMLMV","Moderado",IF(AI56="Entre 100 y 500 SMLMV","Mayor",IF(AI56="Mayor a 500 SMLMV","Catastrófico",";")))))</f>
        <v>Leve</v>
      </c>
      <c r="AL56" s="1635">
        <f>IF(AK56="Leve", 20%, IF(AK56="Menor",40%, IF(AK56="Moderado",60%, IF(AK56="Mayor",80%,IF(AK56="Catastrófico",100%,"")))))</f>
        <v>0.2</v>
      </c>
      <c r="AM56" s="1638" t="str">
        <f>IF(AND(M56&lt;&gt;"",AK56&lt;&gt;""),VLOOKUP(M56&amp;AK56,'[2]No Eliminar'!$P$3:$Q$27,2,FALSE),"")</f>
        <v>Baja</v>
      </c>
      <c r="AN56" s="844" t="s">
        <v>84</v>
      </c>
      <c r="AO56" s="825" t="s">
        <v>1252</v>
      </c>
      <c r="AP56" s="826" t="s">
        <v>387</v>
      </c>
      <c r="AQ56" s="481" t="str">
        <f>IF(AR56="Preventivo","Probabilidad",IF(AR56="Detectivo","Probabilidad","Impacto"))</f>
        <v>Probabilidad</v>
      </c>
      <c r="AR56" s="347" t="s">
        <v>61</v>
      </c>
      <c r="AS56" s="837">
        <f>IF(AR56="Preventivo", 25%, IF(AR56="Detectivo",15%, IF(AR56="Correctivo",10%,IF(AR56="No se tienen controles para aplicar al impacto","No Aplica",""))))</f>
        <v>0.25</v>
      </c>
      <c r="AT56" s="347" t="s">
        <v>56</v>
      </c>
      <c r="AU56" s="837">
        <f>IF(AT56="Automático", 25%, IF(AT56="Manual",15%,IF(AT56="No Aplica", "No Aplica","")))</f>
        <v>0.15</v>
      </c>
      <c r="AV56" s="838">
        <f>AS56+AU56</f>
        <v>0.4</v>
      </c>
      <c r="AW56" s="347" t="s">
        <v>57</v>
      </c>
      <c r="AX56" s="347" t="s">
        <v>58</v>
      </c>
      <c r="AY56" s="347" t="s">
        <v>59</v>
      </c>
      <c r="AZ56" s="841">
        <f>IFERROR(IF(AQ56="Probabilidad",(N56-(+N56*AV56)),IF(AQ56="Impacto",N56,"")),"")</f>
        <v>0.12</v>
      </c>
      <c r="BA56" s="839" t="str">
        <f>IF(AZ56&lt;=20%, "Muy Baja", IF(AZ56&lt;=40%,"Baja", IF(AZ56&lt;=60%,"Media",IF(AZ56&lt;=80%,"Alta","Muy Alta"))))</f>
        <v>Muy Baja</v>
      </c>
      <c r="BB56" s="841">
        <f>IF(AQ56="Impacto",(AL56-(+AL56*AV56)),AL56)</f>
        <v>0.2</v>
      </c>
      <c r="BC56" s="839" t="str">
        <f>IF(BB56&lt;=20%, "Leve", IF(BB56&lt;=40%,"Menor", IF(BB56&lt;=60%,"Moderado",IF(BB56&lt;=80%,"Mayor","Catastrófico"))))</f>
        <v>Leve</v>
      </c>
      <c r="BD56" s="834" t="str">
        <f>IF(AND(BA56&lt;&gt;"",BC56&lt;&gt;""),VLOOKUP(BA56&amp;BC56,'[2]No Eliminar'!$P$3:$Q$27,2,FALSE),"")</f>
        <v>Baja</v>
      </c>
      <c r="BE56" s="1619" t="s">
        <v>114</v>
      </c>
      <c r="BF56" s="683" t="s">
        <v>388</v>
      </c>
      <c r="BG56" s="683" t="s">
        <v>388</v>
      </c>
      <c r="BH56" s="683" t="s">
        <v>388</v>
      </c>
      <c r="BI56" s="683" t="s">
        <v>388</v>
      </c>
      <c r="BJ56" s="683" t="s">
        <v>388</v>
      </c>
      <c r="BK56" s="840"/>
      <c r="BL56" s="1557" t="s">
        <v>1253</v>
      </c>
    </row>
    <row r="57" spans="2:64" ht="87.75" thickBot="1" x14ac:dyDescent="0.35">
      <c r="B57" s="1585"/>
      <c r="C57" s="1588"/>
      <c r="D57" s="1591"/>
      <c r="E57" s="1594"/>
      <c r="F57" s="1597"/>
      <c r="G57" s="1716"/>
      <c r="H57" s="1618"/>
      <c r="I57" s="1618"/>
      <c r="J57" s="1618"/>
      <c r="K57" s="1631"/>
      <c r="L57" s="1622"/>
      <c r="M57" s="1626"/>
      <c r="N57" s="1629"/>
      <c r="O57" s="833" t="s">
        <v>53</v>
      </c>
      <c r="P57" s="833" t="s">
        <v>53</v>
      </c>
      <c r="Q57" s="833" t="s">
        <v>53</v>
      </c>
      <c r="R57" s="833" t="s">
        <v>53</v>
      </c>
      <c r="S57" s="833" t="s">
        <v>53</v>
      </c>
      <c r="T57" s="833" t="s">
        <v>53</v>
      </c>
      <c r="U57" s="833" t="s">
        <v>53</v>
      </c>
      <c r="V57" s="833" t="s">
        <v>54</v>
      </c>
      <c r="W57" s="833" t="s">
        <v>54</v>
      </c>
      <c r="X57" s="833" t="s">
        <v>53</v>
      </c>
      <c r="Y57" s="833" t="s">
        <v>53</v>
      </c>
      <c r="Z57" s="833" t="s">
        <v>53</v>
      </c>
      <c r="AA57" s="833" t="s">
        <v>53</v>
      </c>
      <c r="AB57" s="833" t="s">
        <v>53</v>
      </c>
      <c r="AC57" s="833" t="s">
        <v>53</v>
      </c>
      <c r="AD57" s="833" t="s">
        <v>54</v>
      </c>
      <c r="AE57" s="833" t="s">
        <v>53</v>
      </c>
      <c r="AF57" s="833" t="s">
        <v>53</v>
      </c>
      <c r="AG57" s="833" t="s">
        <v>54</v>
      </c>
      <c r="AH57" s="827"/>
      <c r="AI57" s="1622"/>
      <c r="AJ57" s="827"/>
      <c r="AK57" s="1633"/>
      <c r="AL57" s="1637"/>
      <c r="AM57" s="1640"/>
      <c r="AN57" s="844" t="s">
        <v>347</v>
      </c>
      <c r="AO57" s="825" t="s">
        <v>1256</v>
      </c>
      <c r="AP57" s="826" t="s">
        <v>1254</v>
      </c>
      <c r="AQ57" s="717" t="str">
        <f>IF(AR57="Preventivo","Probabilidad",IF(AR57="Detectivo","Probabilidad","Impacto"))</f>
        <v>Probabilidad</v>
      </c>
      <c r="AR57" s="807" t="s">
        <v>61</v>
      </c>
      <c r="AS57" s="829">
        <f>IF(AR57="Preventivo", 25%, IF(AR57="Detectivo",15%, IF(AR57="Correctivo",10%,IF(AR57="No se tienen controles para aplicar al impacto","No Aplica",""))))</f>
        <v>0.25</v>
      </c>
      <c r="AT57" s="807" t="s">
        <v>56</v>
      </c>
      <c r="AU57" s="829">
        <f>IF(AT57="Automático", 25%, IF(AT57="Manual",15%,IF(AT57="No Aplica", "No Aplica","")))</f>
        <v>0.15</v>
      </c>
      <c r="AV57" s="830">
        <f>AS57+AU57</f>
        <v>0.4</v>
      </c>
      <c r="AW57" s="807" t="s">
        <v>57</v>
      </c>
      <c r="AX57" s="807" t="s">
        <v>58</v>
      </c>
      <c r="AY57" s="807" t="s">
        <v>59</v>
      </c>
      <c r="AZ57" s="843">
        <f>IFERROR(IF(AND(AQ56="Probabilidad",AQ57="Probabilidad"),(AZ56-(+AZ56*AV57)),IF(AQ57="Probabilidad",(N56-(+N56*AV57)),IF(AQ57="Impacto",AZ56,""))),"")</f>
        <v>7.1999999999999995E-2</v>
      </c>
      <c r="BA57" s="831" t="str">
        <f>IF(AZ57&lt;=20%, "Muy Baja", IF(AZ57&lt;=40%,"Baja", IF(AZ57&lt;=60%,"Media",IF(AZ57&lt;=80%,"Alta","Muy Alta"))))</f>
        <v>Muy Baja</v>
      </c>
      <c r="BB57" s="842">
        <f>IFERROR(IF(AND(AQ56="Impacto",AQ57="Impacto"),(BB56-(+BB56*AV57)),IF(AND(AQ56="Impacto",AQ57="Probabilidad"),(BB56),IF(AND(AQ56="Probabilidad",AQ57="Impacto"),(BB56-(+BB56*AV57)),IF(AND(AQ56="Probabilidad",AQ57="Probabilidad"),(BB56))))),"")</f>
        <v>0.2</v>
      </c>
      <c r="BC57" s="831" t="str">
        <f>IF(BB57&lt;=20%, "Leve", IF(BB57&lt;=40%,"Menor", IF(BB57&lt;=60%,"Moderado",IF(BB57&lt;=80%,"Mayor","Catastrófico"))))</f>
        <v>Leve</v>
      </c>
      <c r="BD57" s="832" t="str">
        <f>IF(AND(BA57&lt;&gt;"",BC57&lt;&gt;""),VLOOKUP(BA57&amp;BC57,'[2]No Eliminar'!$P$3:$Q$27,2,FALSE),"")</f>
        <v>Baja</v>
      </c>
      <c r="BE57" s="1620"/>
      <c r="BF57" s="683" t="s">
        <v>388</v>
      </c>
      <c r="BG57" s="683" t="s">
        <v>388</v>
      </c>
      <c r="BH57" s="683" t="s">
        <v>388</v>
      </c>
      <c r="BI57" s="683" t="s">
        <v>388</v>
      </c>
      <c r="BJ57" s="683" t="s">
        <v>388</v>
      </c>
      <c r="BK57" s="828"/>
      <c r="BL57" s="1558"/>
    </row>
    <row r="58" spans="2:64" ht="116.25" customHeight="1" thickBot="1" x14ac:dyDescent="0.35">
      <c r="B58" s="1583" t="s">
        <v>199</v>
      </c>
      <c r="C58" s="1586" t="s">
        <v>207</v>
      </c>
      <c r="D58" s="1589" t="s">
        <v>225</v>
      </c>
      <c r="E58" s="1592" t="s">
        <v>50</v>
      </c>
      <c r="F58" s="1595" t="s">
        <v>269</v>
      </c>
      <c r="G58" s="1615" t="s">
        <v>1200</v>
      </c>
      <c r="H58" s="1617" t="s">
        <v>68</v>
      </c>
      <c r="I58" s="1617" t="s">
        <v>1155</v>
      </c>
      <c r="J58" s="1617" t="s">
        <v>1201</v>
      </c>
      <c r="K58" s="1630" t="s">
        <v>101</v>
      </c>
      <c r="L58" s="1617" t="s">
        <v>64</v>
      </c>
      <c r="M58" s="1624" t="s">
        <v>122</v>
      </c>
      <c r="N58" s="1627">
        <v>0.6</v>
      </c>
      <c r="O58" s="640" t="s">
        <v>53</v>
      </c>
      <c r="P58" s="640" t="s">
        <v>53</v>
      </c>
      <c r="Q58" s="640" t="s">
        <v>53</v>
      </c>
      <c r="R58" s="640" t="s">
        <v>53</v>
      </c>
      <c r="S58" s="640" t="s">
        <v>53</v>
      </c>
      <c r="T58" s="640" t="s">
        <v>53</v>
      </c>
      <c r="U58" s="640" t="s">
        <v>53</v>
      </c>
      <c r="V58" s="640" t="s">
        <v>54</v>
      </c>
      <c r="W58" s="640" t="s">
        <v>54</v>
      </c>
      <c r="X58" s="640" t="s">
        <v>53</v>
      </c>
      <c r="Y58" s="640" t="s">
        <v>53</v>
      </c>
      <c r="Z58" s="640" t="s">
        <v>53</v>
      </c>
      <c r="AA58" s="640" t="s">
        <v>53</v>
      </c>
      <c r="AB58" s="640" t="s">
        <v>53</v>
      </c>
      <c r="AC58" s="640" t="s">
        <v>53</v>
      </c>
      <c r="AD58" s="640" t="s">
        <v>54</v>
      </c>
      <c r="AE58" s="640" t="s">
        <v>53</v>
      </c>
      <c r="AF58" s="640" t="s">
        <v>53</v>
      </c>
      <c r="AG58" s="640" t="s">
        <v>54</v>
      </c>
      <c r="AH58" s="641"/>
      <c r="AI58" s="1617" t="s">
        <v>361</v>
      </c>
      <c r="AJ58" s="641"/>
      <c r="AK58" s="1632" t="s">
        <v>123</v>
      </c>
      <c r="AL58" s="1635">
        <v>0.6</v>
      </c>
      <c r="AM58" s="1638" t="s">
        <v>126</v>
      </c>
      <c r="AN58" s="686" t="s">
        <v>84</v>
      </c>
      <c r="AO58" s="749" t="s">
        <v>1158</v>
      </c>
      <c r="AP58" s="744" t="s">
        <v>1159</v>
      </c>
      <c r="AQ58" s="642" t="s">
        <v>103</v>
      </c>
      <c r="AR58" s="658" t="s">
        <v>61</v>
      </c>
      <c r="AS58" s="643">
        <v>0.25</v>
      </c>
      <c r="AT58" s="658" t="s">
        <v>56</v>
      </c>
      <c r="AU58" s="643">
        <v>0.15</v>
      </c>
      <c r="AV58" s="644">
        <v>0.4</v>
      </c>
      <c r="AW58" s="658" t="s">
        <v>57</v>
      </c>
      <c r="AX58" s="658" t="s">
        <v>58</v>
      </c>
      <c r="AY58" s="658" t="s">
        <v>59</v>
      </c>
      <c r="AZ58" s="644">
        <v>0.36</v>
      </c>
      <c r="BA58" s="645" t="s">
        <v>90</v>
      </c>
      <c r="BB58" s="644">
        <v>0.6</v>
      </c>
      <c r="BC58" s="645" t="s">
        <v>123</v>
      </c>
      <c r="BD58" s="646" t="s">
        <v>126</v>
      </c>
      <c r="BE58" s="1619" t="s">
        <v>60</v>
      </c>
      <c r="BF58" s="1617" t="s">
        <v>1162</v>
      </c>
      <c r="BG58" s="1617" t="s">
        <v>1163</v>
      </c>
      <c r="BH58" s="1660" t="s">
        <v>395</v>
      </c>
      <c r="BI58" s="1663">
        <v>44562</v>
      </c>
      <c r="BJ58" s="1663">
        <v>44926</v>
      </c>
      <c r="BK58" s="680"/>
      <c r="BL58" s="1668" t="s">
        <v>1164</v>
      </c>
    </row>
    <row r="59" spans="2:64" ht="129" thickBot="1" x14ac:dyDescent="0.35">
      <c r="B59" s="1584"/>
      <c r="C59" s="1587"/>
      <c r="D59" s="1590"/>
      <c r="E59" s="1614"/>
      <c r="F59" s="1597"/>
      <c r="G59" s="1616"/>
      <c r="H59" s="1618"/>
      <c r="I59" s="1618"/>
      <c r="J59" s="1618"/>
      <c r="K59" s="1631"/>
      <c r="L59" s="1618"/>
      <c r="M59" s="1626"/>
      <c r="N59" s="1629"/>
      <c r="O59" s="661" t="s">
        <v>53</v>
      </c>
      <c r="P59" s="661" t="s">
        <v>53</v>
      </c>
      <c r="Q59" s="661" t="s">
        <v>53</v>
      </c>
      <c r="R59" s="661" t="s">
        <v>53</v>
      </c>
      <c r="S59" s="661" t="s">
        <v>53</v>
      </c>
      <c r="T59" s="661" t="s">
        <v>53</v>
      </c>
      <c r="U59" s="661" t="s">
        <v>53</v>
      </c>
      <c r="V59" s="661" t="s">
        <v>54</v>
      </c>
      <c r="W59" s="661" t="s">
        <v>54</v>
      </c>
      <c r="X59" s="661" t="s">
        <v>53</v>
      </c>
      <c r="Y59" s="661" t="s">
        <v>53</v>
      </c>
      <c r="Z59" s="661" t="s">
        <v>53</v>
      </c>
      <c r="AA59" s="661" t="s">
        <v>53</v>
      </c>
      <c r="AB59" s="661" t="s">
        <v>53</v>
      </c>
      <c r="AC59" s="661" t="s">
        <v>53</v>
      </c>
      <c r="AD59" s="661" t="s">
        <v>54</v>
      </c>
      <c r="AE59" s="661" t="s">
        <v>53</v>
      </c>
      <c r="AF59" s="661" t="s">
        <v>53</v>
      </c>
      <c r="AG59" s="661" t="s">
        <v>54</v>
      </c>
      <c r="AH59" s="662"/>
      <c r="AI59" s="1618"/>
      <c r="AJ59" s="662"/>
      <c r="AK59" s="1633"/>
      <c r="AL59" s="1637"/>
      <c r="AM59" s="1640"/>
      <c r="AN59" s="685" t="s">
        <v>347</v>
      </c>
      <c r="AO59" s="760" t="s">
        <v>1160</v>
      </c>
      <c r="AP59" s="745" t="s">
        <v>1161</v>
      </c>
      <c r="AQ59" s="663" t="s">
        <v>103</v>
      </c>
      <c r="AR59" s="664" t="s">
        <v>62</v>
      </c>
      <c r="AS59" s="621">
        <v>0.15</v>
      </c>
      <c r="AT59" s="664" t="s">
        <v>56</v>
      </c>
      <c r="AU59" s="621">
        <v>0.15</v>
      </c>
      <c r="AV59" s="665">
        <v>0.3</v>
      </c>
      <c r="AW59" s="664" t="s">
        <v>73</v>
      </c>
      <c r="AX59" s="664" t="s">
        <v>65</v>
      </c>
      <c r="AY59" s="664" t="s">
        <v>59</v>
      </c>
      <c r="AZ59" s="679">
        <v>0.252</v>
      </c>
      <c r="BA59" s="666" t="s">
        <v>90</v>
      </c>
      <c r="BB59" s="665">
        <v>0.6</v>
      </c>
      <c r="BC59" s="666" t="s">
        <v>123</v>
      </c>
      <c r="BD59" s="624" t="s">
        <v>126</v>
      </c>
      <c r="BE59" s="1621"/>
      <c r="BF59" s="1618"/>
      <c r="BG59" s="1618"/>
      <c r="BH59" s="1662"/>
      <c r="BI59" s="1665"/>
      <c r="BJ59" s="1665"/>
      <c r="BK59" s="738"/>
      <c r="BL59" s="1669"/>
    </row>
    <row r="60" spans="2:64" ht="102" customHeight="1" thickBot="1" x14ac:dyDescent="0.35">
      <c r="B60" s="1584"/>
      <c r="C60" s="1587"/>
      <c r="D60" s="1590"/>
      <c r="E60" s="1648" t="s">
        <v>50</v>
      </c>
      <c r="F60" s="1595" t="s">
        <v>270</v>
      </c>
      <c r="G60" s="1615" t="s">
        <v>1165</v>
      </c>
      <c r="H60" s="1617" t="s">
        <v>68</v>
      </c>
      <c r="I60" s="1617" t="s">
        <v>1166</v>
      </c>
      <c r="J60" s="1617" t="s">
        <v>1167</v>
      </c>
      <c r="K60" s="1630" t="s">
        <v>101</v>
      </c>
      <c r="L60" s="1617" t="s">
        <v>70</v>
      </c>
      <c r="M60" s="1624" t="s">
        <v>129</v>
      </c>
      <c r="N60" s="1627">
        <v>0.8</v>
      </c>
      <c r="O60" s="640" t="s">
        <v>53</v>
      </c>
      <c r="P60" s="640" t="s">
        <v>53</v>
      </c>
      <c r="Q60" s="640" t="s">
        <v>53</v>
      </c>
      <c r="R60" s="640" t="s">
        <v>53</v>
      </c>
      <c r="S60" s="640" t="s">
        <v>53</v>
      </c>
      <c r="T60" s="640" t="s">
        <v>53</v>
      </c>
      <c r="U60" s="640" t="s">
        <v>53</v>
      </c>
      <c r="V60" s="640" t="s">
        <v>54</v>
      </c>
      <c r="W60" s="640" t="s">
        <v>54</v>
      </c>
      <c r="X60" s="640" t="s">
        <v>53</v>
      </c>
      <c r="Y60" s="640" t="s">
        <v>53</v>
      </c>
      <c r="Z60" s="640" t="s">
        <v>53</v>
      </c>
      <c r="AA60" s="640" t="s">
        <v>53</v>
      </c>
      <c r="AB60" s="640" t="s">
        <v>53</v>
      </c>
      <c r="AC60" s="640" t="s">
        <v>53</v>
      </c>
      <c r="AD60" s="640" t="s">
        <v>54</v>
      </c>
      <c r="AE60" s="640" t="s">
        <v>53</v>
      </c>
      <c r="AF60" s="640" t="s">
        <v>53</v>
      </c>
      <c r="AG60" s="640" t="s">
        <v>54</v>
      </c>
      <c r="AH60" s="641"/>
      <c r="AI60" s="1617" t="s">
        <v>360</v>
      </c>
      <c r="AJ60" s="641"/>
      <c r="AK60" s="1632" t="s">
        <v>117</v>
      </c>
      <c r="AL60" s="1635">
        <v>0.4</v>
      </c>
      <c r="AM60" s="1638" t="s">
        <v>126</v>
      </c>
      <c r="AN60" s="686" t="s">
        <v>84</v>
      </c>
      <c r="AO60" s="723" t="s">
        <v>1170</v>
      </c>
      <c r="AP60" s="747" t="s">
        <v>1202</v>
      </c>
      <c r="AQ60" s="678" t="s">
        <v>103</v>
      </c>
      <c r="AR60" s="658" t="s">
        <v>61</v>
      </c>
      <c r="AS60" s="643">
        <v>0.25</v>
      </c>
      <c r="AT60" s="658" t="s">
        <v>56</v>
      </c>
      <c r="AU60" s="643">
        <v>0.15</v>
      </c>
      <c r="AV60" s="644">
        <v>0.4</v>
      </c>
      <c r="AW60" s="658" t="s">
        <v>57</v>
      </c>
      <c r="AX60" s="658" t="s">
        <v>58</v>
      </c>
      <c r="AY60" s="658" t="s">
        <v>59</v>
      </c>
      <c r="AZ60" s="644">
        <v>0.48</v>
      </c>
      <c r="BA60" s="645" t="s">
        <v>122</v>
      </c>
      <c r="BB60" s="644">
        <v>0.4</v>
      </c>
      <c r="BC60" s="645" t="s">
        <v>117</v>
      </c>
      <c r="BD60" s="646" t="s">
        <v>126</v>
      </c>
      <c r="BE60" s="1619" t="s">
        <v>114</v>
      </c>
      <c r="BF60" s="1617" t="s">
        <v>388</v>
      </c>
      <c r="BG60" s="1617" t="s">
        <v>388</v>
      </c>
      <c r="BH60" s="1617" t="s">
        <v>388</v>
      </c>
      <c r="BI60" s="1617" t="s">
        <v>388</v>
      </c>
      <c r="BJ60" s="1617" t="s">
        <v>388</v>
      </c>
      <c r="BK60" s="667"/>
      <c r="BL60" s="1668" t="s">
        <v>1175</v>
      </c>
    </row>
    <row r="61" spans="2:64" ht="88.5" thickBot="1" x14ac:dyDescent="0.35">
      <c r="B61" s="1584"/>
      <c r="C61" s="1587"/>
      <c r="D61" s="1590"/>
      <c r="E61" s="1593"/>
      <c r="F61" s="1596"/>
      <c r="G61" s="1659"/>
      <c r="H61" s="1622"/>
      <c r="I61" s="1622"/>
      <c r="J61" s="1622"/>
      <c r="K61" s="1647"/>
      <c r="L61" s="1622"/>
      <c r="M61" s="1625"/>
      <c r="N61" s="1628"/>
      <c r="O61" s="623" t="s">
        <v>53</v>
      </c>
      <c r="P61" s="623" t="s">
        <v>53</v>
      </c>
      <c r="Q61" s="623" t="s">
        <v>53</v>
      </c>
      <c r="R61" s="623" t="s">
        <v>53</v>
      </c>
      <c r="S61" s="623" t="s">
        <v>53</v>
      </c>
      <c r="T61" s="623" t="s">
        <v>53</v>
      </c>
      <c r="U61" s="623" t="s">
        <v>53</v>
      </c>
      <c r="V61" s="623" t="s">
        <v>54</v>
      </c>
      <c r="W61" s="623" t="s">
        <v>54</v>
      </c>
      <c r="X61" s="623" t="s">
        <v>53</v>
      </c>
      <c r="Y61" s="623" t="s">
        <v>53</v>
      </c>
      <c r="Z61" s="623" t="s">
        <v>53</v>
      </c>
      <c r="AA61" s="623" t="s">
        <v>53</v>
      </c>
      <c r="AB61" s="623" t="s">
        <v>53</v>
      </c>
      <c r="AC61" s="623" t="s">
        <v>53</v>
      </c>
      <c r="AD61" s="623" t="s">
        <v>54</v>
      </c>
      <c r="AE61" s="623" t="s">
        <v>53</v>
      </c>
      <c r="AF61" s="623" t="s">
        <v>53</v>
      </c>
      <c r="AG61" s="623" t="s">
        <v>54</v>
      </c>
      <c r="AH61" s="615"/>
      <c r="AI61" s="1622"/>
      <c r="AJ61" s="615"/>
      <c r="AK61" s="1634"/>
      <c r="AL61" s="1636"/>
      <c r="AM61" s="1639"/>
      <c r="AN61" s="686" t="s">
        <v>347</v>
      </c>
      <c r="AO61" s="746" t="s">
        <v>1171</v>
      </c>
      <c r="AP61" s="747" t="s">
        <v>1203</v>
      </c>
      <c r="AQ61" s="717" t="s">
        <v>103</v>
      </c>
      <c r="AR61" s="659" t="s">
        <v>61</v>
      </c>
      <c r="AS61" s="617">
        <v>0.25</v>
      </c>
      <c r="AT61" s="659" t="s">
        <v>56</v>
      </c>
      <c r="AU61" s="617">
        <v>0.15</v>
      </c>
      <c r="AV61" s="618">
        <v>0.4</v>
      </c>
      <c r="AW61" s="659" t="s">
        <v>57</v>
      </c>
      <c r="AX61" s="659" t="s">
        <v>58</v>
      </c>
      <c r="AY61" s="659" t="s">
        <v>59</v>
      </c>
      <c r="AZ61" s="629">
        <v>0.28799999999999998</v>
      </c>
      <c r="BA61" s="619" t="s">
        <v>90</v>
      </c>
      <c r="BB61" s="618">
        <v>0.4</v>
      </c>
      <c r="BC61" s="619" t="s">
        <v>117</v>
      </c>
      <c r="BD61" s="620" t="s">
        <v>126</v>
      </c>
      <c r="BE61" s="1620"/>
      <c r="BF61" s="1622"/>
      <c r="BG61" s="1622"/>
      <c r="BH61" s="1622"/>
      <c r="BI61" s="1622"/>
      <c r="BJ61" s="1622"/>
      <c r="BK61" s="616"/>
      <c r="BL61" s="1670"/>
    </row>
    <row r="62" spans="2:64" ht="87.75" thickBot="1" x14ac:dyDescent="0.35">
      <c r="B62" s="1584"/>
      <c r="C62" s="1587"/>
      <c r="D62" s="1590"/>
      <c r="E62" s="1593"/>
      <c r="F62" s="1596"/>
      <c r="G62" s="1659"/>
      <c r="H62" s="1622"/>
      <c r="I62" s="1622"/>
      <c r="J62" s="1622"/>
      <c r="K62" s="1647"/>
      <c r="L62" s="1622"/>
      <c r="M62" s="1625"/>
      <c r="N62" s="1628"/>
      <c r="O62" s="623" t="s">
        <v>53</v>
      </c>
      <c r="P62" s="623" t="s">
        <v>53</v>
      </c>
      <c r="Q62" s="623" t="s">
        <v>53</v>
      </c>
      <c r="R62" s="623" t="s">
        <v>53</v>
      </c>
      <c r="S62" s="623" t="s">
        <v>53</v>
      </c>
      <c r="T62" s="623" t="s">
        <v>53</v>
      </c>
      <c r="U62" s="623" t="s">
        <v>53</v>
      </c>
      <c r="V62" s="623" t="s">
        <v>54</v>
      </c>
      <c r="W62" s="623" t="s">
        <v>54</v>
      </c>
      <c r="X62" s="623" t="s">
        <v>53</v>
      </c>
      <c r="Y62" s="623" t="s">
        <v>53</v>
      </c>
      <c r="Z62" s="623" t="s">
        <v>53</v>
      </c>
      <c r="AA62" s="623" t="s">
        <v>53</v>
      </c>
      <c r="AB62" s="623" t="s">
        <v>53</v>
      </c>
      <c r="AC62" s="623" t="s">
        <v>53</v>
      </c>
      <c r="AD62" s="623" t="s">
        <v>54</v>
      </c>
      <c r="AE62" s="623" t="s">
        <v>53</v>
      </c>
      <c r="AF62" s="623" t="s">
        <v>53</v>
      </c>
      <c r="AG62" s="623" t="s">
        <v>54</v>
      </c>
      <c r="AH62" s="615"/>
      <c r="AI62" s="1622"/>
      <c r="AJ62" s="615"/>
      <c r="AK62" s="1634"/>
      <c r="AL62" s="1636"/>
      <c r="AM62" s="1639"/>
      <c r="AN62" s="686" t="s">
        <v>348</v>
      </c>
      <c r="AO62" s="746" t="s">
        <v>1172</v>
      </c>
      <c r="AP62" s="747" t="s">
        <v>1203</v>
      </c>
      <c r="AQ62" s="717" t="s">
        <v>103</v>
      </c>
      <c r="AR62" s="659" t="s">
        <v>62</v>
      </c>
      <c r="AS62" s="617">
        <v>0.15</v>
      </c>
      <c r="AT62" s="659" t="s">
        <v>56</v>
      </c>
      <c r="AU62" s="617">
        <v>0.15</v>
      </c>
      <c r="AV62" s="618">
        <v>0.3</v>
      </c>
      <c r="AW62" s="659" t="s">
        <v>73</v>
      </c>
      <c r="AX62" s="659" t="s">
        <v>65</v>
      </c>
      <c r="AY62" s="659" t="s">
        <v>59</v>
      </c>
      <c r="AZ62" s="618">
        <v>0.2016</v>
      </c>
      <c r="BA62" s="619" t="s">
        <v>90</v>
      </c>
      <c r="BB62" s="618">
        <v>0.4</v>
      </c>
      <c r="BC62" s="619" t="s">
        <v>117</v>
      </c>
      <c r="BD62" s="620" t="s">
        <v>126</v>
      </c>
      <c r="BE62" s="1620"/>
      <c r="BF62" s="1622"/>
      <c r="BG62" s="1622"/>
      <c r="BH62" s="1622"/>
      <c r="BI62" s="1622"/>
      <c r="BJ62" s="1622"/>
      <c r="BK62" s="616"/>
      <c r="BL62" s="1670"/>
    </row>
    <row r="63" spans="2:64" ht="102" thickBot="1" x14ac:dyDescent="0.35">
      <c r="B63" s="1584"/>
      <c r="C63" s="1587"/>
      <c r="D63" s="1590"/>
      <c r="E63" s="1593"/>
      <c r="F63" s="1596"/>
      <c r="G63" s="1659"/>
      <c r="H63" s="1622"/>
      <c r="I63" s="1622"/>
      <c r="J63" s="1622"/>
      <c r="K63" s="1647"/>
      <c r="L63" s="1622"/>
      <c r="M63" s="1625"/>
      <c r="N63" s="1628"/>
      <c r="O63" s="623" t="s">
        <v>53</v>
      </c>
      <c r="P63" s="623" t="s">
        <v>53</v>
      </c>
      <c r="Q63" s="623" t="s">
        <v>53</v>
      </c>
      <c r="R63" s="623" t="s">
        <v>53</v>
      </c>
      <c r="S63" s="623" t="s">
        <v>53</v>
      </c>
      <c r="T63" s="623" t="s">
        <v>53</v>
      </c>
      <c r="U63" s="623" t="s">
        <v>53</v>
      </c>
      <c r="V63" s="623" t="s">
        <v>54</v>
      </c>
      <c r="W63" s="623" t="s">
        <v>54</v>
      </c>
      <c r="X63" s="623" t="s">
        <v>53</v>
      </c>
      <c r="Y63" s="623" t="s">
        <v>53</v>
      </c>
      <c r="Z63" s="623" t="s">
        <v>53</v>
      </c>
      <c r="AA63" s="623" t="s">
        <v>53</v>
      </c>
      <c r="AB63" s="623" t="s">
        <v>53</v>
      </c>
      <c r="AC63" s="623" t="s">
        <v>53</v>
      </c>
      <c r="AD63" s="623" t="s">
        <v>54</v>
      </c>
      <c r="AE63" s="623" t="s">
        <v>53</v>
      </c>
      <c r="AF63" s="623" t="s">
        <v>53</v>
      </c>
      <c r="AG63" s="623" t="s">
        <v>54</v>
      </c>
      <c r="AH63" s="615"/>
      <c r="AI63" s="1622"/>
      <c r="AJ63" s="615"/>
      <c r="AK63" s="1634"/>
      <c r="AL63" s="1636"/>
      <c r="AM63" s="1639"/>
      <c r="AN63" s="686" t="s">
        <v>349</v>
      </c>
      <c r="AO63" s="746" t="s">
        <v>1173</v>
      </c>
      <c r="AP63" s="747" t="s">
        <v>1203</v>
      </c>
      <c r="AQ63" s="717" t="s">
        <v>103</v>
      </c>
      <c r="AR63" s="659" t="s">
        <v>62</v>
      </c>
      <c r="AS63" s="617">
        <v>0.15</v>
      </c>
      <c r="AT63" s="659" t="s">
        <v>56</v>
      </c>
      <c r="AU63" s="617">
        <v>0.15</v>
      </c>
      <c r="AV63" s="618">
        <v>0.3</v>
      </c>
      <c r="AW63" s="659" t="s">
        <v>57</v>
      </c>
      <c r="AX63" s="659" t="s">
        <v>58</v>
      </c>
      <c r="AY63" s="659" t="s">
        <v>59</v>
      </c>
      <c r="AZ63" s="618">
        <v>0.14112</v>
      </c>
      <c r="BA63" s="619" t="s">
        <v>112</v>
      </c>
      <c r="BB63" s="618">
        <v>0.4</v>
      </c>
      <c r="BC63" s="619" t="s">
        <v>117</v>
      </c>
      <c r="BD63" s="620" t="s">
        <v>90</v>
      </c>
      <c r="BE63" s="1620"/>
      <c r="BF63" s="1622"/>
      <c r="BG63" s="1622"/>
      <c r="BH63" s="1622"/>
      <c r="BI63" s="1622"/>
      <c r="BJ63" s="1622"/>
      <c r="BK63" s="616"/>
      <c r="BL63" s="1670"/>
    </row>
    <row r="64" spans="2:64" ht="130.5" thickBot="1" x14ac:dyDescent="0.35">
      <c r="B64" s="1584"/>
      <c r="C64" s="1587"/>
      <c r="D64" s="1590"/>
      <c r="E64" s="1614"/>
      <c r="F64" s="1597"/>
      <c r="G64" s="1616"/>
      <c r="H64" s="1618"/>
      <c r="I64" s="1618"/>
      <c r="J64" s="1618"/>
      <c r="K64" s="1631"/>
      <c r="L64" s="1618"/>
      <c r="M64" s="1626"/>
      <c r="N64" s="1629"/>
      <c r="O64" s="649" t="s">
        <v>53</v>
      </c>
      <c r="P64" s="649" t="s">
        <v>53</v>
      </c>
      <c r="Q64" s="649" t="s">
        <v>53</v>
      </c>
      <c r="R64" s="649" t="s">
        <v>53</v>
      </c>
      <c r="S64" s="649" t="s">
        <v>53</v>
      </c>
      <c r="T64" s="649" t="s">
        <v>53</v>
      </c>
      <c r="U64" s="649" t="s">
        <v>53</v>
      </c>
      <c r="V64" s="649" t="s">
        <v>54</v>
      </c>
      <c r="W64" s="649" t="s">
        <v>54</v>
      </c>
      <c r="X64" s="649" t="s">
        <v>53</v>
      </c>
      <c r="Y64" s="649" t="s">
        <v>53</v>
      </c>
      <c r="Z64" s="649" t="s">
        <v>53</v>
      </c>
      <c r="AA64" s="649" t="s">
        <v>53</v>
      </c>
      <c r="AB64" s="649" t="s">
        <v>53</v>
      </c>
      <c r="AC64" s="649" t="s">
        <v>53</v>
      </c>
      <c r="AD64" s="649" t="s">
        <v>54</v>
      </c>
      <c r="AE64" s="649" t="s">
        <v>53</v>
      </c>
      <c r="AF64" s="649" t="s">
        <v>53</v>
      </c>
      <c r="AG64" s="649" t="s">
        <v>54</v>
      </c>
      <c r="AH64" s="650"/>
      <c r="AI64" s="1618"/>
      <c r="AJ64" s="650"/>
      <c r="AK64" s="1633"/>
      <c r="AL64" s="1637"/>
      <c r="AM64" s="1640"/>
      <c r="AN64" s="686" t="s">
        <v>350</v>
      </c>
      <c r="AO64" s="724" t="s">
        <v>1174</v>
      </c>
      <c r="AP64" s="747" t="s">
        <v>1169</v>
      </c>
      <c r="AQ64" s="684" t="s">
        <v>103</v>
      </c>
      <c r="AR64" s="660" t="s">
        <v>62</v>
      </c>
      <c r="AS64" s="653">
        <v>0.15</v>
      </c>
      <c r="AT64" s="660" t="s">
        <v>56</v>
      </c>
      <c r="AU64" s="653">
        <v>0.15</v>
      </c>
      <c r="AV64" s="654">
        <v>0.3</v>
      </c>
      <c r="AW64" s="660" t="s">
        <v>57</v>
      </c>
      <c r="AX64" s="660" t="s">
        <v>58</v>
      </c>
      <c r="AY64" s="660" t="s">
        <v>59</v>
      </c>
      <c r="AZ64" s="654">
        <v>9.8783999999999997E-2</v>
      </c>
      <c r="BA64" s="655" t="s">
        <v>112</v>
      </c>
      <c r="BB64" s="654">
        <v>0.4</v>
      </c>
      <c r="BC64" s="655" t="s">
        <v>117</v>
      </c>
      <c r="BD64" s="656" t="s">
        <v>90</v>
      </c>
      <c r="BE64" s="1621"/>
      <c r="BF64" s="1618"/>
      <c r="BG64" s="1618"/>
      <c r="BH64" s="1618"/>
      <c r="BI64" s="1618"/>
      <c r="BJ64" s="1618"/>
      <c r="BK64" s="657"/>
      <c r="BL64" s="1669"/>
    </row>
    <row r="65" spans="2:64" ht="132.75" thickBot="1" x14ac:dyDescent="0.35">
      <c r="B65" s="1584"/>
      <c r="C65" s="1587"/>
      <c r="D65" s="1590"/>
      <c r="E65" s="719" t="s">
        <v>50</v>
      </c>
      <c r="F65" s="720" t="s">
        <v>272</v>
      </c>
      <c r="G65" s="432" t="s">
        <v>1176</v>
      </c>
      <c r="H65" s="688" t="s">
        <v>68</v>
      </c>
      <c r="I65" s="688" t="s">
        <v>1177</v>
      </c>
      <c r="J65" s="688" t="s">
        <v>1178</v>
      </c>
      <c r="K65" s="689" t="s">
        <v>101</v>
      </c>
      <c r="L65" s="688" t="s">
        <v>64</v>
      </c>
      <c r="M65" s="690" t="s">
        <v>122</v>
      </c>
      <c r="N65" s="691">
        <v>0.6</v>
      </c>
      <c r="O65" s="692" t="s">
        <v>53</v>
      </c>
      <c r="P65" s="692" t="s">
        <v>53</v>
      </c>
      <c r="Q65" s="692" t="s">
        <v>53</v>
      </c>
      <c r="R65" s="692" t="s">
        <v>53</v>
      </c>
      <c r="S65" s="692" t="s">
        <v>53</v>
      </c>
      <c r="T65" s="692" t="s">
        <v>53</v>
      </c>
      <c r="U65" s="692" t="s">
        <v>53</v>
      </c>
      <c r="V65" s="692" t="s">
        <v>54</v>
      </c>
      <c r="W65" s="692" t="s">
        <v>54</v>
      </c>
      <c r="X65" s="692" t="s">
        <v>53</v>
      </c>
      <c r="Y65" s="692" t="s">
        <v>53</v>
      </c>
      <c r="Z65" s="692" t="s">
        <v>53</v>
      </c>
      <c r="AA65" s="692" t="s">
        <v>53</v>
      </c>
      <c r="AB65" s="692" t="s">
        <v>53</v>
      </c>
      <c r="AC65" s="692" t="s">
        <v>53</v>
      </c>
      <c r="AD65" s="692" t="s">
        <v>54</v>
      </c>
      <c r="AE65" s="692" t="s">
        <v>53</v>
      </c>
      <c r="AF65" s="692" t="s">
        <v>53</v>
      </c>
      <c r="AG65" s="692" t="s">
        <v>54</v>
      </c>
      <c r="AH65" s="693"/>
      <c r="AI65" s="688" t="s">
        <v>360</v>
      </c>
      <c r="AJ65" s="693"/>
      <c r="AK65" s="694" t="s">
        <v>117</v>
      </c>
      <c r="AL65" s="695">
        <v>0.4</v>
      </c>
      <c r="AM65" s="706" t="s">
        <v>126</v>
      </c>
      <c r="AN65" s="686" t="s">
        <v>84</v>
      </c>
      <c r="AO65" s="748" t="s">
        <v>1179</v>
      </c>
      <c r="AP65" s="747" t="s">
        <v>1152</v>
      </c>
      <c r="AQ65" s="696" t="s">
        <v>103</v>
      </c>
      <c r="AR65" s="697" t="s">
        <v>62</v>
      </c>
      <c r="AS65" s="695">
        <v>0.15</v>
      </c>
      <c r="AT65" s="697" t="s">
        <v>56</v>
      </c>
      <c r="AU65" s="695">
        <v>0.15</v>
      </c>
      <c r="AV65" s="698">
        <v>0.3</v>
      </c>
      <c r="AW65" s="697" t="s">
        <v>73</v>
      </c>
      <c r="AX65" s="697" t="s">
        <v>65</v>
      </c>
      <c r="AY65" s="697" t="s">
        <v>59</v>
      </c>
      <c r="AZ65" s="698">
        <v>0.42</v>
      </c>
      <c r="BA65" s="699" t="s">
        <v>122</v>
      </c>
      <c r="BB65" s="698">
        <v>0.4</v>
      </c>
      <c r="BC65" s="699" t="s">
        <v>117</v>
      </c>
      <c r="BD65" s="700" t="s">
        <v>126</v>
      </c>
      <c r="BE65" s="697" t="s">
        <v>60</v>
      </c>
      <c r="BF65" s="688" t="s">
        <v>1181</v>
      </c>
      <c r="BG65" s="688" t="s">
        <v>1152</v>
      </c>
      <c r="BH65" s="721" t="s">
        <v>1180</v>
      </c>
      <c r="BI65" s="402">
        <v>44562</v>
      </c>
      <c r="BJ65" s="402">
        <v>44915</v>
      </c>
      <c r="BK65" s="722"/>
      <c r="BL65" s="702" t="s">
        <v>1182</v>
      </c>
    </row>
    <row r="66" spans="2:64" ht="118.5" customHeight="1" thickBot="1" x14ac:dyDescent="0.35">
      <c r="B66" s="1584"/>
      <c r="C66" s="1587"/>
      <c r="D66" s="1590"/>
      <c r="E66" s="1648" t="s">
        <v>50</v>
      </c>
      <c r="F66" s="1595" t="s">
        <v>273</v>
      </c>
      <c r="G66" s="1615" t="s">
        <v>1183</v>
      </c>
      <c r="H66" s="1617" t="s">
        <v>68</v>
      </c>
      <c r="I66" s="1617" t="s">
        <v>1184</v>
      </c>
      <c r="J66" s="1617" t="s">
        <v>1185</v>
      </c>
      <c r="K66" s="1630" t="s">
        <v>101</v>
      </c>
      <c r="L66" s="1617" t="s">
        <v>64</v>
      </c>
      <c r="M66" s="1624" t="s">
        <v>122</v>
      </c>
      <c r="N66" s="1627">
        <v>0.6</v>
      </c>
      <c r="O66" s="640" t="s">
        <v>53</v>
      </c>
      <c r="P66" s="640" t="s">
        <v>53</v>
      </c>
      <c r="Q66" s="640" t="s">
        <v>53</v>
      </c>
      <c r="R66" s="640" t="s">
        <v>53</v>
      </c>
      <c r="S66" s="640" t="s">
        <v>53</v>
      </c>
      <c r="T66" s="640" t="s">
        <v>53</v>
      </c>
      <c r="U66" s="640" t="s">
        <v>53</v>
      </c>
      <c r="V66" s="640" t="s">
        <v>54</v>
      </c>
      <c r="W66" s="640" t="s">
        <v>54</v>
      </c>
      <c r="X66" s="640" t="s">
        <v>53</v>
      </c>
      <c r="Y66" s="640" t="s">
        <v>53</v>
      </c>
      <c r="Z66" s="640" t="s">
        <v>53</v>
      </c>
      <c r="AA66" s="640" t="s">
        <v>53</v>
      </c>
      <c r="AB66" s="640" t="s">
        <v>53</v>
      </c>
      <c r="AC66" s="640" t="s">
        <v>53</v>
      </c>
      <c r="AD66" s="640" t="s">
        <v>54</v>
      </c>
      <c r="AE66" s="640" t="s">
        <v>53</v>
      </c>
      <c r="AF66" s="640" t="s">
        <v>53</v>
      </c>
      <c r="AG66" s="640" t="s">
        <v>54</v>
      </c>
      <c r="AH66" s="641"/>
      <c r="AI66" s="1617" t="s">
        <v>360</v>
      </c>
      <c r="AJ66" s="641"/>
      <c r="AK66" s="1632" t="s">
        <v>117</v>
      </c>
      <c r="AL66" s="1635">
        <v>0.4</v>
      </c>
      <c r="AM66" s="1638" t="s">
        <v>126</v>
      </c>
      <c r="AN66" s="686" t="s">
        <v>84</v>
      </c>
      <c r="AO66" s="749" t="s">
        <v>1187</v>
      </c>
      <c r="AP66" s="747" t="s">
        <v>1188</v>
      </c>
      <c r="AQ66" s="642" t="s">
        <v>103</v>
      </c>
      <c r="AR66" s="658" t="s">
        <v>62</v>
      </c>
      <c r="AS66" s="643">
        <v>0.15</v>
      </c>
      <c r="AT66" s="658" t="s">
        <v>56</v>
      </c>
      <c r="AU66" s="643">
        <v>0.15</v>
      </c>
      <c r="AV66" s="644">
        <v>0.3</v>
      </c>
      <c r="AW66" s="658" t="s">
        <v>57</v>
      </c>
      <c r="AX66" s="658" t="s">
        <v>58</v>
      </c>
      <c r="AY66" s="658" t="s">
        <v>59</v>
      </c>
      <c r="AZ66" s="644">
        <v>0.42</v>
      </c>
      <c r="BA66" s="645" t="s">
        <v>122</v>
      </c>
      <c r="BB66" s="644">
        <v>0.4</v>
      </c>
      <c r="BC66" s="645" t="s">
        <v>117</v>
      </c>
      <c r="BD66" s="646" t="s">
        <v>126</v>
      </c>
      <c r="BE66" s="1619" t="s">
        <v>60</v>
      </c>
      <c r="BF66" s="1617" t="s">
        <v>1189</v>
      </c>
      <c r="BG66" s="1617" t="s">
        <v>1188</v>
      </c>
      <c r="BH66" s="1660" t="s">
        <v>590</v>
      </c>
      <c r="BI66" s="1663">
        <v>44563</v>
      </c>
      <c r="BJ66" s="1663">
        <v>44926</v>
      </c>
      <c r="BK66" s="680"/>
      <c r="BL66" s="1668" t="s">
        <v>1190</v>
      </c>
    </row>
    <row r="67" spans="2:64" ht="118.5" thickBot="1" x14ac:dyDescent="0.35">
      <c r="B67" s="1585"/>
      <c r="C67" s="1588"/>
      <c r="D67" s="1591"/>
      <c r="E67" s="1594"/>
      <c r="F67" s="1597"/>
      <c r="G67" s="1616"/>
      <c r="H67" s="1618"/>
      <c r="I67" s="1618"/>
      <c r="J67" s="1618"/>
      <c r="K67" s="1631"/>
      <c r="L67" s="1618"/>
      <c r="M67" s="1626"/>
      <c r="N67" s="1629"/>
      <c r="O67" s="649" t="s">
        <v>53</v>
      </c>
      <c r="P67" s="649" t="s">
        <v>53</v>
      </c>
      <c r="Q67" s="649" t="s">
        <v>53</v>
      </c>
      <c r="R67" s="649" t="s">
        <v>53</v>
      </c>
      <c r="S67" s="649" t="s">
        <v>53</v>
      </c>
      <c r="T67" s="649" t="s">
        <v>53</v>
      </c>
      <c r="U67" s="649" t="s">
        <v>53</v>
      </c>
      <c r="V67" s="649" t="s">
        <v>54</v>
      </c>
      <c r="W67" s="649" t="s">
        <v>54</v>
      </c>
      <c r="X67" s="649" t="s">
        <v>53</v>
      </c>
      <c r="Y67" s="649" t="s">
        <v>53</v>
      </c>
      <c r="Z67" s="649" t="s">
        <v>53</v>
      </c>
      <c r="AA67" s="649" t="s">
        <v>53</v>
      </c>
      <c r="AB67" s="649" t="s">
        <v>53</v>
      </c>
      <c r="AC67" s="649" t="s">
        <v>53</v>
      </c>
      <c r="AD67" s="649" t="s">
        <v>54</v>
      </c>
      <c r="AE67" s="649" t="s">
        <v>53</v>
      </c>
      <c r="AF67" s="649" t="s">
        <v>53</v>
      </c>
      <c r="AG67" s="649" t="s">
        <v>54</v>
      </c>
      <c r="AH67" s="650"/>
      <c r="AI67" s="1618"/>
      <c r="AJ67" s="650"/>
      <c r="AK67" s="1633"/>
      <c r="AL67" s="1637"/>
      <c r="AM67" s="1640"/>
      <c r="AN67" s="686" t="s">
        <v>347</v>
      </c>
      <c r="AO67" s="749" t="s">
        <v>1186</v>
      </c>
      <c r="AP67" s="747" t="s">
        <v>1188</v>
      </c>
      <c r="AQ67" s="652" t="s">
        <v>103</v>
      </c>
      <c r="AR67" s="660" t="s">
        <v>62</v>
      </c>
      <c r="AS67" s="653">
        <v>0.15</v>
      </c>
      <c r="AT67" s="660" t="s">
        <v>56</v>
      </c>
      <c r="AU67" s="653">
        <v>0.15</v>
      </c>
      <c r="AV67" s="654">
        <v>0.3</v>
      </c>
      <c r="AW67" s="669" t="s">
        <v>57</v>
      </c>
      <c r="AX67" s="669" t="s">
        <v>58</v>
      </c>
      <c r="AY67" s="669" t="s">
        <v>59</v>
      </c>
      <c r="AZ67" s="671">
        <v>0.29399999999999998</v>
      </c>
      <c r="BA67" s="655" t="s">
        <v>90</v>
      </c>
      <c r="BB67" s="654">
        <v>0.4</v>
      </c>
      <c r="BC67" s="655" t="s">
        <v>117</v>
      </c>
      <c r="BD67" s="656" t="s">
        <v>126</v>
      </c>
      <c r="BE67" s="1621"/>
      <c r="BF67" s="1618"/>
      <c r="BG67" s="1618"/>
      <c r="BH67" s="1662"/>
      <c r="BI67" s="1665"/>
      <c r="BJ67" s="1665"/>
      <c r="BK67" s="681"/>
      <c r="BL67" s="1669"/>
    </row>
    <row r="68" spans="2:64" ht="258" customHeight="1" thickBot="1" x14ac:dyDescent="0.35">
      <c r="B68" s="1583" t="s">
        <v>197</v>
      </c>
      <c r="C68" s="1586" t="s">
        <v>216</v>
      </c>
      <c r="D68" s="1589" t="s">
        <v>229</v>
      </c>
      <c r="E68" s="572" t="s">
        <v>74</v>
      </c>
      <c r="F68" s="720" t="s">
        <v>274</v>
      </c>
      <c r="G68" s="432" t="s">
        <v>929</v>
      </c>
      <c r="H68" s="688" t="s">
        <v>68</v>
      </c>
      <c r="I68" s="688" t="s">
        <v>613</v>
      </c>
      <c r="J68" s="689" t="s">
        <v>614</v>
      </c>
      <c r="K68" s="689" t="s">
        <v>101</v>
      </c>
      <c r="L68" s="688" t="s">
        <v>72</v>
      </c>
      <c r="M68" s="690" t="s">
        <v>90</v>
      </c>
      <c r="N68" s="691">
        <v>0.4</v>
      </c>
      <c r="O68" s="692" t="s">
        <v>53</v>
      </c>
      <c r="P68" s="692" t="s">
        <v>53</v>
      </c>
      <c r="Q68" s="692" t="s">
        <v>53</v>
      </c>
      <c r="R68" s="692" t="s">
        <v>53</v>
      </c>
      <c r="S68" s="692" t="s">
        <v>53</v>
      </c>
      <c r="T68" s="692" t="s">
        <v>53</v>
      </c>
      <c r="U68" s="692" t="s">
        <v>53</v>
      </c>
      <c r="V68" s="692" t="s">
        <v>54</v>
      </c>
      <c r="W68" s="692" t="s">
        <v>54</v>
      </c>
      <c r="X68" s="692" t="s">
        <v>53</v>
      </c>
      <c r="Y68" s="692" t="s">
        <v>53</v>
      </c>
      <c r="Z68" s="692" t="s">
        <v>53</v>
      </c>
      <c r="AA68" s="692" t="s">
        <v>53</v>
      </c>
      <c r="AB68" s="692" t="s">
        <v>53</v>
      </c>
      <c r="AC68" s="692" t="s">
        <v>53</v>
      </c>
      <c r="AD68" s="692" t="s">
        <v>54</v>
      </c>
      <c r="AE68" s="692" t="s">
        <v>53</v>
      </c>
      <c r="AF68" s="692" t="s">
        <v>53</v>
      </c>
      <c r="AG68" s="692" t="s">
        <v>54</v>
      </c>
      <c r="AH68" s="693"/>
      <c r="AI68" s="688" t="s">
        <v>359</v>
      </c>
      <c r="AJ68" s="693"/>
      <c r="AK68" s="694" t="s">
        <v>1083</v>
      </c>
      <c r="AL68" s="695">
        <v>0.2</v>
      </c>
      <c r="AM68" s="706" t="s">
        <v>90</v>
      </c>
      <c r="AN68" s="686" t="s">
        <v>84</v>
      </c>
      <c r="AO68" s="269" t="s">
        <v>616</v>
      </c>
      <c r="AP68" s="368" t="s">
        <v>615</v>
      </c>
      <c r="AQ68" s="300" t="s">
        <v>103</v>
      </c>
      <c r="AR68" s="697" t="s">
        <v>61</v>
      </c>
      <c r="AS68" s="695">
        <v>0.25</v>
      </c>
      <c r="AT68" s="697" t="s">
        <v>56</v>
      </c>
      <c r="AU68" s="695">
        <v>0.15</v>
      </c>
      <c r="AV68" s="698">
        <v>0.4</v>
      </c>
      <c r="AW68" s="697" t="s">
        <v>57</v>
      </c>
      <c r="AX68" s="697" t="s">
        <v>58</v>
      </c>
      <c r="AY68" s="697" t="s">
        <v>59</v>
      </c>
      <c r="AZ68" s="698">
        <v>0.24</v>
      </c>
      <c r="BA68" s="301" t="s">
        <v>90</v>
      </c>
      <c r="BB68" s="698">
        <v>0.2</v>
      </c>
      <c r="BC68" s="699" t="s">
        <v>1083</v>
      </c>
      <c r="BD68" s="700" t="s">
        <v>90</v>
      </c>
      <c r="BE68" s="697" t="s">
        <v>114</v>
      </c>
      <c r="BF68" s="721" t="s">
        <v>388</v>
      </c>
      <c r="BG68" s="721" t="s">
        <v>388</v>
      </c>
      <c r="BH68" s="721" t="s">
        <v>388</v>
      </c>
      <c r="BI68" s="721" t="s">
        <v>388</v>
      </c>
      <c r="BJ68" s="721" t="s">
        <v>388</v>
      </c>
      <c r="BK68" s="722"/>
      <c r="BL68" s="702" t="s">
        <v>930</v>
      </c>
    </row>
    <row r="69" spans="2:64" ht="198" customHeight="1" thickBot="1" x14ac:dyDescent="0.35">
      <c r="B69" s="1584"/>
      <c r="C69" s="1587"/>
      <c r="D69" s="1590"/>
      <c r="E69" s="598" t="s">
        <v>74</v>
      </c>
      <c r="F69" s="720" t="s">
        <v>275</v>
      </c>
      <c r="G69" s="432" t="s">
        <v>931</v>
      </c>
      <c r="H69" s="688" t="s">
        <v>68</v>
      </c>
      <c r="I69" s="688" t="s">
        <v>617</v>
      </c>
      <c r="J69" s="689" t="s">
        <v>618</v>
      </c>
      <c r="K69" s="689" t="s">
        <v>356</v>
      </c>
      <c r="L69" s="688" t="s">
        <v>72</v>
      </c>
      <c r="M69" s="690" t="s">
        <v>90</v>
      </c>
      <c r="N69" s="691">
        <v>0.4</v>
      </c>
      <c r="O69" s="692" t="s">
        <v>53</v>
      </c>
      <c r="P69" s="692" t="s">
        <v>53</v>
      </c>
      <c r="Q69" s="692" t="s">
        <v>53</v>
      </c>
      <c r="R69" s="692" t="s">
        <v>53</v>
      </c>
      <c r="S69" s="692" t="s">
        <v>53</v>
      </c>
      <c r="T69" s="692" t="s">
        <v>53</v>
      </c>
      <c r="U69" s="692" t="s">
        <v>53</v>
      </c>
      <c r="V69" s="692" t="s">
        <v>54</v>
      </c>
      <c r="W69" s="692" t="s">
        <v>54</v>
      </c>
      <c r="X69" s="692" t="s">
        <v>53</v>
      </c>
      <c r="Y69" s="692" t="s">
        <v>53</v>
      </c>
      <c r="Z69" s="692" t="s">
        <v>53</v>
      </c>
      <c r="AA69" s="692" t="s">
        <v>53</v>
      </c>
      <c r="AB69" s="692" t="s">
        <v>53</v>
      </c>
      <c r="AC69" s="692" t="s">
        <v>53</v>
      </c>
      <c r="AD69" s="692" t="s">
        <v>54</v>
      </c>
      <c r="AE69" s="692" t="s">
        <v>53</v>
      </c>
      <c r="AF69" s="692" t="s">
        <v>53</v>
      </c>
      <c r="AG69" s="692" t="s">
        <v>54</v>
      </c>
      <c r="AH69" s="693"/>
      <c r="AI69" s="688" t="s">
        <v>359</v>
      </c>
      <c r="AJ69" s="693"/>
      <c r="AK69" s="694" t="s">
        <v>1083</v>
      </c>
      <c r="AL69" s="695">
        <v>0.2</v>
      </c>
      <c r="AM69" s="706" t="s">
        <v>90</v>
      </c>
      <c r="AN69" s="686" t="s">
        <v>84</v>
      </c>
      <c r="AO69" s="302" t="s">
        <v>619</v>
      </c>
      <c r="AP69" s="368" t="s">
        <v>615</v>
      </c>
      <c r="AQ69" s="696" t="s">
        <v>103</v>
      </c>
      <c r="AR69" s="697" t="s">
        <v>62</v>
      </c>
      <c r="AS69" s="695">
        <v>0.15</v>
      </c>
      <c r="AT69" s="697" t="s">
        <v>56</v>
      </c>
      <c r="AU69" s="695">
        <v>0.15</v>
      </c>
      <c r="AV69" s="698">
        <v>0.3</v>
      </c>
      <c r="AW69" s="697" t="s">
        <v>57</v>
      </c>
      <c r="AX69" s="697" t="s">
        <v>58</v>
      </c>
      <c r="AY69" s="697" t="s">
        <v>59</v>
      </c>
      <c r="AZ69" s="698">
        <v>0.28000000000000003</v>
      </c>
      <c r="BA69" s="699" t="s">
        <v>90</v>
      </c>
      <c r="BB69" s="698">
        <v>0.2</v>
      </c>
      <c r="BC69" s="699" t="s">
        <v>1083</v>
      </c>
      <c r="BD69" s="700" t="s">
        <v>90</v>
      </c>
      <c r="BE69" s="697" t="s">
        <v>114</v>
      </c>
      <c r="BF69" s="721" t="s">
        <v>388</v>
      </c>
      <c r="BG69" s="721" t="s">
        <v>388</v>
      </c>
      <c r="BH69" s="721" t="s">
        <v>388</v>
      </c>
      <c r="BI69" s="721" t="s">
        <v>388</v>
      </c>
      <c r="BJ69" s="721" t="s">
        <v>388</v>
      </c>
      <c r="BK69" s="722"/>
      <c r="BL69" s="702" t="s">
        <v>620</v>
      </c>
    </row>
    <row r="70" spans="2:64" ht="180.75" customHeight="1" thickBot="1" x14ac:dyDescent="0.35">
      <c r="B70" s="1584"/>
      <c r="C70" s="1587"/>
      <c r="D70" s="1590"/>
      <c r="E70" s="598" t="s">
        <v>346</v>
      </c>
      <c r="F70" s="720" t="s">
        <v>276</v>
      </c>
      <c r="G70" s="432" t="s">
        <v>932</v>
      </c>
      <c r="H70" s="688" t="s">
        <v>68</v>
      </c>
      <c r="I70" s="688" t="s">
        <v>933</v>
      </c>
      <c r="J70" s="689" t="s">
        <v>934</v>
      </c>
      <c r="K70" s="689" t="s">
        <v>101</v>
      </c>
      <c r="L70" s="688" t="s">
        <v>72</v>
      </c>
      <c r="M70" s="690" t="s">
        <v>90</v>
      </c>
      <c r="N70" s="691">
        <v>0.4</v>
      </c>
      <c r="O70" s="692" t="s">
        <v>53</v>
      </c>
      <c r="P70" s="692" t="s">
        <v>53</v>
      </c>
      <c r="Q70" s="692" t="s">
        <v>53</v>
      </c>
      <c r="R70" s="692" t="s">
        <v>53</v>
      </c>
      <c r="S70" s="692" t="s">
        <v>53</v>
      </c>
      <c r="T70" s="692" t="s">
        <v>53</v>
      </c>
      <c r="U70" s="692" t="s">
        <v>53</v>
      </c>
      <c r="V70" s="692" t="s">
        <v>54</v>
      </c>
      <c r="W70" s="692" t="s">
        <v>54</v>
      </c>
      <c r="X70" s="692" t="s">
        <v>53</v>
      </c>
      <c r="Y70" s="692" t="s">
        <v>53</v>
      </c>
      <c r="Z70" s="692" t="s">
        <v>53</v>
      </c>
      <c r="AA70" s="692" t="s">
        <v>53</v>
      </c>
      <c r="AB70" s="692" t="s">
        <v>53</v>
      </c>
      <c r="AC70" s="692" t="s">
        <v>53</v>
      </c>
      <c r="AD70" s="692" t="s">
        <v>54</v>
      </c>
      <c r="AE70" s="692" t="s">
        <v>53</v>
      </c>
      <c r="AF70" s="692" t="s">
        <v>53</v>
      </c>
      <c r="AG70" s="692" t="s">
        <v>54</v>
      </c>
      <c r="AH70" s="693"/>
      <c r="AI70" s="688" t="s">
        <v>359</v>
      </c>
      <c r="AJ70" s="693"/>
      <c r="AK70" s="694" t="s">
        <v>1083</v>
      </c>
      <c r="AL70" s="695">
        <v>0.2</v>
      </c>
      <c r="AM70" s="706" t="s">
        <v>90</v>
      </c>
      <c r="AN70" s="686" t="s">
        <v>84</v>
      </c>
      <c r="AO70" s="302" t="s">
        <v>631</v>
      </c>
      <c r="AP70" s="368" t="s">
        <v>615</v>
      </c>
      <c r="AQ70" s="696" t="s">
        <v>103</v>
      </c>
      <c r="AR70" s="697" t="s">
        <v>61</v>
      </c>
      <c r="AS70" s="695">
        <v>0.25</v>
      </c>
      <c r="AT70" s="697" t="s">
        <v>56</v>
      </c>
      <c r="AU70" s="695">
        <v>0.15</v>
      </c>
      <c r="AV70" s="698">
        <v>0.4</v>
      </c>
      <c r="AW70" s="697" t="s">
        <v>57</v>
      </c>
      <c r="AX70" s="697" t="s">
        <v>58</v>
      </c>
      <c r="AY70" s="697" t="s">
        <v>59</v>
      </c>
      <c r="AZ70" s="698">
        <v>0.24</v>
      </c>
      <c r="BA70" s="699" t="s">
        <v>90</v>
      </c>
      <c r="BB70" s="698">
        <v>0.2</v>
      </c>
      <c r="BC70" s="699" t="s">
        <v>1083</v>
      </c>
      <c r="BD70" s="700" t="s">
        <v>90</v>
      </c>
      <c r="BE70" s="697" t="s">
        <v>114</v>
      </c>
      <c r="BF70" s="721" t="s">
        <v>388</v>
      </c>
      <c r="BG70" s="721" t="s">
        <v>388</v>
      </c>
      <c r="BH70" s="721" t="s">
        <v>388</v>
      </c>
      <c r="BI70" s="721" t="s">
        <v>388</v>
      </c>
      <c r="BJ70" s="721" t="s">
        <v>388</v>
      </c>
      <c r="BK70" s="716"/>
      <c r="BL70" s="702" t="s">
        <v>621</v>
      </c>
    </row>
    <row r="71" spans="2:64" ht="108.75" customHeight="1" thickBot="1" x14ac:dyDescent="0.35">
      <c r="B71" s="1584"/>
      <c r="C71" s="1587"/>
      <c r="D71" s="1590"/>
      <c r="E71" s="1648" t="s">
        <v>74</v>
      </c>
      <c r="F71" s="1595" t="s">
        <v>277</v>
      </c>
      <c r="G71" s="1641" t="s">
        <v>935</v>
      </c>
      <c r="H71" s="1617" t="s">
        <v>68</v>
      </c>
      <c r="I71" s="670" t="s">
        <v>622</v>
      </c>
      <c r="J71" s="1630" t="s">
        <v>626</v>
      </c>
      <c r="K71" s="1630" t="s">
        <v>101</v>
      </c>
      <c r="L71" s="1617" t="s">
        <v>64</v>
      </c>
      <c r="M71" s="1624" t="s">
        <v>122</v>
      </c>
      <c r="N71" s="1627">
        <v>0.6</v>
      </c>
      <c r="O71" s="640" t="s">
        <v>53</v>
      </c>
      <c r="P71" s="640" t="s">
        <v>53</v>
      </c>
      <c r="Q71" s="640" t="s">
        <v>53</v>
      </c>
      <c r="R71" s="640" t="s">
        <v>53</v>
      </c>
      <c r="S71" s="640" t="s">
        <v>53</v>
      </c>
      <c r="T71" s="640" t="s">
        <v>53</v>
      </c>
      <c r="U71" s="640" t="s">
        <v>53</v>
      </c>
      <c r="V71" s="640" t="s">
        <v>54</v>
      </c>
      <c r="W71" s="640" t="s">
        <v>54</v>
      </c>
      <c r="X71" s="640" t="s">
        <v>53</v>
      </c>
      <c r="Y71" s="640" t="s">
        <v>53</v>
      </c>
      <c r="Z71" s="640" t="s">
        <v>53</v>
      </c>
      <c r="AA71" s="640" t="s">
        <v>53</v>
      </c>
      <c r="AB71" s="640" t="s">
        <v>53</v>
      </c>
      <c r="AC71" s="640" t="s">
        <v>53</v>
      </c>
      <c r="AD71" s="640" t="s">
        <v>54</v>
      </c>
      <c r="AE71" s="640" t="s">
        <v>53</v>
      </c>
      <c r="AF71" s="640" t="s">
        <v>53</v>
      </c>
      <c r="AG71" s="640" t="s">
        <v>54</v>
      </c>
      <c r="AH71" s="641"/>
      <c r="AI71" s="1617" t="s">
        <v>361</v>
      </c>
      <c r="AJ71" s="641"/>
      <c r="AK71" s="1632" t="s">
        <v>123</v>
      </c>
      <c r="AL71" s="1635">
        <v>0.6</v>
      </c>
      <c r="AM71" s="1638" t="s">
        <v>126</v>
      </c>
      <c r="AN71" s="685" t="s">
        <v>84</v>
      </c>
      <c r="AO71" s="303" t="s">
        <v>936</v>
      </c>
      <c r="AP71" s="368" t="s">
        <v>628</v>
      </c>
      <c r="AQ71" s="678" t="s">
        <v>103</v>
      </c>
      <c r="AR71" s="658" t="s">
        <v>61</v>
      </c>
      <c r="AS71" s="643">
        <v>0.25</v>
      </c>
      <c r="AT71" s="658" t="s">
        <v>56</v>
      </c>
      <c r="AU71" s="643">
        <v>0.15</v>
      </c>
      <c r="AV71" s="644">
        <v>0.4</v>
      </c>
      <c r="AW71" s="658" t="s">
        <v>57</v>
      </c>
      <c r="AX71" s="658" t="s">
        <v>58</v>
      </c>
      <c r="AY71" s="658" t="s">
        <v>59</v>
      </c>
      <c r="AZ71" s="644">
        <v>0.36</v>
      </c>
      <c r="BA71" s="645" t="s">
        <v>90</v>
      </c>
      <c r="BB71" s="644">
        <v>0.6</v>
      </c>
      <c r="BC71" s="645" t="s">
        <v>123</v>
      </c>
      <c r="BD71" s="646" t="s">
        <v>126</v>
      </c>
      <c r="BE71" s="1619" t="s">
        <v>60</v>
      </c>
      <c r="BF71" s="1617" t="s">
        <v>937</v>
      </c>
      <c r="BG71" s="1617" t="s">
        <v>627</v>
      </c>
      <c r="BH71" s="1617" t="s">
        <v>468</v>
      </c>
      <c r="BI71" s="1617" t="s">
        <v>635</v>
      </c>
      <c r="BJ71" s="1666">
        <v>44895</v>
      </c>
      <c r="BK71" s="1718"/>
      <c r="BL71" s="1721" t="s">
        <v>636</v>
      </c>
    </row>
    <row r="72" spans="2:64" ht="116.25" customHeight="1" thickBot="1" x14ac:dyDescent="0.35">
      <c r="B72" s="1584"/>
      <c r="C72" s="1587"/>
      <c r="D72" s="1590"/>
      <c r="E72" s="1593"/>
      <c r="F72" s="1596"/>
      <c r="G72" s="1642"/>
      <c r="H72" s="1622"/>
      <c r="I72" s="595" t="s">
        <v>623</v>
      </c>
      <c r="J72" s="1647"/>
      <c r="K72" s="1647"/>
      <c r="L72" s="1622"/>
      <c r="M72" s="1625"/>
      <c r="N72" s="1628"/>
      <c r="O72" s="623" t="s">
        <v>53</v>
      </c>
      <c r="P72" s="623" t="s">
        <v>53</v>
      </c>
      <c r="Q72" s="623" t="s">
        <v>53</v>
      </c>
      <c r="R72" s="623" t="s">
        <v>53</v>
      </c>
      <c r="S72" s="623" t="s">
        <v>53</v>
      </c>
      <c r="T72" s="623" t="s">
        <v>53</v>
      </c>
      <c r="U72" s="623" t="s">
        <v>53</v>
      </c>
      <c r="V72" s="623" t="s">
        <v>54</v>
      </c>
      <c r="W72" s="623" t="s">
        <v>54</v>
      </c>
      <c r="X72" s="623" t="s">
        <v>53</v>
      </c>
      <c r="Y72" s="623" t="s">
        <v>53</v>
      </c>
      <c r="Z72" s="623" t="s">
        <v>53</v>
      </c>
      <c r="AA72" s="623" t="s">
        <v>53</v>
      </c>
      <c r="AB72" s="623" t="s">
        <v>53</v>
      </c>
      <c r="AC72" s="623" t="s">
        <v>53</v>
      </c>
      <c r="AD72" s="623" t="s">
        <v>54</v>
      </c>
      <c r="AE72" s="623" t="s">
        <v>53</v>
      </c>
      <c r="AF72" s="623" t="s">
        <v>53</v>
      </c>
      <c r="AG72" s="623" t="s">
        <v>54</v>
      </c>
      <c r="AH72" s="615"/>
      <c r="AI72" s="1622"/>
      <c r="AJ72" s="615"/>
      <c r="AK72" s="1634"/>
      <c r="AL72" s="1636"/>
      <c r="AM72" s="1639"/>
      <c r="AN72" s="686" t="s">
        <v>347</v>
      </c>
      <c r="AO72" s="304" t="s">
        <v>634</v>
      </c>
      <c r="AP72" s="368" t="s">
        <v>629</v>
      </c>
      <c r="AQ72" s="717" t="s">
        <v>103</v>
      </c>
      <c r="AR72" s="659" t="s">
        <v>61</v>
      </c>
      <c r="AS72" s="617">
        <v>0.25</v>
      </c>
      <c r="AT72" s="659" t="s">
        <v>56</v>
      </c>
      <c r="AU72" s="617">
        <v>0.15</v>
      </c>
      <c r="AV72" s="618">
        <v>0.4</v>
      </c>
      <c r="AW72" s="659" t="s">
        <v>57</v>
      </c>
      <c r="AX72" s="659" t="s">
        <v>58</v>
      </c>
      <c r="AY72" s="659" t="s">
        <v>59</v>
      </c>
      <c r="AZ72" s="629">
        <v>0.216</v>
      </c>
      <c r="BA72" s="619" t="s">
        <v>90</v>
      </c>
      <c r="BB72" s="618">
        <v>0.6</v>
      </c>
      <c r="BC72" s="619" t="s">
        <v>123</v>
      </c>
      <c r="BD72" s="620" t="s">
        <v>126</v>
      </c>
      <c r="BE72" s="1620"/>
      <c r="BF72" s="1622"/>
      <c r="BG72" s="1622"/>
      <c r="BH72" s="1622"/>
      <c r="BI72" s="1622"/>
      <c r="BJ72" s="1717"/>
      <c r="BK72" s="1719"/>
      <c r="BL72" s="1728"/>
    </row>
    <row r="73" spans="2:64" ht="244.5" thickBot="1" x14ac:dyDescent="0.35">
      <c r="B73" s="1584"/>
      <c r="C73" s="1587"/>
      <c r="D73" s="1590"/>
      <c r="E73" s="1593"/>
      <c r="F73" s="1596"/>
      <c r="G73" s="1642"/>
      <c r="H73" s="1622"/>
      <c r="I73" s="595" t="s">
        <v>624</v>
      </c>
      <c r="J73" s="1647"/>
      <c r="K73" s="1647"/>
      <c r="L73" s="1622"/>
      <c r="M73" s="1625"/>
      <c r="N73" s="1628"/>
      <c r="O73" s="623" t="s">
        <v>53</v>
      </c>
      <c r="P73" s="623" t="s">
        <v>53</v>
      </c>
      <c r="Q73" s="623" t="s">
        <v>53</v>
      </c>
      <c r="R73" s="623" t="s">
        <v>53</v>
      </c>
      <c r="S73" s="623" t="s">
        <v>53</v>
      </c>
      <c r="T73" s="623" t="s">
        <v>53</v>
      </c>
      <c r="U73" s="623" t="s">
        <v>53</v>
      </c>
      <c r="V73" s="623" t="s">
        <v>54</v>
      </c>
      <c r="W73" s="623" t="s">
        <v>54</v>
      </c>
      <c r="X73" s="623" t="s">
        <v>53</v>
      </c>
      <c r="Y73" s="623" t="s">
        <v>53</v>
      </c>
      <c r="Z73" s="623" t="s">
        <v>53</v>
      </c>
      <c r="AA73" s="623" t="s">
        <v>53</v>
      </c>
      <c r="AB73" s="623" t="s">
        <v>53</v>
      </c>
      <c r="AC73" s="623" t="s">
        <v>53</v>
      </c>
      <c r="AD73" s="623" t="s">
        <v>54</v>
      </c>
      <c r="AE73" s="623" t="s">
        <v>53</v>
      </c>
      <c r="AF73" s="623" t="s">
        <v>53</v>
      </c>
      <c r="AG73" s="623" t="s">
        <v>54</v>
      </c>
      <c r="AH73" s="615"/>
      <c r="AI73" s="1622"/>
      <c r="AJ73" s="615"/>
      <c r="AK73" s="1634"/>
      <c r="AL73" s="1636"/>
      <c r="AM73" s="1639"/>
      <c r="AN73" s="687" t="s">
        <v>348</v>
      </c>
      <c r="AO73" s="305" t="s">
        <v>632</v>
      </c>
      <c r="AP73" s="368" t="s">
        <v>630</v>
      </c>
      <c r="AQ73" s="717" t="s">
        <v>103</v>
      </c>
      <c r="AR73" s="659" t="s">
        <v>62</v>
      </c>
      <c r="AS73" s="617">
        <v>0.15</v>
      </c>
      <c r="AT73" s="659" t="s">
        <v>56</v>
      </c>
      <c r="AU73" s="617">
        <v>0.15</v>
      </c>
      <c r="AV73" s="618">
        <v>0.3</v>
      </c>
      <c r="AW73" s="659" t="s">
        <v>57</v>
      </c>
      <c r="AX73" s="659" t="s">
        <v>58</v>
      </c>
      <c r="AY73" s="659" t="s">
        <v>59</v>
      </c>
      <c r="AZ73" s="618">
        <v>0.1512</v>
      </c>
      <c r="BA73" s="619" t="s">
        <v>112</v>
      </c>
      <c r="BB73" s="618">
        <v>0.6</v>
      </c>
      <c r="BC73" s="619" t="s">
        <v>123</v>
      </c>
      <c r="BD73" s="620" t="s">
        <v>126</v>
      </c>
      <c r="BE73" s="1620"/>
      <c r="BF73" s="1622"/>
      <c r="BG73" s="1622"/>
      <c r="BH73" s="1622"/>
      <c r="BI73" s="1622"/>
      <c r="BJ73" s="1717"/>
      <c r="BK73" s="1719"/>
      <c r="BL73" s="1728"/>
    </row>
    <row r="74" spans="2:64" ht="174.75" customHeight="1" thickBot="1" x14ac:dyDescent="0.35">
      <c r="B74" s="1584"/>
      <c r="C74" s="1587"/>
      <c r="D74" s="1590"/>
      <c r="E74" s="1614"/>
      <c r="F74" s="1597"/>
      <c r="G74" s="1643"/>
      <c r="H74" s="1618"/>
      <c r="I74" s="648" t="s">
        <v>625</v>
      </c>
      <c r="J74" s="1631"/>
      <c r="K74" s="1631"/>
      <c r="L74" s="1618"/>
      <c r="M74" s="1626"/>
      <c r="N74" s="1629"/>
      <c r="O74" s="649" t="s">
        <v>53</v>
      </c>
      <c r="P74" s="649" t="s">
        <v>53</v>
      </c>
      <c r="Q74" s="649" t="s">
        <v>53</v>
      </c>
      <c r="R74" s="649" t="s">
        <v>53</v>
      </c>
      <c r="S74" s="649" t="s">
        <v>53</v>
      </c>
      <c r="T74" s="649" t="s">
        <v>53</v>
      </c>
      <c r="U74" s="649" t="s">
        <v>53</v>
      </c>
      <c r="V74" s="649" t="s">
        <v>54</v>
      </c>
      <c r="W74" s="649" t="s">
        <v>54</v>
      </c>
      <c r="X74" s="649" t="s">
        <v>53</v>
      </c>
      <c r="Y74" s="649" t="s">
        <v>53</v>
      </c>
      <c r="Z74" s="649" t="s">
        <v>53</v>
      </c>
      <c r="AA74" s="649" t="s">
        <v>53</v>
      </c>
      <c r="AB74" s="649" t="s">
        <v>53</v>
      </c>
      <c r="AC74" s="649" t="s">
        <v>53</v>
      </c>
      <c r="AD74" s="649" t="s">
        <v>54</v>
      </c>
      <c r="AE74" s="649" t="s">
        <v>53</v>
      </c>
      <c r="AF74" s="649" t="s">
        <v>53</v>
      </c>
      <c r="AG74" s="649" t="s">
        <v>54</v>
      </c>
      <c r="AH74" s="650"/>
      <c r="AI74" s="1618"/>
      <c r="AJ74" s="650"/>
      <c r="AK74" s="1633"/>
      <c r="AL74" s="1637"/>
      <c r="AM74" s="1640"/>
      <c r="AN74" s="686" t="s">
        <v>349</v>
      </c>
      <c r="AO74" s="306" t="s">
        <v>633</v>
      </c>
      <c r="AP74" s="368" t="s">
        <v>629</v>
      </c>
      <c r="AQ74" s="684" t="s">
        <v>103</v>
      </c>
      <c r="AR74" s="660" t="s">
        <v>61</v>
      </c>
      <c r="AS74" s="653">
        <v>0.25</v>
      </c>
      <c r="AT74" s="660" t="s">
        <v>56</v>
      </c>
      <c r="AU74" s="653">
        <v>0.15</v>
      </c>
      <c r="AV74" s="654">
        <v>0.4</v>
      </c>
      <c r="AW74" s="660" t="s">
        <v>57</v>
      </c>
      <c r="AX74" s="660" t="s">
        <v>58</v>
      </c>
      <c r="AY74" s="660" t="s">
        <v>59</v>
      </c>
      <c r="AZ74" s="654">
        <v>9.0719999999999995E-2</v>
      </c>
      <c r="BA74" s="655" t="s">
        <v>112</v>
      </c>
      <c r="BB74" s="654">
        <v>0.6</v>
      </c>
      <c r="BC74" s="655" t="s">
        <v>123</v>
      </c>
      <c r="BD74" s="656" t="s">
        <v>126</v>
      </c>
      <c r="BE74" s="1621"/>
      <c r="BF74" s="1618"/>
      <c r="BG74" s="1618"/>
      <c r="BH74" s="1618"/>
      <c r="BI74" s="1618"/>
      <c r="BJ74" s="1667"/>
      <c r="BK74" s="1720"/>
      <c r="BL74" s="1722"/>
    </row>
    <row r="75" spans="2:64" ht="115.5" customHeight="1" x14ac:dyDescent="0.3">
      <c r="B75" s="1584"/>
      <c r="C75" s="1587"/>
      <c r="D75" s="1590"/>
      <c r="E75" s="1648" t="s">
        <v>74</v>
      </c>
      <c r="F75" s="1595" t="s">
        <v>278</v>
      </c>
      <c r="G75" s="1615" t="s">
        <v>938</v>
      </c>
      <c r="H75" s="1617" t="s">
        <v>68</v>
      </c>
      <c r="I75" s="1718" t="s">
        <v>637</v>
      </c>
      <c r="J75" s="1729" t="s">
        <v>638</v>
      </c>
      <c r="K75" s="1630" t="s">
        <v>358</v>
      </c>
      <c r="L75" s="1617" t="s">
        <v>72</v>
      </c>
      <c r="M75" s="1624" t="s">
        <v>90</v>
      </c>
      <c r="N75" s="1627">
        <v>0.4</v>
      </c>
      <c r="O75" s="640" t="s">
        <v>53</v>
      </c>
      <c r="P75" s="640" t="s">
        <v>53</v>
      </c>
      <c r="Q75" s="640" t="s">
        <v>53</v>
      </c>
      <c r="R75" s="640" t="s">
        <v>53</v>
      </c>
      <c r="S75" s="640" t="s">
        <v>53</v>
      </c>
      <c r="T75" s="640" t="s">
        <v>53</v>
      </c>
      <c r="U75" s="640" t="s">
        <v>53</v>
      </c>
      <c r="V75" s="640" t="s">
        <v>54</v>
      </c>
      <c r="W75" s="640" t="s">
        <v>54</v>
      </c>
      <c r="X75" s="640" t="s">
        <v>53</v>
      </c>
      <c r="Y75" s="640" t="s">
        <v>53</v>
      </c>
      <c r="Z75" s="640" t="s">
        <v>53</v>
      </c>
      <c r="AA75" s="640" t="s">
        <v>53</v>
      </c>
      <c r="AB75" s="640" t="s">
        <v>53</v>
      </c>
      <c r="AC75" s="640" t="s">
        <v>53</v>
      </c>
      <c r="AD75" s="640" t="s">
        <v>54</v>
      </c>
      <c r="AE75" s="640" t="s">
        <v>53</v>
      </c>
      <c r="AF75" s="640" t="s">
        <v>53</v>
      </c>
      <c r="AG75" s="640" t="s">
        <v>54</v>
      </c>
      <c r="AH75" s="641"/>
      <c r="AI75" s="1617" t="s">
        <v>359</v>
      </c>
      <c r="AJ75" s="641"/>
      <c r="AK75" s="1632" t="s">
        <v>1083</v>
      </c>
      <c r="AL75" s="1635">
        <v>0.2</v>
      </c>
      <c r="AM75" s="1638" t="s">
        <v>90</v>
      </c>
      <c r="AN75" s="1677" t="s">
        <v>84</v>
      </c>
      <c r="AO75" s="1726" t="s">
        <v>939</v>
      </c>
      <c r="AP75" s="1681" t="s">
        <v>823</v>
      </c>
      <c r="AQ75" s="1724" t="s">
        <v>103</v>
      </c>
      <c r="AR75" s="1619" t="s">
        <v>61</v>
      </c>
      <c r="AS75" s="1635">
        <v>0.25</v>
      </c>
      <c r="AT75" s="1619" t="s">
        <v>56</v>
      </c>
      <c r="AU75" s="1635">
        <v>0.15</v>
      </c>
      <c r="AV75" s="1725">
        <v>0.4</v>
      </c>
      <c r="AW75" s="1619" t="s">
        <v>57</v>
      </c>
      <c r="AX75" s="1619" t="s">
        <v>58</v>
      </c>
      <c r="AY75" s="1619" t="s">
        <v>59</v>
      </c>
      <c r="AZ75" s="1725">
        <v>0.24</v>
      </c>
      <c r="BA75" s="1731" t="s">
        <v>90</v>
      </c>
      <c r="BB75" s="1725">
        <v>0.2</v>
      </c>
      <c r="BC75" s="1731" t="s">
        <v>1083</v>
      </c>
      <c r="BD75" s="1723" t="s">
        <v>90</v>
      </c>
      <c r="BE75" s="1619" t="s">
        <v>114</v>
      </c>
      <c r="BF75" s="1617" t="s">
        <v>940</v>
      </c>
      <c r="BG75" s="1617" t="s">
        <v>639</v>
      </c>
      <c r="BH75" s="555" t="s">
        <v>468</v>
      </c>
      <c r="BI75" s="1663">
        <v>44593</v>
      </c>
      <c r="BJ75" s="1663">
        <v>44895</v>
      </c>
      <c r="BK75" s="680"/>
      <c r="BL75" s="1721" t="s">
        <v>941</v>
      </c>
    </row>
    <row r="76" spans="2:64" ht="89.25" customHeight="1" thickBot="1" x14ac:dyDescent="0.35">
      <c r="B76" s="1584"/>
      <c r="C76" s="1587"/>
      <c r="D76" s="1590"/>
      <c r="E76" s="1614"/>
      <c r="F76" s="1597"/>
      <c r="G76" s="1616"/>
      <c r="H76" s="1618"/>
      <c r="I76" s="1720"/>
      <c r="J76" s="1730"/>
      <c r="K76" s="1631"/>
      <c r="L76" s="1618"/>
      <c r="M76" s="1626"/>
      <c r="N76" s="1629"/>
      <c r="O76" s="649" t="s">
        <v>53</v>
      </c>
      <c r="P76" s="649" t="s">
        <v>53</v>
      </c>
      <c r="Q76" s="649" t="s">
        <v>53</v>
      </c>
      <c r="R76" s="649" t="s">
        <v>53</v>
      </c>
      <c r="S76" s="649" t="s">
        <v>53</v>
      </c>
      <c r="T76" s="649" t="s">
        <v>53</v>
      </c>
      <c r="U76" s="649" t="s">
        <v>53</v>
      </c>
      <c r="V76" s="649" t="s">
        <v>54</v>
      </c>
      <c r="W76" s="649" t="s">
        <v>54</v>
      </c>
      <c r="X76" s="649" t="s">
        <v>53</v>
      </c>
      <c r="Y76" s="649" t="s">
        <v>53</v>
      </c>
      <c r="Z76" s="649" t="s">
        <v>53</v>
      </c>
      <c r="AA76" s="649" t="s">
        <v>53</v>
      </c>
      <c r="AB76" s="649" t="s">
        <v>53</v>
      </c>
      <c r="AC76" s="649" t="s">
        <v>53</v>
      </c>
      <c r="AD76" s="649" t="s">
        <v>54</v>
      </c>
      <c r="AE76" s="649" t="s">
        <v>53</v>
      </c>
      <c r="AF76" s="649" t="s">
        <v>53</v>
      </c>
      <c r="AG76" s="649" t="s">
        <v>54</v>
      </c>
      <c r="AH76" s="650"/>
      <c r="AI76" s="1618"/>
      <c r="AJ76" s="650"/>
      <c r="AK76" s="1633"/>
      <c r="AL76" s="1637"/>
      <c r="AM76" s="1640"/>
      <c r="AN76" s="1678"/>
      <c r="AO76" s="1727"/>
      <c r="AP76" s="1682"/>
      <c r="AQ76" s="1684"/>
      <c r="AR76" s="1621"/>
      <c r="AS76" s="1637"/>
      <c r="AT76" s="1621"/>
      <c r="AU76" s="1637"/>
      <c r="AV76" s="1673"/>
      <c r="AW76" s="1621"/>
      <c r="AX76" s="1621"/>
      <c r="AY76" s="1621"/>
      <c r="AZ76" s="1673"/>
      <c r="BA76" s="1686"/>
      <c r="BB76" s="1673"/>
      <c r="BC76" s="1686"/>
      <c r="BD76" s="1688"/>
      <c r="BE76" s="1621"/>
      <c r="BF76" s="1618"/>
      <c r="BG76" s="1618"/>
      <c r="BH76" s="556" t="s">
        <v>390</v>
      </c>
      <c r="BI76" s="1665"/>
      <c r="BJ76" s="1665"/>
      <c r="BK76" s="681"/>
      <c r="BL76" s="1722"/>
    </row>
    <row r="77" spans="2:64" ht="122.25" customHeight="1" x14ac:dyDescent="0.3">
      <c r="B77" s="1584"/>
      <c r="C77" s="1587"/>
      <c r="D77" s="1590"/>
      <c r="E77" s="1648" t="s">
        <v>346</v>
      </c>
      <c r="F77" s="1595" t="s">
        <v>279</v>
      </c>
      <c r="G77" s="1734" t="s">
        <v>640</v>
      </c>
      <c r="H77" s="670" t="s">
        <v>157</v>
      </c>
      <c r="I77" s="670" t="s">
        <v>641</v>
      </c>
      <c r="J77" s="682" t="s">
        <v>642</v>
      </c>
      <c r="K77" s="1630" t="s">
        <v>355</v>
      </c>
      <c r="L77" s="1617" t="s">
        <v>70</v>
      </c>
      <c r="M77" s="1624" t="s">
        <v>129</v>
      </c>
      <c r="N77" s="1627">
        <v>0.8</v>
      </c>
      <c r="O77" s="640" t="s">
        <v>53</v>
      </c>
      <c r="P77" s="640" t="s">
        <v>53</v>
      </c>
      <c r="Q77" s="640" t="s">
        <v>53</v>
      </c>
      <c r="R77" s="640" t="s">
        <v>53</v>
      </c>
      <c r="S77" s="640" t="s">
        <v>53</v>
      </c>
      <c r="T77" s="640" t="s">
        <v>53</v>
      </c>
      <c r="U77" s="640" t="s">
        <v>53</v>
      </c>
      <c r="V77" s="640" t="s">
        <v>54</v>
      </c>
      <c r="W77" s="640" t="s">
        <v>54</v>
      </c>
      <c r="X77" s="640" t="s">
        <v>53</v>
      </c>
      <c r="Y77" s="640" t="s">
        <v>53</v>
      </c>
      <c r="Z77" s="640" t="s">
        <v>53</v>
      </c>
      <c r="AA77" s="640" t="s">
        <v>53</v>
      </c>
      <c r="AB77" s="640" t="s">
        <v>53</v>
      </c>
      <c r="AC77" s="640" t="s">
        <v>53</v>
      </c>
      <c r="AD77" s="640" t="s">
        <v>54</v>
      </c>
      <c r="AE77" s="640" t="s">
        <v>53</v>
      </c>
      <c r="AF77" s="640" t="s">
        <v>53</v>
      </c>
      <c r="AG77" s="640" t="s">
        <v>54</v>
      </c>
      <c r="AH77" s="641"/>
      <c r="AI77" s="1617" t="s">
        <v>361</v>
      </c>
      <c r="AJ77" s="641"/>
      <c r="AK77" s="1632" t="s">
        <v>123</v>
      </c>
      <c r="AL77" s="1635">
        <v>0.6</v>
      </c>
      <c r="AM77" s="1638" t="s">
        <v>129</v>
      </c>
      <c r="AN77" s="1677" t="s">
        <v>84</v>
      </c>
      <c r="AO77" s="1732" t="s">
        <v>942</v>
      </c>
      <c r="AP77" s="1681" t="s">
        <v>687</v>
      </c>
      <c r="AQ77" s="1724" t="s">
        <v>103</v>
      </c>
      <c r="AR77" s="1619" t="s">
        <v>61</v>
      </c>
      <c r="AS77" s="1635">
        <v>0.25</v>
      </c>
      <c r="AT77" s="1619" t="s">
        <v>56</v>
      </c>
      <c r="AU77" s="1635">
        <v>0.15</v>
      </c>
      <c r="AV77" s="1725">
        <v>0.4</v>
      </c>
      <c r="AW77" s="1619" t="s">
        <v>57</v>
      </c>
      <c r="AX77" s="1619" t="s">
        <v>58</v>
      </c>
      <c r="AY77" s="1619" t="s">
        <v>59</v>
      </c>
      <c r="AZ77" s="1725">
        <v>0.48</v>
      </c>
      <c r="BA77" s="1731" t="s">
        <v>122</v>
      </c>
      <c r="BB77" s="1725">
        <v>0.6</v>
      </c>
      <c r="BC77" s="1731" t="s">
        <v>123</v>
      </c>
      <c r="BD77" s="1723" t="s">
        <v>126</v>
      </c>
      <c r="BE77" s="1619" t="s">
        <v>60</v>
      </c>
      <c r="BF77" s="1718" t="s">
        <v>645</v>
      </c>
      <c r="BG77" s="1718" t="s">
        <v>646</v>
      </c>
      <c r="BH77" s="1718" t="s">
        <v>647</v>
      </c>
      <c r="BI77" s="1663">
        <v>44562</v>
      </c>
      <c r="BJ77" s="1663">
        <v>44561</v>
      </c>
      <c r="BK77" s="680"/>
      <c r="BL77" s="1721" t="s">
        <v>648</v>
      </c>
    </row>
    <row r="78" spans="2:64" ht="87.75" customHeight="1" thickBot="1" x14ac:dyDescent="0.35">
      <c r="B78" s="1584"/>
      <c r="C78" s="1587"/>
      <c r="D78" s="1590"/>
      <c r="E78" s="1614"/>
      <c r="F78" s="1597"/>
      <c r="G78" s="1735"/>
      <c r="H78" s="648" t="s">
        <v>51</v>
      </c>
      <c r="I78" s="648" t="s">
        <v>643</v>
      </c>
      <c r="J78" s="580" t="s">
        <v>644</v>
      </c>
      <c r="K78" s="1631"/>
      <c r="L78" s="1618"/>
      <c r="M78" s="1626"/>
      <c r="N78" s="1629"/>
      <c r="O78" s="649" t="s">
        <v>53</v>
      </c>
      <c r="P78" s="649" t="s">
        <v>53</v>
      </c>
      <c r="Q78" s="649" t="s">
        <v>53</v>
      </c>
      <c r="R78" s="649" t="s">
        <v>53</v>
      </c>
      <c r="S78" s="649" t="s">
        <v>53</v>
      </c>
      <c r="T78" s="649" t="s">
        <v>53</v>
      </c>
      <c r="U78" s="649" t="s">
        <v>53</v>
      </c>
      <c r="V78" s="649" t="s">
        <v>54</v>
      </c>
      <c r="W78" s="649" t="s">
        <v>54</v>
      </c>
      <c r="X78" s="649" t="s">
        <v>53</v>
      </c>
      <c r="Y78" s="649" t="s">
        <v>53</v>
      </c>
      <c r="Z78" s="649" t="s">
        <v>53</v>
      </c>
      <c r="AA78" s="649" t="s">
        <v>53</v>
      </c>
      <c r="AB78" s="649" t="s">
        <v>53</v>
      </c>
      <c r="AC78" s="649" t="s">
        <v>53</v>
      </c>
      <c r="AD78" s="649" t="s">
        <v>54</v>
      </c>
      <c r="AE78" s="649" t="s">
        <v>53</v>
      </c>
      <c r="AF78" s="649" t="s">
        <v>53</v>
      </c>
      <c r="AG78" s="649" t="s">
        <v>54</v>
      </c>
      <c r="AH78" s="650"/>
      <c r="AI78" s="1618"/>
      <c r="AJ78" s="650"/>
      <c r="AK78" s="1633"/>
      <c r="AL78" s="1637"/>
      <c r="AM78" s="1640"/>
      <c r="AN78" s="1678"/>
      <c r="AO78" s="1733"/>
      <c r="AP78" s="1682"/>
      <c r="AQ78" s="1684"/>
      <c r="AR78" s="1621"/>
      <c r="AS78" s="1637"/>
      <c r="AT78" s="1621"/>
      <c r="AU78" s="1637"/>
      <c r="AV78" s="1673"/>
      <c r="AW78" s="1621"/>
      <c r="AX78" s="1621"/>
      <c r="AY78" s="1621"/>
      <c r="AZ78" s="1673"/>
      <c r="BA78" s="1686"/>
      <c r="BB78" s="1673"/>
      <c r="BC78" s="1686"/>
      <c r="BD78" s="1688"/>
      <c r="BE78" s="1621"/>
      <c r="BF78" s="1720"/>
      <c r="BG78" s="1720"/>
      <c r="BH78" s="1720"/>
      <c r="BI78" s="1665"/>
      <c r="BJ78" s="1665"/>
      <c r="BK78" s="681"/>
      <c r="BL78" s="1722"/>
    </row>
    <row r="79" spans="2:64" ht="176.25" customHeight="1" thickBot="1" x14ac:dyDescent="0.35">
      <c r="B79" s="1584"/>
      <c r="C79" s="1587"/>
      <c r="D79" s="1590"/>
      <c r="E79" s="598" t="s">
        <v>50</v>
      </c>
      <c r="F79" s="551" t="s">
        <v>280</v>
      </c>
      <c r="G79" s="768" t="s">
        <v>649</v>
      </c>
      <c r="H79" s="555" t="s">
        <v>51</v>
      </c>
      <c r="I79" s="555" t="s">
        <v>650</v>
      </c>
      <c r="J79" s="573" t="s">
        <v>651</v>
      </c>
      <c r="K79" s="559" t="s">
        <v>355</v>
      </c>
      <c r="L79" s="555" t="s">
        <v>70</v>
      </c>
      <c r="M79" s="560" t="s">
        <v>129</v>
      </c>
      <c r="N79" s="561">
        <v>0.8</v>
      </c>
      <c r="O79" s="601" t="s">
        <v>53</v>
      </c>
      <c r="P79" s="601" t="s">
        <v>53</v>
      </c>
      <c r="Q79" s="601" t="s">
        <v>53</v>
      </c>
      <c r="R79" s="601" t="s">
        <v>53</v>
      </c>
      <c r="S79" s="601" t="s">
        <v>53</v>
      </c>
      <c r="T79" s="601" t="s">
        <v>53</v>
      </c>
      <c r="U79" s="601" t="s">
        <v>53</v>
      </c>
      <c r="V79" s="601" t="s">
        <v>54</v>
      </c>
      <c r="W79" s="601" t="s">
        <v>54</v>
      </c>
      <c r="X79" s="601" t="s">
        <v>53</v>
      </c>
      <c r="Y79" s="601" t="s">
        <v>53</v>
      </c>
      <c r="Z79" s="601" t="s">
        <v>53</v>
      </c>
      <c r="AA79" s="601" t="s">
        <v>53</v>
      </c>
      <c r="AB79" s="601" t="s">
        <v>53</v>
      </c>
      <c r="AC79" s="601" t="s">
        <v>53</v>
      </c>
      <c r="AD79" s="601" t="s">
        <v>54</v>
      </c>
      <c r="AE79" s="601" t="s">
        <v>53</v>
      </c>
      <c r="AF79" s="601" t="s">
        <v>53</v>
      </c>
      <c r="AG79" s="601" t="s">
        <v>54</v>
      </c>
      <c r="AH79" s="309"/>
      <c r="AI79" s="555" t="s">
        <v>361</v>
      </c>
      <c r="AJ79" s="309"/>
      <c r="AK79" s="549" t="s">
        <v>123</v>
      </c>
      <c r="AL79" s="550">
        <v>0.6</v>
      </c>
      <c r="AM79" s="564" t="s">
        <v>129</v>
      </c>
      <c r="AN79" s="685" t="s">
        <v>84</v>
      </c>
      <c r="AO79" s="761" t="s">
        <v>653</v>
      </c>
      <c r="AP79" s="578" t="s">
        <v>652</v>
      </c>
      <c r="AQ79" s="583" t="s">
        <v>103</v>
      </c>
      <c r="AR79" s="554" t="s">
        <v>62</v>
      </c>
      <c r="AS79" s="550">
        <v>0.15</v>
      </c>
      <c r="AT79" s="554" t="s">
        <v>56</v>
      </c>
      <c r="AU79" s="550">
        <v>0.15</v>
      </c>
      <c r="AV79" s="565">
        <v>0.3</v>
      </c>
      <c r="AW79" s="554" t="s">
        <v>57</v>
      </c>
      <c r="AX79" s="554" t="s">
        <v>58</v>
      </c>
      <c r="AY79" s="554" t="s">
        <v>59</v>
      </c>
      <c r="AZ79" s="565">
        <v>0.56000000000000005</v>
      </c>
      <c r="BA79" s="566" t="s">
        <v>122</v>
      </c>
      <c r="BB79" s="565">
        <v>0.6</v>
      </c>
      <c r="BC79" s="566" t="s">
        <v>123</v>
      </c>
      <c r="BD79" s="567" t="s">
        <v>126</v>
      </c>
      <c r="BE79" s="554" t="s">
        <v>60</v>
      </c>
      <c r="BF79" s="555" t="s">
        <v>654</v>
      </c>
      <c r="BG79" s="555" t="s">
        <v>655</v>
      </c>
      <c r="BH79" s="557" t="s">
        <v>590</v>
      </c>
      <c r="BI79" s="548">
        <v>44562</v>
      </c>
      <c r="BJ79" s="548">
        <v>44926</v>
      </c>
      <c r="BK79" s="308"/>
      <c r="BL79" s="562" t="s">
        <v>656</v>
      </c>
    </row>
    <row r="80" spans="2:64" ht="162" customHeight="1" thickBot="1" x14ac:dyDescent="0.35">
      <c r="B80" s="1584"/>
      <c r="C80" s="1587"/>
      <c r="D80" s="1590"/>
      <c r="E80" s="1648" t="s">
        <v>346</v>
      </c>
      <c r="F80" s="1595" t="s">
        <v>281</v>
      </c>
      <c r="G80" s="1641" t="s">
        <v>943</v>
      </c>
      <c r="H80" s="1617" t="s">
        <v>68</v>
      </c>
      <c r="I80" s="311" t="s">
        <v>657</v>
      </c>
      <c r="J80" s="1630" t="s">
        <v>659</v>
      </c>
      <c r="K80" s="1630" t="s">
        <v>101</v>
      </c>
      <c r="L80" s="1617" t="s">
        <v>64</v>
      </c>
      <c r="M80" s="1624" t="s">
        <v>122</v>
      </c>
      <c r="N80" s="1627">
        <v>0.6</v>
      </c>
      <c r="O80" s="640" t="s">
        <v>53</v>
      </c>
      <c r="P80" s="640" t="s">
        <v>53</v>
      </c>
      <c r="Q80" s="640" t="s">
        <v>53</v>
      </c>
      <c r="R80" s="640" t="s">
        <v>53</v>
      </c>
      <c r="S80" s="640" t="s">
        <v>53</v>
      </c>
      <c r="T80" s="640" t="s">
        <v>53</v>
      </c>
      <c r="U80" s="640" t="s">
        <v>53</v>
      </c>
      <c r="V80" s="640" t="s">
        <v>54</v>
      </c>
      <c r="W80" s="640" t="s">
        <v>54</v>
      </c>
      <c r="X80" s="640" t="s">
        <v>53</v>
      </c>
      <c r="Y80" s="640" t="s">
        <v>53</v>
      </c>
      <c r="Z80" s="640" t="s">
        <v>53</v>
      </c>
      <c r="AA80" s="640" t="s">
        <v>53</v>
      </c>
      <c r="AB80" s="640" t="s">
        <v>53</v>
      </c>
      <c r="AC80" s="640" t="s">
        <v>53</v>
      </c>
      <c r="AD80" s="640" t="s">
        <v>54</v>
      </c>
      <c r="AE80" s="640" t="s">
        <v>53</v>
      </c>
      <c r="AF80" s="640" t="s">
        <v>53</v>
      </c>
      <c r="AG80" s="640" t="s">
        <v>54</v>
      </c>
      <c r="AH80" s="641"/>
      <c r="AI80" s="1617" t="s">
        <v>361</v>
      </c>
      <c r="AJ80" s="641"/>
      <c r="AK80" s="1632" t="s">
        <v>123</v>
      </c>
      <c r="AL80" s="1635">
        <v>0.6</v>
      </c>
      <c r="AM80" s="1638" t="s">
        <v>126</v>
      </c>
      <c r="AN80" s="686" t="s">
        <v>84</v>
      </c>
      <c r="AO80" s="307" t="s">
        <v>660</v>
      </c>
      <c r="AP80" s="368" t="s">
        <v>688</v>
      </c>
      <c r="AQ80" s="678" t="s">
        <v>103</v>
      </c>
      <c r="AR80" s="658" t="s">
        <v>62</v>
      </c>
      <c r="AS80" s="643">
        <v>0.15</v>
      </c>
      <c r="AT80" s="658" t="s">
        <v>56</v>
      </c>
      <c r="AU80" s="643">
        <v>0.15</v>
      </c>
      <c r="AV80" s="644">
        <v>0.3</v>
      </c>
      <c r="AW80" s="658" t="s">
        <v>57</v>
      </c>
      <c r="AX80" s="658" t="s">
        <v>58</v>
      </c>
      <c r="AY80" s="658" t="s">
        <v>59</v>
      </c>
      <c r="AZ80" s="644">
        <v>0.42</v>
      </c>
      <c r="BA80" s="645" t="s">
        <v>122</v>
      </c>
      <c r="BB80" s="644">
        <v>0.6</v>
      </c>
      <c r="BC80" s="645" t="s">
        <v>123</v>
      </c>
      <c r="BD80" s="646" t="s">
        <v>126</v>
      </c>
      <c r="BE80" s="1619" t="s">
        <v>60</v>
      </c>
      <c r="BF80" s="670" t="s">
        <v>661</v>
      </c>
      <c r="BG80" s="670" t="s">
        <v>662</v>
      </c>
      <c r="BH80" s="119" t="s">
        <v>430</v>
      </c>
      <c r="BI80" s="195">
        <v>44652</v>
      </c>
      <c r="BJ80" s="195">
        <v>44895</v>
      </c>
      <c r="BK80" s="680"/>
      <c r="BL80" s="1721" t="s">
        <v>944</v>
      </c>
    </row>
    <row r="81" spans="2:64" ht="88.5" customHeight="1" thickBot="1" x14ac:dyDescent="0.35">
      <c r="B81" s="1584"/>
      <c r="C81" s="1587"/>
      <c r="D81" s="1590"/>
      <c r="E81" s="1614"/>
      <c r="F81" s="1597"/>
      <c r="G81" s="1643"/>
      <c r="H81" s="1618"/>
      <c r="I81" s="312" t="s">
        <v>658</v>
      </c>
      <c r="J81" s="1631"/>
      <c r="K81" s="1631"/>
      <c r="L81" s="1618"/>
      <c r="M81" s="1626"/>
      <c r="N81" s="1629"/>
      <c r="O81" s="649" t="s">
        <v>53</v>
      </c>
      <c r="P81" s="649" t="s">
        <v>53</v>
      </c>
      <c r="Q81" s="649" t="s">
        <v>53</v>
      </c>
      <c r="R81" s="649" t="s">
        <v>53</v>
      </c>
      <c r="S81" s="649" t="s">
        <v>53</v>
      </c>
      <c r="T81" s="649" t="s">
        <v>53</v>
      </c>
      <c r="U81" s="649" t="s">
        <v>53</v>
      </c>
      <c r="V81" s="649" t="s">
        <v>54</v>
      </c>
      <c r="W81" s="649" t="s">
        <v>54</v>
      </c>
      <c r="X81" s="649" t="s">
        <v>53</v>
      </c>
      <c r="Y81" s="649" t="s">
        <v>53</v>
      </c>
      <c r="Z81" s="649" t="s">
        <v>53</v>
      </c>
      <c r="AA81" s="649" t="s">
        <v>53</v>
      </c>
      <c r="AB81" s="649" t="s">
        <v>53</v>
      </c>
      <c r="AC81" s="649" t="s">
        <v>53</v>
      </c>
      <c r="AD81" s="649" t="s">
        <v>54</v>
      </c>
      <c r="AE81" s="649" t="s">
        <v>53</v>
      </c>
      <c r="AF81" s="649" t="s">
        <v>53</v>
      </c>
      <c r="AG81" s="649" t="s">
        <v>54</v>
      </c>
      <c r="AH81" s="650"/>
      <c r="AI81" s="1618"/>
      <c r="AJ81" s="650"/>
      <c r="AK81" s="1633"/>
      <c r="AL81" s="1637"/>
      <c r="AM81" s="1640"/>
      <c r="AN81" s="686" t="s">
        <v>347</v>
      </c>
      <c r="AO81" s="773" t="s">
        <v>945</v>
      </c>
      <c r="AP81" s="578" t="s">
        <v>688</v>
      </c>
      <c r="AQ81" s="596" t="s">
        <v>103</v>
      </c>
      <c r="AR81" s="664" t="s">
        <v>62</v>
      </c>
      <c r="AS81" s="621">
        <v>0.15</v>
      </c>
      <c r="AT81" s="664" t="s">
        <v>56</v>
      </c>
      <c r="AU81" s="621">
        <v>0.15</v>
      </c>
      <c r="AV81" s="665">
        <v>0.3</v>
      </c>
      <c r="AW81" s="708" t="s">
        <v>57</v>
      </c>
      <c r="AX81" s="708" t="s">
        <v>58</v>
      </c>
      <c r="AY81" s="708" t="s">
        <v>59</v>
      </c>
      <c r="AZ81" s="679">
        <v>0.29399999999999998</v>
      </c>
      <c r="BA81" s="666" t="s">
        <v>90</v>
      </c>
      <c r="BB81" s="665">
        <v>0.6</v>
      </c>
      <c r="BC81" s="666" t="s">
        <v>123</v>
      </c>
      <c r="BD81" s="624" t="s">
        <v>126</v>
      </c>
      <c r="BE81" s="1621"/>
      <c r="BF81" s="569" t="s">
        <v>946</v>
      </c>
      <c r="BG81" s="569" t="s">
        <v>663</v>
      </c>
      <c r="BH81" s="772" t="s">
        <v>468</v>
      </c>
      <c r="BI81" s="197">
        <v>44652</v>
      </c>
      <c r="BJ81" s="197">
        <v>44895</v>
      </c>
      <c r="BK81" s="738"/>
      <c r="BL81" s="1722"/>
    </row>
    <row r="82" spans="2:64" ht="159.75" customHeight="1" thickBot="1" x14ac:dyDescent="0.35">
      <c r="B82" s="1584"/>
      <c r="C82" s="1587"/>
      <c r="D82" s="1590"/>
      <c r="E82" s="1648" t="s">
        <v>74</v>
      </c>
      <c r="F82" s="1595" t="s">
        <v>282</v>
      </c>
      <c r="G82" s="1734" t="s">
        <v>681</v>
      </c>
      <c r="H82" s="1617" t="s">
        <v>68</v>
      </c>
      <c r="I82" s="1718" t="s">
        <v>682</v>
      </c>
      <c r="J82" s="1738" t="s">
        <v>683</v>
      </c>
      <c r="K82" s="1630" t="s">
        <v>101</v>
      </c>
      <c r="L82" s="1617" t="s">
        <v>167</v>
      </c>
      <c r="M82" s="1624" t="s">
        <v>112</v>
      </c>
      <c r="N82" s="1627">
        <v>0.2</v>
      </c>
      <c r="O82" s="640" t="s">
        <v>53</v>
      </c>
      <c r="P82" s="640" t="s">
        <v>53</v>
      </c>
      <c r="Q82" s="640" t="s">
        <v>53</v>
      </c>
      <c r="R82" s="640" t="s">
        <v>53</v>
      </c>
      <c r="S82" s="640" t="s">
        <v>53</v>
      </c>
      <c r="T82" s="640" t="s">
        <v>53</v>
      </c>
      <c r="U82" s="640" t="s">
        <v>53</v>
      </c>
      <c r="V82" s="640" t="s">
        <v>54</v>
      </c>
      <c r="W82" s="640" t="s">
        <v>54</v>
      </c>
      <c r="X82" s="640" t="s">
        <v>53</v>
      </c>
      <c r="Y82" s="640" t="s">
        <v>53</v>
      </c>
      <c r="Z82" s="640" t="s">
        <v>53</v>
      </c>
      <c r="AA82" s="640" t="s">
        <v>53</v>
      </c>
      <c r="AB82" s="640" t="s">
        <v>53</v>
      </c>
      <c r="AC82" s="640" t="s">
        <v>53</v>
      </c>
      <c r="AD82" s="640" t="s">
        <v>54</v>
      </c>
      <c r="AE82" s="640" t="s">
        <v>53</v>
      </c>
      <c r="AF82" s="640" t="s">
        <v>53</v>
      </c>
      <c r="AG82" s="640" t="s">
        <v>54</v>
      </c>
      <c r="AH82" s="641"/>
      <c r="AI82" s="1617" t="s">
        <v>359</v>
      </c>
      <c r="AJ82" s="641"/>
      <c r="AK82" s="1632" t="s">
        <v>1083</v>
      </c>
      <c r="AL82" s="1635">
        <v>0.2</v>
      </c>
      <c r="AM82" s="1638" t="s">
        <v>90</v>
      </c>
      <c r="AN82" s="686" t="s">
        <v>84</v>
      </c>
      <c r="AO82" s="377" t="s">
        <v>689</v>
      </c>
      <c r="AP82" s="368" t="s">
        <v>685</v>
      </c>
      <c r="AQ82" s="678" t="s">
        <v>103</v>
      </c>
      <c r="AR82" s="658" t="s">
        <v>61</v>
      </c>
      <c r="AS82" s="643">
        <v>0.25</v>
      </c>
      <c r="AT82" s="658" t="s">
        <v>56</v>
      </c>
      <c r="AU82" s="643">
        <v>0.15</v>
      </c>
      <c r="AV82" s="644">
        <v>0.4</v>
      </c>
      <c r="AW82" s="658" t="s">
        <v>57</v>
      </c>
      <c r="AX82" s="658" t="s">
        <v>58</v>
      </c>
      <c r="AY82" s="658" t="s">
        <v>59</v>
      </c>
      <c r="AZ82" s="644">
        <v>0.12</v>
      </c>
      <c r="BA82" s="645" t="s">
        <v>112</v>
      </c>
      <c r="BB82" s="644">
        <v>0.2</v>
      </c>
      <c r="BC82" s="645" t="s">
        <v>1083</v>
      </c>
      <c r="BD82" s="646" t="s">
        <v>90</v>
      </c>
      <c r="BE82" s="1619" t="s">
        <v>114</v>
      </c>
      <c r="BF82" s="119" t="s">
        <v>388</v>
      </c>
      <c r="BG82" s="119" t="s">
        <v>388</v>
      </c>
      <c r="BH82" s="119" t="s">
        <v>388</v>
      </c>
      <c r="BI82" s="119" t="s">
        <v>388</v>
      </c>
      <c r="BJ82" s="119" t="s">
        <v>388</v>
      </c>
      <c r="BK82" s="722"/>
      <c r="BL82" s="1668" t="s">
        <v>947</v>
      </c>
    </row>
    <row r="83" spans="2:64" ht="184.5" customHeight="1" thickBot="1" x14ac:dyDescent="0.35">
      <c r="B83" s="1584"/>
      <c r="C83" s="1587"/>
      <c r="D83" s="1590"/>
      <c r="E83" s="1593"/>
      <c r="F83" s="1596"/>
      <c r="G83" s="1736"/>
      <c r="H83" s="1716"/>
      <c r="I83" s="1737"/>
      <c r="J83" s="1739"/>
      <c r="K83" s="1647"/>
      <c r="L83" s="1622"/>
      <c r="M83" s="1625"/>
      <c r="N83" s="1628"/>
      <c r="O83" s="649" t="s">
        <v>53</v>
      </c>
      <c r="P83" s="649" t="s">
        <v>53</v>
      </c>
      <c r="Q83" s="649" t="s">
        <v>53</v>
      </c>
      <c r="R83" s="649" t="s">
        <v>53</v>
      </c>
      <c r="S83" s="649" t="s">
        <v>53</v>
      </c>
      <c r="T83" s="649" t="s">
        <v>53</v>
      </c>
      <c r="U83" s="649" t="s">
        <v>53</v>
      </c>
      <c r="V83" s="649" t="s">
        <v>54</v>
      </c>
      <c r="W83" s="649" t="s">
        <v>54</v>
      </c>
      <c r="X83" s="649" t="s">
        <v>53</v>
      </c>
      <c r="Y83" s="649" t="s">
        <v>53</v>
      </c>
      <c r="Z83" s="649" t="s">
        <v>53</v>
      </c>
      <c r="AA83" s="649" t="s">
        <v>53</v>
      </c>
      <c r="AB83" s="649" t="s">
        <v>53</v>
      </c>
      <c r="AC83" s="649" t="s">
        <v>53</v>
      </c>
      <c r="AD83" s="649" t="s">
        <v>54</v>
      </c>
      <c r="AE83" s="649" t="s">
        <v>53</v>
      </c>
      <c r="AF83" s="649" t="s">
        <v>53</v>
      </c>
      <c r="AG83" s="649" t="s">
        <v>54</v>
      </c>
      <c r="AH83" s="650"/>
      <c r="AI83" s="1622"/>
      <c r="AJ83" s="650"/>
      <c r="AK83" s="1634"/>
      <c r="AL83" s="1636"/>
      <c r="AM83" s="1639"/>
      <c r="AN83" s="188" t="s">
        <v>347</v>
      </c>
      <c r="AO83" s="377" t="s">
        <v>948</v>
      </c>
      <c r="AP83" s="368" t="s">
        <v>691</v>
      </c>
      <c r="AQ83" s="717" t="s">
        <v>103</v>
      </c>
      <c r="AR83" s="659" t="s">
        <v>61</v>
      </c>
      <c r="AS83" s="617">
        <v>0.25</v>
      </c>
      <c r="AT83" s="659" t="s">
        <v>56</v>
      </c>
      <c r="AU83" s="617">
        <v>0.15</v>
      </c>
      <c r="AV83" s="618">
        <v>0.4</v>
      </c>
      <c r="AW83" s="659" t="s">
        <v>57</v>
      </c>
      <c r="AX83" s="659" t="s">
        <v>58</v>
      </c>
      <c r="AY83" s="659" t="s">
        <v>59</v>
      </c>
      <c r="AZ83" s="629">
        <v>7.1999999999999995E-2</v>
      </c>
      <c r="BA83" s="619" t="s">
        <v>112</v>
      </c>
      <c r="BB83" s="618">
        <v>0.2</v>
      </c>
      <c r="BC83" s="619" t="s">
        <v>1083</v>
      </c>
      <c r="BD83" s="620" t="s">
        <v>90</v>
      </c>
      <c r="BE83" s="1620"/>
      <c r="BF83" s="469" t="s">
        <v>388</v>
      </c>
      <c r="BG83" s="469" t="s">
        <v>388</v>
      </c>
      <c r="BH83" s="469" t="s">
        <v>388</v>
      </c>
      <c r="BI83" s="469" t="s">
        <v>388</v>
      </c>
      <c r="BJ83" s="469" t="s">
        <v>388</v>
      </c>
      <c r="BK83" s="296"/>
      <c r="BL83" s="1670"/>
    </row>
    <row r="84" spans="2:64" ht="139.5" customHeight="1" thickBot="1" x14ac:dyDescent="0.35">
      <c r="B84" s="1584"/>
      <c r="C84" s="1587"/>
      <c r="D84" s="1590"/>
      <c r="E84" s="1594"/>
      <c r="F84" s="1597"/>
      <c r="G84" s="1735"/>
      <c r="H84" s="728" t="s">
        <v>51</v>
      </c>
      <c r="I84" s="571" t="s">
        <v>684</v>
      </c>
      <c r="J84" s="575" t="s">
        <v>949</v>
      </c>
      <c r="K84" s="1631"/>
      <c r="L84" s="1618"/>
      <c r="M84" s="1626"/>
      <c r="N84" s="1629"/>
      <c r="O84" s="661"/>
      <c r="P84" s="661"/>
      <c r="Q84" s="661"/>
      <c r="R84" s="661"/>
      <c r="S84" s="661"/>
      <c r="T84" s="661"/>
      <c r="U84" s="661"/>
      <c r="V84" s="661"/>
      <c r="W84" s="661"/>
      <c r="X84" s="661"/>
      <c r="Y84" s="661"/>
      <c r="Z84" s="661"/>
      <c r="AA84" s="661"/>
      <c r="AB84" s="661"/>
      <c r="AC84" s="661"/>
      <c r="AD84" s="661"/>
      <c r="AE84" s="661"/>
      <c r="AF84" s="661"/>
      <c r="AG84" s="661"/>
      <c r="AH84" s="662"/>
      <c r="AI84" s="1618"/>
      <c r="AJ84" s="662"/>
      <c r="AK84" s="1633"/>
      <c r="AL84" s="1637"/>
      <c r="AM84" s="1640"/>
      <c r="AN84" s="685" t="s">
        <v>348</v>
      </c>
      <c r="AO84" s="776" t="s">
        <v>690</v>
      </c>
      <c r="AP84" s="368" t="s">
        <v>686</v>
      </c>
      <c r="AQ84" s="684" t="s">
        <v>103</v>
      </c>
      <c r="AR84" s="660" t="s">
        <v>61</v>
      </c>
      <c r="AS84" s="653">
        <v>0.25</v>
      </c>
      <c r="AT84" s="660" t="s">
        <v>56</v>
      </c>
      <c r="AU84" s="653">
        <v>0.15</v>
      </c>
      <c r="AV84" s="654">
        <v>0.4</v>
      </c>
      <c r="AW84" s="660" t="s">
        <v>57</v>
      </c>
      <c r="AX84" s="660" t="s">
        <v>58</v>
      </c>
      <c r="AY84" s="660" t="s">
        <v>59</v>
      </c>
      <c r="AZ84" s="654">
        <v>4.3199999999999995E-2</v>
      </c>
      <c r="BA84" s="655" t="s">
        <v>112</v>
      </c>
      <c r="BB84" s="654">
        <v>0.2</v>
      </c>
      <c r="BC84" s="655" t="s">
        <v>1083</v>
      </c>
      <c r="BD84" s="656" t="s">
        <v>90</v>
      </c>
      <c r="BE84" s="1621"/>
      <c r="BF84" s="313" t="s">
        <v>388</v>
      </c>
      <c r="BG84" s="313" t="s">
        <v>388</v>
      </c>
      <c r="BH84" s="313" t="s">
        <v>388</v>
      </c>
      <c r="BI84" s="313" t="s">
        <v>388</v>
      </c>
      <c r="BJ84" s="313" t="s">
        <v>388</v>
      </c>
      <c r="BK84" s="775"/>
      <c r="BL84" s="1669"/>
    </row>
    <row r="85" spans="2:64" ht="195" customHeight="1" thickBot="1" x14ac:dyDescent="0.35">
      <c r="B85" s="1584"/>
      <c r="C85" s="1587"/>
      <c r="D85" s="1590"/>
      <c r="E85" s="1592" t="s">
        <v>50</v>
      </c>
      <c r="F85" s="1595" t="s">
        <v>283</v>
      </c>
      <c r="G85" s="1734" t="s">
        <v>692</v>
      </c>
      <c r="H85" s="670" t="s">
        <v>51</v>
      </c>
      <c r="I85" s="378" t="s">
        <v>693</v>
      </c>
      <c r="J85" s="379" t="s">
        <v>694</v>
      </c>
      <c r="K85" s="1630" t="s">
        <v>101</v>
      </c>
      <c r="L85" s="1617" t="s">
        <v>72</v>
      </c>
      <c r="M85" s="1624" t="s">
        <v>90</v>
      </c>
      <c r="N85" s="1627">
        <v>0.4</v>
      </c>
      <c r="O85" s="640" t="s">
        <v>53</v>
      </c>
      <c r="P85" s="640" t="s">
        <v>53</v>
      </c>
      <c r="Q85" s="640" t="s">
        <v>53</v>
      </c>
      <c r="R85" s="640" t="s">
        <v>53</v>
      </c>
      <c r="S85" s="640" t="s">
        <v>53</v>
      </c>
      <c r="T85" s="640" t="s">
        <v>53</v>
      </c>
      <c r="U85" s="640" t="s">
        <v>53</v>
      </c>
      <c r="V85" s="640" t="s">
        <v>54</v>
      </c>
      <c r="W85" s="640" t="s">
        <v>54</v>
      </c>
      <c r="X85" s="640" t="s">
        <v>53</v>
      </c>
      <c r="Y85" s="640" t="s">
        <v>53</v>
      </c>
      <c r="Z85" s="640" t="s">
        <v>53</v>
      </c>
      <c r="AA85" s="640" t="s">
        <v>53</v>
      </c>
      <c r="AB85" s="640" t="s">
        <v>53</v>
      </c>
      <c r="AC85" s="640" t="s">
        <v>53</v>
      </c>
      <c r="AD85" s="640" t="s">
        <v>54</v>
      </c>
      <c r="AE85" s="640" t="s">
        <v>53</v>
      </c>
      <c r="AF85" s="640" t="s">
        <v>53</v>
      </c>
      <c r="AG85" s="640" t="s">
        <v>54</v>
      </c>
      <c r="AH85" s="641"/>
      <c r="AI85" s="1617" t="s">
        <v>360</v>
      </c>
      <c r="AJ85" s="641"/>
      <c r="AK85" s="1632" t="s">
        <v>117</v>
      </c>
      <c r="AL85" s="1635">
        <v>0.4</v>
      </c>
      <c r="AM85" s="1638" t="s">
        <v>126</v>
      </c>
      <c r="AN85" s="188" t="s">
        <v>84</v>
      </c>
      <c r="AO85" s="757" t="s">
        <v>699</v>
      </c>
      <c r="AP85" s="579" t="s">
        <v>697</v>
      </c>
      <c r="AQ85" s="481" t="s">
        <v>103</v>
      </c>
      <c r="AR85" s="347" t="s">
        <v>61</v>
      </c>
      <c r="AS85" s="634">
        <v>0.25</v>
      </c>
      <c r="AT85" s="347" t="s">
        <v>56</v>
      </c>
      <c r="AU85" s="634">
        <v>0.15</v>
      </c>
      <c r="AV85" s="637">
        <v>0.4</v>
      </c>
      <c r="AW85" s="347" t="s">
        <v>57</v>
      </c>
      <c r="AX85" s="347" t="s">
        <v>58</v>
      </c>
      <c r="AY85" s="347" t="s">
        <v>59</v>
      </c>
      <c r="AZ85" s="637">
        <v>0.24</v>
      </c>
      <c r="BA85" s="638" t="s">
        <v>90</v>
      </c>
      <c r="BB85" s="637">
        <v>0.4</v>
      </c>
      <c r="BC85" s="638" t="s">
        <v>117</v>
      </c>
      <c r="BD85" s="625" t="s">
        <v>126</v>
      </c>
      <c r="BE85" s="1619" t="s">
        <v>114</v>
      </c>
      <c r="BF85" s="1617" t="s">
        <v>701</v>
      </c>
      <c r="BG85" s="1617" t="s">
        <v>702</v>
      </c>
      <c r="BH85" s="1617" t="s">
        <v>430</v>
      </c>
      <c r="BI85" s="1663">
        <v>44562</v>
      </c>
      <c r="BJ85" s="1663">
        <v>44895</v>
      </c>
      <c r="BK85" s="774"/>
      <c r="BL85" s="1721" t="s">
        <v>703</v>
      </c>
    </row>
    <row r="86" spans="2:64" ht="156.75" customHeight="1" thickBot="1" x14ac:dyDescent="0.35">
      <c r="B86" s="1584"/>
      <c r="C86" s="1587"/>
      <c r="D86" s="1590"/>
      <c r="E86" s="1594"/>
      <c r="F86" s="1597"/>
      <c r="G86" s="1735"/>
      <c r="H86" s="648" t="s">
        <v>68</v>
      </c>
      <c r="I86" s="380" t="s">
        <v>696</v>
      </c>
      <c r="J86" s="381" t="s">
        <v>695</v>
      </c>
      <c r="K86" s="1631"/>
      <c r="L86" s="1618"/>
      <c r="M86" s="1626"/>
      <c r="N86" s="1629"/>
      <c r="O86" s="673" t="s">
        <v>53</v>
      </c>
      <c r="P86" s="673" t="s">
        <v>53</v>
      </c>
      <c r="Q86" s="673" t="s">
        <v>53</v>
      </c>
      <c r="R86" s="673" t="s">
        <v>53</v>
      </c>
      <c r="S86" s="673" t="s">
        <v>53</v>
      </c>
      <c r="T86" s="673" t="s">
        <v>53</v>
      </c>
      <c r="U86" s="673" t="s">
        <v>53</v>
      </c>
      <c r="V86" s="673" t="s">
        <v>54</v>
      </c>
      <c r="W86" s="673" t="s">
        <v>54</v>
      </c>
      <c r="X86" s="673" t="s">
        <v>53</v>
      </c>
      <c r="Y86" s="673" t="s">
        <v>53</v>
      </c>
      <c r="Z86" s="673" t="s">
        <v>53</v>
      </c>
      <c r="AA86" s="673" t="s">
        <v>53</v>
      </c>
      <c r="AB86" s="673" t="s">
        <v>53</v>
      </c>
      <c r="AC86" s="673" t="s">
        <v>53</v>
      </c>
      <c r="AD86" s="673" t="s">
        <v>54</v>
      </c>
      <c r="AE86" s="673" t="s">
        <v>53</v>
      </c>
      <c r="AF86" s="673" t="s">
        <v>53</v>
      </c>
      <c r="AG86" s="673" t="s">
        <v>54</v>
      </c>
      <c r="AH86" s="674"/>
      <c r="AI86" s="1618"/>
      <c r="AJ86" s="674"/>
      <c r="AK86" s="1633"/>
      <c r="AL86" s="1637"/>
      <c r="AM86" s="1640"/>
      <c r="AN86" s="686" t="s">
        <v>347</v>
      </c>
      <c r="AO86" s="582" t="s">
        <v>700</v>
      </c>
      <c r="AP86" s="368" t="s">
        <v>698</v>
      </c>
      <c r="AQ86" s="684" t="s">
        <v>103</v>
      </c>
      <c r="AR86" s="660" t="s">
        <v>61</v>
      </c>
      <c r="AS86" s="653">
        <v>0.25</v>
      </c>
      <c r="AT86" s="660" t="s">
        <v>56</v>
      </c>
      <c r="AU86" s="653">
        <v>0.15</v>
      </c>
      <c r="AV86" s="654">
        <v>0.4</v>
      </c>
      <c r="AW86" s="660" t="s">
        <v>57</v>
      </c>
      <c r="AX86" s="660" t="s">
        <v>58</v>
      </c>
      <c r="AY86" s="660" t="s">
        <v>59</v>
      </c>
      <c r="AZ86" s="671">
        <v>0.14399999999999999</v>
      </c>
      <c r="BA86" s="655" t="s">
        <v>112</v>
      </c>
      <c r="BB86" s="654">
        <v>0.4</v>
      </c>
      <c r="BC86" s="655" t="s">
        <v>117</v>
      </c>
      <c r="BD86" s="656" t="s">
        <v>90</v>
      </c>
      <c r="BE86" s="1621"/>
      <c r="BF86" s="1618"/>
      <c r="BG86" s="1618"/>
      <c r="BH86" s="1618"/>
      <c r="BI86" s="1665"/>
      <c r="BJ86" s="1665"/>
      <c r="BK86" s="681"/>
      <c r="BL86" s="1722"/>
    </row>
    <row r="87" spans="2:64" ht="126.75" customHeight="1" thickBot="1" x14ac:dyDescent="0.35">
      <c r="B87" s="1584"/>
      <c r="C87" s="1587"/>
      <c r="D87" s="1590"/>
      <c r="E87" s="1592" t="s">
        <v>346</v>
      </c>
      <c r="F87" s="1595" t="s">
        <v>285</v>
      </c>
      <c r="G87" s="1734" t="s">
        <v>950</v>
      </c>
      <c r="H87" s="1617" t="s">
        <v>68</v>
      </c>
      <c r="I87" s="1740" t="s">
        <v>705</v>
      </c>
      <c r="J87" s="1738" t="s">
        <v>706</v>
      </c>
      <c r="K87" s="1630" t="s">
        <v>355</v>
      </c>
      <c r="L87" s="1617" t="s">
        <v>70</v>
      </c>
      <c r="M87" s="1624" t="s">
        <v>129</v>
      </c>
      <c r="N87" s="1627">
        <v>0.8</v>
      </c>
      <c r="O87" s="640" t="s">
        <v>53</v>
      </c>
      <c r="P87" s="640" t="s">
        <v>53</v>
      </c>
      <c r="Q87" s="640" t="s">
        <v>53</v>
      </c>
      <c r="R87" s="640" t="s">
        <v>53</v>
      </c>
      <c r="S87" s="640" t="s">
        <v>53</v>
      </c>
      <c r="T87" s="640" t="s">
        <v>53</v>
      </c>
      <c r="U87" s="640" t="s">
        <v>53</v>
      </c>
      <c r="V87" s="640" t="s">
        <v>54</v>
      </c>
      <c r="W87" s="640" t="s">
        <v>54</v>
      </c>
      <c r="X87" s="640" t="s">
        <v>53</v>
      </c>
      <c r="Y87" s="640" t="s">
        <v>53</v>
      </c>
      <c r="Z87" s="640" t="s">
        <v>53</v>
      </c>
      <c r="AA87" s="640" t="s">
        <v>53</v>
      </c>
      <c r="AB87" s="640" t="s">
        <v>53</v>
      </c>
      <c r="AC87" s="640" t="s">
        <v>53</v>
      </c>
      <c r="AD87" s="640" t="s">
        <v>54</v>
      </c>
      <c r="AE87" s="640" t="s">
        <v>53</v>
      </c>
      <c r="AF87" s="640" t="s">
        <v>53</v>
      </c>
      <c r="AG87" s="640" t="s">
        <v>54</v>
      </c>
      <c r="AH87" s="641"/>
      <c r="AI87" s="1617" t="s">
        <v>362</v>
      </c>
      <c r="AJ87" s="641"/>
      <c r="AK87" s="1632" t="s">
        <v>130</v>
      </c>
      <c r="AL87" s="1635">
        <v>0.8</v>
      </c>
      <c r="AM87" s="1638" t="s">
        <v>129</v>
      </c>
      <c r="AN87" s="188" t="s">
        <v>84</v>
      </c>
      <c r="AO87" s="271" t="s">
        <v>709</v>
      </c>
      <c r="AP87" s="368" t="s">
        <v>708</v>
      </c>
      <c r="AQ87" s="642" t="s">
        <v>103</v>
      </c>
      <c r="AR87" s="658" t="s">
        <v>62</v>
      </c>
      <c r="AS87" s="643">
        <v>0.15</v>
      </c>
      <c r="AT87" s="658" t="s">
        <v>56</v>
      </c>
      <c r="AU87" s="643">
        <v>0.15</v>
      </c>
      <c r="AV87" s="644">
        <v>0.3</v>
      </c>
      <c r="AW87" s="658" t="s">
        <v>57</v>
      </c>
      <c r="AX87" s="658" t="s">
        <v>58</v>
      </c>
      <c r="AY87" s="658" t="s">
        <v>59</v>
      </c>
      <c r="AZ87" s="644">
        <v>0.56000000000000005</v>
      </c>
      <c r="BA87" s="645" t="s">
        <v>122</v>
      </c>
      <c r="BB87" s="644">
        <v>0.8</v>
      </c>
      <c r="BC87" s="645" t="s">
        <v>130</v>
      </c>
      <c r="BD87" s="646" t="s">
        <v>129</v>
      </c>
      <c r="BE87" s="1619" t="s">
        <v>60</v>
      </c>
      <c r="BF87" s="1617" t="s">
        <v>712</v>
      </c>
      <c r="BG87" s="1617" t="s">
        <v>713</v>
      </c>
      <c r="BH87" s="1617" t="s">
        <v>590</v>
      </c>
      <c r="BI87" s="1666">
        <v>44562</v>
      </c>
      <c r="BJ87" s="1666">
        <v>44895</v>
      </c>
      <c r="BK87" s="1718"/>
      <c r="BL87" s="1668" t="s">
        <v>951</v>
      </c>
    </row>
    <row r="88" spans="2:64" ht="93.75" customHeight="1" thickTop="1" thickBot="1" x14ac:dyDescent="0.35">
      <c r="B88" s="1584"/>
      <c r="C88" s="1587"/>
      <c r="D88" s="1590"/>
      <c r="E88" s="1593"/>
      <c r="F88" s="1596"/>
      <c r="G88" s="1736"/>
      <c r="H88" s="1622"/>
      <c r="I88" s="1741"/>
      <c r="J88" s="1743"/>
      <c r="K88" s="1647"/>
      <c r="L88" s="1622"/>
      <c r="M88" s="1625"/>
      <c r="N88" s="1628"/>
      <c r="O88" s="623" t="s">
        <v>53</v>
      </c>
      <c r="P88" s="623" t="s">
        <v>53</v>
      </c>
      <c r="Q88" s="623" t="s">
        <v>53</v>
      </c>
      <c r="R88" s="623" t="s">
        <v>53</v>
      </c>
      <c r="S88" s="623" t="s">
        <v>53</v>
      </c>
      <c r="T88" s="623" t="s">
        <v>53</v>
      </c>
      <c r="U88" s="623" t="s">
        <v>53</v>
      </c>
      <c r="V88" s="623" t="s">
        <v>54</v>
      </c>
      <c r="W88" s="623" t="s">
        <v>54</v>
      </c>
      <c r="X88" s="623" t="s">
        <v>53</v>
      </c>
      <c r="Y88" s="623" t="s">
        <v>53</v>
      </c>
      <c r="Z88" s="623" t="s">
        <v>53</v>
      </c>
      <c r="AA88" s="623" t="s">
        <v>53</v>
      </c>
      <c r="AB88" s="623" t="s">
        <v>53</v>
      </c>
      <c r="AC88" s="623" t="s">
        <v>53</v>
      </c>
      <c r="AD88" s="623" t="s">
        <v>54</v>
      </c>
      <c r="AE88" s="623" t="s">
        <v>53</v>
      </c>
      <c r="AF88" s="623" t="s">
        <v>53</v>
      </c>
      <c r="AG88" s="623" t="s">
        <v>54</v>
      </c>
      <c r="AH88" s="615"/>
      <c r="AI88" s="1622"/>
      <c r="AJ88" s="615"/>
      <c r="AK88" s="1634"/>
      <c r="AL88" s="1636"/>
      <c r="AM88" s="1639"/>
      <c r="AN88" s="188" t="s">
        <v>347</v>
      </c>
      <c r="AO88" s="382" t="s">
        <v>710</v>
      </c>
      <c r="AP88" s="368" t="s">
        <v>708</v>
      </c>
      <c r="AQ88" s="343" t="s">
        <v>105</v>
      </c>
      <c r="AR88" s="659" t="s">
        <v>55</v>
      </c>
      <c r="AS88" s="617">
        <v>0.1</v>
      </c>
      <c r="AT88" s="347" t="s">
        <v>56</v>
      </c>
      <c r="AU88" s="617">
        <v>0.15</v>
      </c>
      <c r="AV88" s="618">
        <v>0.25</v>
      </c>
      <c r="AW88" s="659" t="s">
        <v>57</v>
      </c>
      <c r="AX88" s="659" t="s">
        <v>58</v>
      </c>
      <c r="AY88" s="659" t="s">
        <v>59</v>
      </c>
      <c r="AZ88" s="629">
        <v>0.56000000000000005</v>
      </c>
      <c r="BA88" s="619" t="s">
        <v>122</v>
      </c>
      <c r="BB88" s="618">
        <v>0.60000000000000009</v>
      </c>
      <c r="BC88" s="619" t="s">
        <v>123</v>
      </c>
      <c r="BD88" s="620" t="s">
        <v>126</v>
      </c>
      <c r="BE88" s="1620"/>
      <c r="BF88" s="1716"/>
      <c r="BG88" s="1716"/>
      <c r="BH88" s="1716"/>
      <c r="BI88" s="1745"/>
      <c r="BJ88" s="1745"/>
      <c r="BK88" s="1737"/>
      <c r="BL88" s="1670"/>
    </row>
    <row r="89" spans="2:64" ht="125.25" customHeight="1" thickTop="1" thickBot="1" x14ac:dyDescent="0.35">
      <c r="B89" s="1584"/>
      <c r="C89" s="1587"/>
      <c r="D89" s="1590"/>
      <c r="E89" s="1593"/>
      <c r="F89" s="1596"/>
      <c r="G89" s="1736"/>
      <c r="H89" s="1622"/>
      <c r="I89" s="1741"/>
      <c r="J89" s="1743"/>
      <c r="K89" s="1647"/>
      <c r="L89" s="1622"/>
      <c r="M89" s="1625"/>
      <c r="N89" s="1628"/>
      <c r="O89" s="623" t="s">
        <v>53</v>
      </c>
      <c r="P89" s="623" t="s">
        <v>53</v>
      </c>
      <c r="Q89" s="623" t="s">
        <v>53</v>
      </c>
      <c r="R89" s="623" t="s">
        <v>53</v>
      </c>
      <c r="S89" s="623" t="s">
        <v>53</v>
      </c>
      <c r="T89" s="623" t="s">
        <v>53</v>
      </c>
      <c r="U89" s="623" t="s">
        <v>53</v>
      </c>
      <c r="V89" s="623" t="s">
        <v>54</v>
      </c>
      <c r="W89" s="623" t="s">
        <v>54</v>
      </c>
      <c r="X89" s="623" t="s">
        <v>53</v>
      </c>
      <c r="Y89" s="623" t="s">
        <v>53</v>
      </c>
      <c r="Z89" s="623" t="s">
        <v>53</v>
      </c>
      <c r="AA89" s="623" t="s">
        <v>53</v>
      </c>
      <c r="AB89" s="623" t="s">
        <v>53</v>
      </c>
      <c r="AC89" s="623" t="s">
        <v>53</v>
      </c>
      <c r="AD89" s="623" t="s">
        <v>54</v>
      </c>
      <c r="AE89" s="623" t="s">
        <v>53</v>
      </c>
      <c r="AF89" s="623" t="s">
        <v>53</v>
      </c>
      <c r="AG89" s="623" t="s">
        <v>54</v>
      </c>
      <c r="AH89" s="615"/>
      <c r="AI89" s="1622"/>
      <c r="AJ89" s="615"/>
      <c r="AK89" s="1634"/>
      <c r="AL89" s="1636"/>
      <c r="AM89" s="1639"/>
      <c r="AN89" s="188" t="s">
        <v>348</v>
      </c>
      <c r="AO89" s="382" t="s">
        <v>952</v>
      </c>
      <c r="AP89" s="368" t="s">
        <v>707</v>
      </c>
      <c r="AQ89" s="343" t="s">
        <v>103</v>
      </c>
      <c r="AR89" s="659" t="s">
        <v>62</v>
      </c>
      <c r="AS89" s="617">
        <v>0.15</v>
      </c>
      <c r="AT89" s="347" t="s">
        <v>56</v>
      </c>
      <c r="AU89" s="617">
        <v>0.15</v>
      </c>
      <c r="AV89" s="618">
        <v>0.3</v>
      </c>
      <c r="AW89" s="659" t="s">
        <v>57</v>
      </c>
      <c r="AX89" s="659" t="s">
        <v>58</v>
      </c>
      <c r="AY89" s="659" t="s">
        <v>59</v>
      </c>
      <c r="AZ89" s="665">
        <v>0.39200000000000002</v>
      </c>
      <c r="BA89" s="619" t="s">
        <v>90</v>
      </c>
      <c r="BB89" s="665">
        <v>0.60000000000000009</v>
      </c>
      <c r="BC89" s="619" t="s">
        <v>123</v>
      </c>
      <c r="BD89" s="620" t="s">
        <v>126</v>
      </c>
      <c r="BE89" s="1620"/>
      <c r="BF89" s="1691" t="s">
        <v>714</v>
      </c>
      <c r="BG89" s="1691" t="s">
        <v>953</v>
      </c>
      <c r="BH89" s="1691" t="s">
        <v>395</v>
      </c>
      <c r="BI89" s="1746">
        <v>44562</v>
      </c>
      <c r="BJ89" s="1746">
        <v>44926</v>
      </c>
      <c r="BK89" s="1747"/>
      <c r="BL89" s="1670"/>
    </row>
    <row r="90" spans="2:64" ht="134.25" customHeight="1" thickTop="1" thickBot="1" x14ac:dyDescent="0.35">
      <c r="B90" s="1584"/>
      <c r="C90" s="1587"/>
      <c r="D90" s="1590"/>
      <c r="E90" s="1614"/>
      <c r="F90" s="1597"/>
      <c r="G90" s="1735"/>
      <c r="H90" s="1618"/>
      <c r="I90" s="1742"/>
      <c r="J90" s="1744"/>
      <c r="K90" s="1631"/>
      <c r="L90" s="1618"/>
      <c r="M90" s="1626"/>
      <c r="N90" s="1629"/>
      <c r="O90" s="649" t="s">
        <v>53</v>
      </c>
      <c r="P90" s="649" t="s">
        <v>53</v>
      </c>
      <c r="Q90" s="649" t="s">
        <v>53</v>
      </c>
      <c r="R90" s="649" t="s">
        <v>53</v>
      </c>
      <c r="S90" s="649" t="s">
        <v>53</v>
      </c>
      <c r="T90" s="649" t="s">
        <v>53</v>
      </c>
      <c r="U90" s="649" t="s">
        <v>53</v>
      </c>
      <c r="V90" s="649" t="s">
        <v>54</v>
      </c>
      <c r="W90" s="649" t="s">
        <v>54</v>
      </c>
      <c r="X90" s="649" t="s">
        <v>53</v>
      </c>
      <c r="Y90" s="649" t="s">
        <v>53</v>
      </c>
      <c r="Z90" s="649" t="s">
        <v>53</v>
      </c>
      <c r="AA90" s="649" t="s">
        <v>53</v>
      </c>
      <c r="AB90" s="649" t="s">
        <v>53</v>
      </c>
      <c r="AC90" s="649" t="s">
        <v>53</v>
      </c>
      <c r="AD90" s="649" t="s">
        <v>54</v>
      </c>
      <c r="AE90" s="649" t="s">
        <v>53</v>
      </c>
      <c r="AF90" s="649" t="s">
        <v>53</v>
      </c>
      <c r="AG90" s="649" t="s">
        <v>54</v>
      </c>
      <c r="AH90" s="650"/>
      <c r="AI90" s="1618"/>
      <c r="AJ90" s="650"/>
      <c r="AK90" s="1633"/>
      <c r="AL90" s="1637"/>
      <c r="AM90" s="1640"/>
      <c r="AN90" s="686" t="s">
        <v>349</v>
      </c>
      <c r="AO90" s="272" t="s">
        <v>954</v>
      </c>
      <c r="AP90" s="368" t="s">
        <v>711</v>
      </c>
      <c r="AQ90" s="652" t="s">
        <v>103</v>
      </c>
      <c r="AR90" s="660" t="s">
        <v>62</v>
      </c>
      <c r="AS90" s="653">
        <v>0.15</v>
      </c>
      <c r="AT90" s="669" t="s">
        <v>56</v>
      </c>
      <c r="AU90" s="653">
        <v>0.15</v>
      </c>
      <c r="AV90" s="654">
        <v>0.3</v>
      </c>
      <c r="AW90" s="660" t="s">
        <v>57</v>
      </c>
      <c r="AX90" s="660" t="s">
        <v>58</v>
      </c>
      <c r="AY90" s="660" t="s">
        <v>59</v>
      </c>
      <c r="AZ90" s="654">
        <v>0.27440000000000003</v>
      </c>
      <c r="BA90" s="655" t="s">
        <v>90</v>
      </c>
      <c r="BB90" s="654">
        <v>0.60000000000000009</v>
      </c>
      <c r="BC90" s="655" t="s">
        <v>123</v>
      </c>
      <c r="BD90" s="656" t="s">
        <v>126</v>
      </c>
      <c r="BE90" s="1621"/>
      <c r="BF90" s="1618"/>
      <c r="BG90" s="1618"/>
      <c r="BH90" s="1618"/>
      <c r="BI90" s="1667"/>
      <c r="BJ90" s="1667"/>
      <c r="BK90" s="1720"/>
      <c r="BL90" s="1669"/>
    </row>
    <row r="91" spans="2:64" ht="123.75" customHeight="1" thickBot="1" x14ac:dyDescent="0.35">
      <c r="B91" s="1584"/>
      <c r="C91" s="1587"/>
      <c r="D91" s="1590"/>
      <c r="E91" s="1648" t="s">
        <v>346</v>
      </c>
      <c r="F91" s="1595" t="s">
        <v>286</v>
      </c>
      <c r="G91" s="1734" t="s">
        <v>955</v>
      </c>
      <c r="H91" s="1617" t="s">
        <v>165</v>
      </c>
      <c r="I91" s="1718" t="s">
        <v>715</v>
      </c>
      <c r="J91" s="1738" t="s">
        <v>716</v>
      </c>
      <c r="K91" s="1630" t="s">
        <v>355</v>
      </c>
      <c r="L91" s="1617" t="s">
        <v>64</v>
      </c>
      <c r="M91" s="1624" t="s">
        <v>122</v>
      </c>
      <c r="N91" s="1627">
        <v>0.6</v>
      </c>
      <c r="O91" s="640" t="s">
        <v>53</v>
      </c>
      <c r="P91" s="640" t="s">
        <v>53</v>
      </c>
      <c r="Q91" s="640" t="s">
        <v>53</v>
      </c>
      <c r="R91" s="640" t="s">
        <v>53</v>
      </c>
      <c r="S91" s="640" t="s">
        <v>53</v>
      </c>
      <c r="T91" s="640" t="s">
        <v>53</v>
      </c>
      <c r="U91" s="640" t="s">
        <v>53</v>
      </c>
      <c r="V91" s="640" t="s">
        <v>54</v>
      </c>
      <c r="W91" s="640" t="s">
        <v>54</v>
      </c>
      <c r="X91" s="640" t="s">
        <v>53</v>
      </c>
      <c r="Y91" s="640" t="s">
        <v>53</v>
      </c>
      <c r="Z91" s="640" t="s">
        <v>53</v>
      </c>
      <c r="AA91" s="640" t="s">
        <v>53</v>
      </c>
      <c r="AB91" s="640" t="s">
        <v>53</v>
      </c>
      <c r="AC91" s="640" t="s">
        <v>53</v>
      </c>
      <c r="AD91" s="640" t="s">
        <v>54</v>
      </c>
      <c r="AE91" s="640" t="s">
        <v>53</v>
      </c>
      <c r="AF91" s="640" t="s">
        <v>53</v>
      </c>
      <c r="AG91" s="640" t="s">
        <v>54</v>
      </c>
      <c r="AH91" s="641"/>
      <c r="AI91" s="1617" t="s">
        <v>362</v>
      </c>
      <c r="AJ91" s="641"/>
      <c r="AK91" s="1632" t="s">
        <v>130</v>
      </c>
      <c r="AL91" s="1635">
        <v>0.8</v>
      </c>
      <c r="AM91" s="1638" t="s">
        <v>129</v>
      </c>
      <c r="AN91" s="685" t="s">
        <v>84</v>
      </c>
      <c r="AO91" s="383" t="s">
        <v>719</v>
      </c>
      <c r="AP91" s="368" t="s">
        <v>717</v>
      </c>
      <c r="AQ91" s="642" t="s">
        <v>105</v>
      </c>
      <c r="AR91" s="658" t="s">
        <v>55</v>
      </c>
      <c r="AS91" s="643">
        <v>0.1</v>
      </c>
      <c r="AT91" s="658" t="s">
        <v>56</v>
      </c>
      <c r="AU91" s="643">
        <v>0.15</v>
      </c>
      <c r="AV91" s="644">
        <v>0.25</v>
      </c>
      <c r="AW91" s="658" t="s">
        <v>57</v>
      </c>
      <c r="AX91" s="658" t="s">
        <v>58</v>
      </c>
      <c r="AY91" s="658" t="s">
        <v>59</v>
      </c>
      <c r="AZ91" s="644">
        <v>0.6</v>
      </c>
      <c r="BA91" s="645" t="s">
        <v>122</v>
      </c>
      <c r="BB91" s="644">
        <v>0.60000000000000009</v>
      </c>
      <c r="BC91" s="645" t="s">
        <v>123</v>
      </c>
      <c r="BD91" s="646" t="s">
        <v>126</v>
      </c>
      <c r="BE91" s="1619" t="s">
        <v>60</v>
      </c>
      <c r="BF91" s="1617" t="s">
        <v>956</v>
      </c>
      <c r="BG91" s="1617" t="s">
        <v>957</v>
      </c>
      <c r="BH91" s="1617" t="s">
        <v>395</v>
      </c>
      <c r="BI91" s="1666">
        <v>44562</v>
      </c>
      <c r="BJ91" s="1666">
        <v>44926</v>
      </c>
      <c r="BK91" s="1718"/>
      <c r="BL91" s="1721" t="s">
        <v>958</v>
      </c>
    </row>
    <row r="92" spans="2:64" ht="105.75" customHeight="1" thickBot="1" x14ac:dyDescent="0.35">
      <c r="B92" s="1584"/>
      <c r="C92" s="1587"/>
      <c r="D92" s="1590"/>
      <c r="E92" s="1593"/>
      <c r="F92" s="1596"/>
      <c r="G92" s="1736"/>
      <c r="H92" s="1622"/>
      <c r="I92" s="1719"/>
      <c r="J92" s="1743"/>
      <c r="K92" s="1647"/>
      <c r="L92" s="1622"/>
      <c r="M92" s="1625"/>
      <c r="N92" s="1628"/>
      <c r="O92" s="623" t="s">
        <v>53</v>
      </c>
      <c r="P92" s="623" t="s">
        <v>53</v>
      </c>
      <c r="Q92" s="623" t="s">
        <v>53</v>
      </c>
      <c r="R92" s="623" t="s">
        <v>53</v>
      </c>
      <c r="S92" s="623" t="s">
        <v>53</v>
      </c>
      <c r="T92" s="623" t="s">
        <v>53</v>
      </c>
      <c r="U92" s="623" t="s">
        <v>53</v>
      </c>
      <c r="V92" s="623" t="s">
        <v>54</v>
      </c>
      <c r="W92" s="623" t="s">
        <v>54</v>
      </c>
      <c r="X92" s="623" t="s">
        <v>53</v>
      </c>
      <c r="Y92" s="623" t="s">
        <v>53</v>
      </c>
      <c r="Z92" s="623" t="s">
        <v>53</v>
      </c>
      <c r="AA92" s="623" t="s">
        <v>53</v>
      </c>
      <c r="AB92" s="623" t="s">
        <v>53</v>
      </c>
      <c r="AC92" s="623" t="s">
        <v>53</v>
      </c>
      <c r="AD92" s="623" t="s">
        <v>54</v>
      </c>
      <c r="AE92" s="623" t="s">
        <v>53</v>
      </c>
      <c r="AF92" s="623" t="s">
        <v>53</v>
      </c>
      <c r="AG92" s="623" t="s">
        <v>54</v>
      </c>
      <c r="AH92" s="615"/>
      <c r="AI92" s="1622"/>
      <c r="AJ92" s="615"/>
      <c r="AK92" s="1634"/>
      <c r="AL92" s="1636"/>
      <c r="AM92" s="1639"/>
      <c r="AN92" s="685" t="s">
        <v>347</v>
      </c>
      <c r="AO92" s="385" t="s">
        <v>720</v>
      </c>
      <c r="AP92" s="368" t="s">
        <v>717</v>
      </c>
      <c r="AQ92" s="343" t="s">
        <v>105</v>
      </c>
      <c r="AR92" s="347" t="s">
        <v>55</v>
      </c>
      <c r="AS92" s="617">
        <v>0.1</v>
      </c>
      <c r="AT92" s="347" t="s">
        <v>56</v>
      </c>
      <c r="AU92" s="617">
        <v>0.15</v>
      </c>
      <c r="AV92" s="618">
        <v>0.25</v>
      </c>
      <c r="AW92" s="659" t="s">
        <v>57</v>
      </c>
      <c r="AX92" s="659" t="s">
        <v>58</v>
      </c>
      <c r="AY92" s="659" t="s">
        <v>59</v>
      </c>
      <c r="AZ92" s="629">
        <v>0.6</v>
      </c>
      <c r="BA92" s="619" t="s">
        <v>122</v>
      </c>
      <c r="BB92" s="618">
        <v>0.45000000000000007</v>
      </c>
      <c r="BC92" s="619" t="s">
        <v>123</v>
      </c>
      <c r="BD92" s="620" t="s">
        <v>126</v>
      </c>
      <c r="BE92" s="1620"/>
      <c r="BF92" s="1716"/>
      <c r="BG92" s="1716"/>
      <c r="BH92" s="1716"/>
      <c r="BI92" s="1745"/>
      <c r="BJ92" s="1745"/>
      <c r="BK92" s="1737"/>
      <c r="BL92" s="1728"/>
    </row>
    <row r="93" spans="2:64" ht="96.75" customHeight="1" thickBot="1" x14ac:dyDescent="0.35">
      <c r="B93" s="1584"/>
      <c r="C93" s="1587"/>
      <c r="D93" s="1590"/>
      <c r="E93" s="1593"/>
      <c r="F93" s="1596"/>
      <c r="G93" s="1736"/>
      <c r="H93" s="1622"/>
      <c r="I93" s="1719"/>
      <c r="J93" s="1743"/>
      <c r="K93" s="1647"/>
      <c r="L93" s="1622"/>
      <c r="M93" s="1625"/>
      <c r="N93" s="1628"/>
      <c r="O93" s="623" t="s">
        <v>53</v>
      </c>
      <c r="P93" s="623" t="s">
        <v>53</v>
      </c>
      <c r="Q93" s="623" t="s">
        <v>53</v>
      </c>
      <c r="R93" s="623" t="s">
        <v>53</v>
      </c>
      <c r="S93" s="623" t="s">
        <v>53</v>
      </c>
      <c r="T93" s="623" t="s">
        <v>53</v>
      </c>
      <c r="U93" s="623" t="s">
        <v>53</v>
      </c>
      <c r="V93" s="623" t="s">
        <v>54</v>
      </c>
      <c r="W93" s="623" t="s">
        <v>54</v>
      </c>
      <c r="X93" s="623" t="s">
        <v>53</v>
      </c>
      <c r="Y93" s="623" t="s">
        <v>53</v>
      </c>
      <c r="Z93" s="623" t="s">
        <v>53</v>
      </c>
      <c r="AA93" s="623" t="s">
        <v>53</v>
      </c>
      <c r="AB93" s="623" t="s">
        <v>53</v>
      </c>
      <c r="AC93" s="623" t="s">
        <v>53</v>
      </c>
      <c r="AD93" s="623" t="s">
        <v>54</v>
      </c>
      <c r="AE93" s="623" t="s">
        <v>53</v>
      </c>
      <c r="AF93" s="623" t="s">
        <v>53</v>
      </c>
      <c r="AG93" s="623" t="s">
        <v>54</v>
      </c>
      <c r="AH93" s="615"/>
      <c r="AI93" s="1622"/>
      <c r="AJ93" s="615"/>
      <c r="AK93" s="1634"/>
      <c r="AL93" s="1636"/>
      <c r="AM93" s="1639"/>
      <c r="AN93" s="686" t="s">
        <v>348</v>
      </c>
      <c r="AO93" s="384" t="s">
        <v>721</v>
      </c>
      <c r="AP93" s="368" t="s">
        <v>717</v>
      </c>
      <c r="AQ93" s="343" t="s">
        <v>105</v>
      </c>
      <c r="AR93" s="347" t="s">
        <v>55</v>
      </c>
      <c r="AS93" s="617">
        <v>0.1</v>
      </c>
      <c r="AT93" s="347" t="s">
        <v>56</v>
      </c>
      <c r="AU93" s="617">
        <v>0.15</v>
      </c>
      <c r="AV93" s="618">
        <v>0.25</v>
      </c>
      <c r="AW93" s="659" t="s">
        <v>57</v>
      </c>
      <c r="AX93" s="659" t="s">
        <v>58</v>
      </c>
      <c r="AY93" s="659" t="s">
        <v>59</v>
      </c>
      <c r="AZ93" s="665">
        <v>0.6</v>
      </c>
      <c r="BA93" s="619" t="s">
        <v>122</v>
      </c>
      <c r="BB93" s="618">
        <v>0.33750000000000002</v>
      </c>
      <c r="BC93" s="619" t="s">
        <v>117</v>
      </c>
      <c r="BD93" s="620" t="s">
        <v>126</v>
      </c>
      <c r="BE93" s="1620"/>
      <c r="BF93" s="595" t="s">
        <v>959</v>
      </c>
      <c r="BG93" s="595" t="s">
        <v>960</v>
      </c>
      <c r="BH93" s="595" t="s">
        <v>395</v>
      </c>
      <c r="BI93" s="339">
        <v>44562</v>
      </c>
      <c r="BJ93" s="339">
        <v>44926</v>
      </c>
      <c r="BK93" s="362"/>
      <c r="BL93" s="1728"/>
    </row>
    <row r="94" spans="2:64" ht="98.25" customHeight="1" thickBot="1" x14ac:dyDescent="0.35">
      <c r="B94" s="1584"/>
      <c r="C94" s="1587"/>
      <c r="D94" s="1590"/>
      <c r="E94" s="1593"/>
      <c r="F94" s="1596"/>
      <c r="G94" s="1736"/>
      <c r="H94" s="1622"/>
      <c r="I94" s="1719"/>
      <c r="J94" s="1743"/>
      <c r="K94" s="1647"/>
      <c r="L94" s="1622"/>
      <c r="M94" s="1625"/>
      <c r="N94" s="1628"/>
      <c r="O94" s="623" t="s">
        <v>53</v>
      </c>
      <c r="P94" s="623" t="s">
        <v>53</v>
      </c>
      <c r="Q94" s="623" t="s">
        <v>53</v>
      </c>
      <c r="R94" s="623" t="s">
        <v>53</v>
      </c>
      <c r="S94" s="623" t="s">
        <v>53</v>
      </c>
      <c r="T94" s="623" t="s">
        <v>53</v>
      </c>
      <c r="U94" s="623" t="s">
        <v>53</v>
      </c>
      <c r="V94" s="623" t="s">
        <v>54</v>
      </c>
      <c r="W94" s="623" t="s">
        <v>54</v>
      </c>
      <c r="X94" s="623" t="s">
        <v>53</v>
      </c>
      <c r="Y94" s="623" t="s">
        <v>53</v>
      </c>
      <c r="Z94" s="623" t="s">
        <v>53</v>
      </c>
      <c r="AA94" s="623" t="s">
        <v>53</v>
      </c>
      <c r="AB94" s="623" t="s">
        <v>53</v>
      </c>
      <c r="AC94" s="623" t="s">
        <v>53</v>
      </c>
      <c r="AD94" s="623" t="s">
        <v>54</v>
      </c>
      <c r="AE94" s="623" t="s">
        <v>53</v>
      </c>
      <c r="AF94" s="623" t="s">
        <v>53</v>
      </c>
      <c r="AG94" s="623" t="s">
        <v>54</v>
      </c>
      <c r="AH94" s="615"/>
      <c r="AI94" s="1622"/>
      <c r="AJ94" s="615"/>
      <c r="AK94" s="1634"/>
      <c r="AL94" s="1636"/>
      <c r="AM94" s="1639"/>
      <c r="AN94" s="686" t="s">
        <v>349</v>
      </c>
      <c r="AO94" s="385" t="s">
        <v>722</v>
      </c>
      <c r="AP94" s="368" t="s">
        <v>717</v>
      </c>
      <c r="AQ94" s="343" t="s">
        <v>105</v>
      </c>
      <c r="AR94" s="347" t="s">
        <v>55</v>
      </c>
      <c r="AS94" s="617">
        <v>0.1</v>
      </c>
      <c r="AT94" s="347" t="s">
        <v>56</v>
      </c>
      <c r="AU94" s="617">
        <v>0.15</v>
      </c>
      <c r="AV94" s="618">
        <v>0.25</v>
      </c>
      <c r="AW94" s="659" t="s">
        <v>57</v>
      </c>
      <c r="AX94" s="659" t="s">
        <v>58</v>
      </c>
      <c r="AY94" s="659" t="s">
        <v>59</v>
      </c>
      <c r="AZ94" s="618">
        <v>0.6</v>
      </c>
      <c r="BA94" s="619" t="s">
        <v>122</v>
      </c>
      <c r="BB94" s="618">
        <v>0.25312500000000004</v>
      </c>
      <c r="BC94" s="619" t="s">
        <v>117</v>
      </c>
      <c r="BD94" s="620" t="s">
        <v>126</v>
      </c>
      <c r="BE94" s="1620"/>
      <c r="BF94" s="595" t="s">
        <v>725</v>
      </c>
      <c r="BG94" s="595" t="s">
        <v>960</v>
      </c>
      <c r="BH94" s="595" t="s">
        <v>395</v>
      </c>
      <c r="BI94" s="339">
        <v>44562</v>
      </c>
      <c r="BJ94" s="339">
        <v>44926</v>
      </c>
      <c r="BK94" s="362"/>
      <c r="BL94" s="1728"/>
    </row>
    <row r="95" spans="2:64" ht="90.75" customHeight="1" thickBot="1" x14ac:dyDescent="0.35">
      <c r="B95" s="1584"/>
      <c r="C95" s="1587"/>
      <c r="D95" s="1590"/>
      <c r="E95" s="1593"/>
      <c r="F95" s="1596"/>
      <c r="G95" s="1736"/>
      <c r="H95" s="1622"/>
      <c r="I95" s="1719"/>
      <c r="J95" s="1743"/>
      <c r="K95" s="1647"/>
      <c r="L95" s="1622"/>
      <c r="M95" s="1625"/>
      <c r="N95" s="1628"/>
      <c r="O95" s="623" t="s">
        <v>53</v>
      </c>
      <c r="P95" s="623" t="s">
        <v>53</v>
      </c>
      <c r="Q95" s="623" t="s">
        <v>53</v>
      </c>
      <c r="R95" s="623" t="s">
        <v>53</v>
      </c>
      <c r="S95" s="623" t="s">
        <v>53</v>
      </c>
      <c r="T95" s="623" t="s">
        <v>53</v>
      </c>
      <c r="U95" s="623" t="s">
        <v>53</v>
      </c>
      <c r="V95" s="623" t="s">
        <v>54</v>
      </c>
      <c r="W95" s="623" t="s">
        <v>54</v>
      </c>
      <c r="X95" s="623" t="s">
        <v>53</v>
      </c>
      <c r="Y95" s="623" t="s">
        <v>53</v>
      </c>
      <c r="Z95" s="623" t="s">
        <v>53</v>
      </c>
      <c r="AA95" s="623" t="s">
        <v>53</v>
      </c>
      <c r="AB95" s="623" t="s">
        <v>53</v>
      </c>
      <c r="AC95" s="623" t="s">
        <v>53</v>
      </c>
      <c r="AD95" s="623" t="s">
        <v>54</v>
      </c>
      <c r="AE95" s="623" t="s">
        <v>53</v>
      </c>
      <c r="AF95" s="623" t="s">
        <v>53</v>
      </c>
      <c r="AG95" s="623" t="s">
        <v>54</v>
      </c>
      <c r="AH95" s="615"/>
      <c r="AI95" s="1622"/>
      <c r="AJ95" s="615"/>
      <c r="AK95" s="1634"/>
      <c r="AL95" s="1636"/>
      <c r="AM95" s="1639"/>
      <c r="AN95" s="687" t="s">
        <v>350</v>
      </c>
      <c r="AO95" s="386" t="s">
        <v>723</v>
      </c>
      <c r="AP95" s="368" t="s">
        <v>718</v>
      </c>
      <c r="AQ95" s="343" t="s">
        <v>105</v>
      </c>
      <c r="AR95" s="347" t="s">
        <v>55</v>
      </c>
      <c r="AS95" s="617">
        <v>0.1</v>
      </c>
      <c r="AT95" s="347" t="s">
        <v>56</v>
      </c>
      <c r="AU95" s="617">
        <v>0.15</v>
      </c>
      <c r="AV95" s="618">
        <v>0.25</v>
      </c>
      <c r="AW95" s="659" t="s">
        <v>57</v>
      </c>
      <c r="AX95" s="659" t="s">
        <v>58</v>
      </c>
      <c r="AY95" s="659" t="s">
        <v>59</v>
      </c>
      <c r="AZ95" s="618">
        <v>0.6</v>
      </c>
      <c r="BA95" s="619" t="s">
        <v>122</v>
      </c>
      <c r="BB95" s="618">
        <v>0.18984375000000003</v>
      </c>
      <c r="BC95" s="619" t="s">
        <v>1083</v>
      </c>
      <c r="BD95" s="620" t="s">
        <v>126</v>
      </c>
      <c r="BE95" s="1620"/>
      <c r="BF95" s="1691" t="s">
        <v>726</v>
      </c>
      <c r="BG95" s="1691" t="s">
        <v>960</v>
      </c>
      <c r="BH95" s="1691" t="s">
        <v>430</v>
      </c>
      <c r="BI95" s="1746">
        <v>44562</v>
      </c>
      <c r="BJ95" s="1746">
        <v>44926</v>
      </c>
      <c r="BK95" s="1747"/>
      <c r="BL95" s="1728"/>
    </row>
    <row r="96" spans="2:64" ht="115.5" customHeight="1" thickBot="1" x14ac:dyDescent="0.35">
      <c r="B96" s="1584"/>
      <c r="C96" s="1587"/>
      <c r="D96" s="1590"/>
      <c r="E96" s="1614"/>
      <c r="F96" s="1597"/>
      <c r="G96" s="1735"/>
      <c r="H96" s="1618"/>
      <c r="I96" s="1720"/>
      <c r="J96" s="1744"/>
      <c r="K96" s="1631"/>
      <c r="L96" s="1618"/>
      <c r="M96" s="1626"/>
      <c r="N96" s="1629"/>
      <c r="O96" s="649" t="s">
        <v>53</v>
      </c>
      <c r="P96" s="649" t="s">
        <v>53</v>
      </c>
      <c r="Q96" s="649" t="s">
        <v>53</v>
      </c>
      <c r="R96" s="649" t="s">
        <v>53</v>
      </c>
      <c r="S96" s="649" t="s">
        <v>53</v>
      </c>
      <c r="T96" s="649" t="s">
        <v>53</v>
      </c>
      <c r="U96" s="649" t="s">
        <v>53</v>
      </c>
      <c r="V96" s="649" t="s">
        <v>54</v>
      </c>
      <c r="W96" s="649" t="s">
        <v>54</v>
      </c>
      <c r="X96" s="649" t="s">
        <v>53</v>
      </c>
      <c r="Y96" s="649" t="s">
        <v>53</v>
      </c>
      <c r="Z96" s="649" t="s">
        <v>53</v>
      </c>
      <c r="AA96" s="649" t="s">
        <v>53</v>
      </c>
      <c r="AB96" s="649" t="s">
        <v>53</v>
      </c>
      <c r="AC96" s="649" t="s">
        <v>53</v>
      </c>
      <c r="AD96" s="649" t="s">
        <v>54</v>
      </c>
      <c r="AE96" s="649" t="s">
        <v>53</v>
      </c>
      <c r="AF96" s="649" t="s">
        <v>53</v>
      </c>
      <c r="AG96" s="649" t="s">
        <v>54</v>
      </c>
      <c r="AH96" s="650"/>
      <c r="AI96" s="1618"/>
      <c r="AJ96" s="650"/>
      <c r="AK96" s="1633"/>
      <c r="AL96" s="1637"/>
      <c r="AM96" s="1640"/>
      <c r="AN96" s="687" t="s">
        <v>351</v>
      </c>
      <c r="AO96" s="270" t="s">
        <v>724</v>
      </c>
      <c r="AP96" s="368" t="s">
        <v>717</v>
      </c>
      <c r="AQ96" s="652" t="s">
        <v>105</v>
      </c>
      <c r="AR96" s="669" t="s">
        <v>55</v>
      </c>
      <c r="AS96" s="653">
        <v>0.1</v>
      </c>
      <c r="AT96" s="669" t="s">
        <v>56</v>
      </c>
      <c r="AU96" s="653">
        <v>0.15</v>
      </c>
      <c r="AV96" s="654">
        <v>0.25</v>
      </c>
      <c r="AW96" s="660" t="s">
        <v>57</v>
      </c>
      <c r="AX96" s="660" t="s">
        <v>58</v>
      </c>
      <c r="AY96" s="660" t="s">
        <v>59</v>
      </c>
      <c r="AZ96" s="654">
        <v>0.6</v>
      </c>
      <c r="BA96" s="655" t="s">
        <v>122</v>
      </c>
      <c r="BB96" s="654">
        <v>0.14238281250000001</v>
      </c>
      <c r="BC96" s="655" t="s">
        <v>1083</v>
      </c>
      <c r="BD96" s="656" t="s">
        <v>126</v>
      </c>
      <c r="BE96" s="1621"/>
      <c r="BF96" s="1618"/>
      <c r="BG96" s="1618"/>
      <c r="BH96" s="1618"/>
      <c r="BI96" s="1667"/>
      <c r="BJ96" s="1667"/>
      <c r="BK96" s="1720"/>
      <c r="BL96" s="1722"/>
    </row>
    <row r="97" spans="2:64" ht="101.25" customHeight="1" thickBot="1" x14ac:dyDescent="0.35">
      <c r="B97" s="1584"/>
      <c r="C97" s="1587"/>
      <c r="D97" s="1590"/>
      <c r="E97" s="1648" t="s">
        <v>50</v>
      </c>
      <c r="F97" s="1595" t="s">
        <v>287</v>
      </c>
      <c r="G97" s="1641" t="s">
        <v>961</v>
      </c>
      <c r="H97" s="1617" t="s">
        <v>68</v>
      </c>
      <c r="I97" s="1718" t="s">
        <v>727</v>
      </c>
      <c r="J97" s="1738" t="s">
        <v>962</v>
      </c>
      <c r="K97" s="1630" t="s">
        <v>355</v>
      </c>
      <c r="L97" s="1617" t="s">
        <v>64</v>
      </c>
      <c r="M97" s="1624" t="s">
        <v>122</v>
      </c>
      <c r="N97" s="1627">
        <v>0.6</v>
      </c>
      <c r="O97" s="640" t="s">
        <v>53</v>
      </c>
      <c r="P97" s="640" t="s">
        <v>53</v>
      </c>
      <c r="Q97" s="640" t="s">
        <v>53</v>
      </c>
      <c r="R97" s="640" t="s">
        <v>53</v>
      </c>
      <c r="S97" s="640" t="s">
        <v>53</v>
      </c>
      <c r="T97" s="640" t="s">
        <v>53</v>
      </c>
      <c r="U97" s="640" t="s">
        <v>53</v>
      </c>
      <c r="V97" s="640" t="s">
        <v>54</v>
      </c>
      <c r="W97" s="640" t="s">
        <v>54</v>
      </c>
      <c r="X97" s="640" t="s">
        <v>53</v>
      </c>
      <c r="Y97" s="640" t="s">
        <v>53</v>
      </c>
      <c r="Z97" s="640" t="s">
        <v>53</v>
      </c>
      <c r="AA97" s="640" t="s">
        <v>53</v>
      </c>
      <c r="AB97" s="640" t="s">
        <v>53</v>
      </c>
      <c r="AC97" s="640" t="s">
        <v>53</v>
      </c>
      <c r="AD97" s="640" t="s">
        <v>54</v>
      </c>
      <c r="AE97" s="640" t="s">
        <v>53</v>
      </c>
      <c r="AF97" s="640" t="s">
        <v>53</v>
      </c>
      <c r="AG97" s="640" t="s">
        <v>54</v>
      </c>
      <c r="AH97" s="641"/>
      <c r="AI97" s="1617" t="s">
        <v>361</v>
      </c>
      <c r="AJ97" s="641"/>
      <c r="AK97" s="1632" t="s">
        <v>123</v>
      </c>
      <c r="AL97" s="1635">
        <v>0.6</v>
      </c>
      <c r="AM97" s="1638" t="s">
        <v>126</v>
      </c>
      <c r="AN97" s="685" t="s">
        <v>84</v>
      </c>
      <c r="AO97" s="387" t="s">
        <v>731</v>
      </c>
      <c r="AP97" s="368" t="s">
        <v>729</v>
      </c>
      <c r="AQ97" s="642" t="s">
        <v>103</v>
      </c>
      <c r="AR97" s="658" t="s">
        <v>62</v>
      </c>
      <c r="AS97" s="643">
        <v>0.15</v>
      </c>
      <c r="AT97" s="658" t="s">
        <v>56</v>
      </c>
      <c r="AU97" s="643">
        <v>0.15</v>
      </c>
      <c r="AV97" s="644">
        <v>0.3</v>
      </c>
      <c r="AW97" s="658" t="s">
        <v>57</v>
      </c>
      <c r="AX97" s="658" t="s">
        <v>58</v>
      </c>
      <c r="AY97" s="658" t="s">
        <v>59</v>
      </c>
      <c r="AZ97" s="644">
        <v>0.42</v>
      </c>
      <c r="BA97" s="645" t="s">
        <v>122</v>
      </c>
      <c r="BB97" s="644">
        <v>0.6</v>
      </c>
      <c r="BC97" s="645" t="s">
        <v>123</v>
      </c>
      <c r="BD97" s="646" t="s">
        <v>126</v>
      </c>
      <c r="BE97" s="1619" t="s">
        <v>60</v>
      </c>
      <c r="BF97" s="1617" t="s">
        <v>733</v>
      </c>
      <c r="BG97" s="1617" t="s">
        <v>728</v>
      </c>
      <c r="BH97" s="1617" t="s">
        <v>734</v>
      </c>
      <c r="BI97" s="1666">
        <v>44835</v>
      </c>
      <c r="BJ97" s="1666">
        <v>44925</v>
      </c>
      <c r="BK97" s="1718"/>
      <c r="BL97" s="1668" t="s">
        <v>736</v>
      </c>
    </row>
    <row r="98" spans="2:64" ht="123.75" customHeight="1" thickBot="1" x14ac:dyDescent="0.35">
      <c r="B98" s="1584"/>
      <c r="C98" s="1587"/>
      <c r="D98" s="1590"/>
      <c r="E98" s="1593"/>
      <c r="F98" s="1596"/>
      <c r="G98" s="1642"/>
      <c r="H98" s="1622"/>
      <c r="I98" s="1719"/>
      <c r="J98" s="1743"/>
      <c r="K98" s="1647"/>
      <c r="L98" s="1622"/>
      <c r="M98" s="1625"/>
      <c r="N98" s="1628"/>
      <c r="O98" s="623" t="s">
        <v>53</v>
      </c>
      <c r="P98" s="623" t="s">
        <v>53</v>
      </c>
      <c r="Q98" s="623" t="s">
        <v>53</v>
      </c>
      <c r="R98" s="623" t="s">
        <v>53</v>
      </c>
      <c r="S98" s="623" t="s">
        <v>53</v>
      </c>
      <c r="T98" s="623" t="s">
        <v>53</v>
      </c>
      <c r="U98" s="623" t="s">
        <v>53</v>
      </c>
      <c r="V98" s="623" t="s">
        <v>54</v>
      </c>
      <c r="W98" s="623" t="s">
        <v>54</v>
      </c>
      <c r="X98" s="623" t="s">
        <v>53</v>
      </c>
      <c r="Y98" s="623" t="s">
        <v>53</v>
      </c>
      <c r="Z98" s="623" t="s">
        <v>53</v>
      </c>
      <c r="AA98" s="623" t="s">
        <v>53</v>
      </c>
      <c r="AB98" s="623" t="s">
        <v>53</v>
      </c>
      <c r="AC98" s="623" t="s">
        <v>53</v>
      </c>
      <c r="AD98" s="623" t="s">
        <v>54</v>
      </c>
      <c r="AE98" s="623" t="s">
        <v>53</v>
      </c>
      <c r="AF98" s="623" t="s">
        <v>53</v>
      </c>
      <c r="AG98" s="623" t="s">
        <v>54</v>
      </c>
      <c r="AH98" s="615"/>
      <c r="AI98" s="1622"/>
      <c r="AJ98" s="615"/>
      <c r="AK98" s="1634"/>
      <c r="AL98" s="1636"/>
      <c r="AM98" s="1639"/>
      <c r="AN98" s="686" t="s">
        <v>347</v>
      </c>
      <c r="AO98" s="382" t="s">
        <v>732</v>
      </c>
      <c r="AP98" s="368" t="s">
        <v>730</v>
      </c>
      <c r="AQ98" s="343" t="s">
        <v>103</v>
      </c>
      <c r="AR98" s="659" t="s">
        <v>62</v>
      </c>
      <c r="AS98" s="617">
        <v>0.15</v>
      </c>
      <c r="AT98" s="347" t="s">
        <v>56</v>
      </c>
      <c r="AU98" s="617">
        <v>0.15</v>
      </c>
      <c r="AV98" s="618">
        <v>0.3</v>
      </c>
      <c r="AW98" s="347" t="s">
        <v>57</v>
      </c>
      <c r="AX98" s="347" t="s">
        <v>58</v>
      </c>
      <c r="AY98" s="347" t="s">
        <v>59</v>
      </c>
      <c r="AZ98" s="629">
        <v>0.29399999999999998</v>
      </c>
      <c r="BA98" s="619" t="s">
        <v>90</v>
      </c>
      <c r="BB98" s="618">
        <v>0.6</v>
      </c>
      <c r="BC98" s="619" t="s">
        <v>123</v>
      </c>
      <c r="BD98" s="620" t="s">
        <v>126</v>
      </c>
      <c r="BE98" s="1620"/>
      <c r="BF98" s="1716"/>
      <c r="BG98" s="1716"/>
      <c r="BH98" s="1716"/>
      <c r="BI98" s="1745"/>
      <c r="BJ98" s="1745"/>
      <c r="BK98" s="1737"/>
      <c r="BL98" s="1670"/>
    </row>
    <row r="99" spans="2:64" ht="103.5" customHeight="1" thickBot="1" x14ac:dyDescent="0.35">
      <c r="B99" s="1584"/>
      <c r="C99" s="1587"/>
      <c r="D99" s="1590"/>
      <c r="E99" s="1593"/>
      <c r="F99" s="1596"/>
      <c r="G99" s="1642"/>
      <c r="H99" s="1622"/>
      <c r="I99" s="1719"/>
      <c r="J99" s="1743"/>
      <c r="K99" s="1647"/>
      <c r="L99" s="1622"/>
      <c r="M99" s="1625"/>
      <c r="N99" s="1628"/>
      <c r="O99" s="623" t="s">
        <v>53</v>
      </c>
      <c r="P99" s="623" t="s">
        <v>53</v>
      </c>
      <c r="Q99" s="623" t="s">
        <v>53</v>
      </c>
      <c r="R99" s="623" t="s">
        <v>53</v>
      </c>
      <c r="S99" s="623" t="s">
        <v>53</v>
      </c>
      <c r="T99" s="623" t="s">
        <v>53</v>
      </c>
      <c r="U99" s="623" t="s">
        <v>53</v>
      </c>
      <c r="V99" s="623" t="s">
        <v>54</v>
      </c>
      <c r="W99" s="623" t="s">
        <v>54</v>
      </c>
      <c r="X99" s="623" t="s">
        <v>53</v>
      </c>
      <c r="Y99" s="623" t="s">
        <v>53</v>
      </c>
      <c r="Z99" s="623" t="s">
        <v>53</v>
      </c>
      <c r="AA99" s="623" t="s">
        <v>53</v>
      </c>
      <c r="AB99" s="623" t="s">
        <v>53</v>
      </c>
      <c r="AC99" s="623" t="s">
        <v>53</v>
      </c>
      <c r="AD99" s="623" t="s">
        <v>54</v>
      </c>
      <c r="AE99" s="623" t="s">
        <v>53</v>
      </c>
      <c r="AF99" s="623" t="s">
        <v>53</v>
      </c>
      <c r="AG99" s="623" t="s">
        <v>54</v>
      </c>
      <c r="AH99" s="615"/>
      <c r="AI99" s="1622"/>
      <c r="AJ99" s="615"/>
      <c r="AK99" s="1634"/>
      <c r="AL99" s="1636"/>
      <c r="AM99" s="1639"/>
      <c r="AN99" s="687" t="s">
        <v>348</v>
      </c>
      <c r="AO99" s="382" t="s">
        <v>963</v>
      </c>
      <c r="AP99" s="368" t="s">
        <v>964</v>
      </c>
      <c r="AQ99" s="343" t="s">
        <v>103</v>
      </c>
      <c r="AR99" s="659" t="s">
        <v>62</v>
      </c>
      <c r="AS99" s="617">
        <v>0.15</v>
      </c>
      <c r="AT99" s="347" t="s">
        <v>56</v>
      </c>
      <c r="AU99" s="617">
        <v>0.15</v>
      </c>
      <c r="AV99" s="618">
        <v>0.3</v>
      </c>
      <c r="AW99" s="347" t="s">
        <v>57</v>
      </c>
      <c r="AX99" s="347" t="s">
        <v>58</v>
      </c>
      <c r="AY99" s="347" t="s">
        <v>59</v>
      </c>
      <c r="AZ99" s="665">
        <v>0.20579999999999998</v>
      </c>
      <c r="BA99" s="619" t="s">
        <v>90</v>
      </c>
      <c r="BB99" s="618">
        <v>0.6</v>
      </c>
      <c r="BC99" s="619" t="s">
        <v>123</v>
      </c>
      <c r="BD99" s="620" t="s">
        <v>126</v>
      </c>
      <c r="BE99" s="1620"/>
      <c r="BF99" s="1691" t="s">
        <v>735</v>
      </c>
      <c r="BG99" s="1691" t="s">
        <v>728</v>
      </c>
      <c r="BH99" s="1691" t="s">
        <v>390</v>
      </c>
      <c r="BI99" s="1746">
        <v>44593</v>
      </c>
      <c r="BJ99" s="1746">
        <v>44926</v>
      </c>
      <c r="BK99" s="1747"/>
      <c r="BL99" s="1670"/>
    </row>
    <row r="100" spans="2:64" ht="111" thickBot="1" x14ac:dyDescent="0.35">
      <c r="B100" s="1584"/>
      <c r="C100" s="1587"/>
      <c r="D100" s="1590"/>
      <c r="E100" s="1614"/>
      <c r="F100" s="1597"/>
      <c r="G100" s="1643"/>
      <c r="H100" s="1618"/>
      <c r="I100" s="1720"/>
      <c r="J100" s="1744"/>
      <c r="K100" s="1631"/>
      <c r="L100" s="1618"/>
      <c r="M100" s="1626"/>
      <c r="N100" s="1629"/>
      <c r="O100" s="649" t="s">
        <v>53</v>
      </c>
      <c r="P100" s="649" t="s">
        <v>53</v>
      </c>
      <c r="Q100" s="649" t="s">
        <v>53</v>
      </c>
      <c r="R100" s="649" t="s">
        <v>53</v>
      </c>
      <c r="S100" s="649" t="s">
        <v>53</v>
      </c>
      <c r="T100" s="649" t="s">
        <v>53</v>
      </c>
      <c r="U100" s="649" t="s">
        <v>53</v>
      </c>
      <c r="V100" s="649" t="s">
        <v>54</v>
      </c>
      <c r="W100" s="649" t="s">
        <v>54</v>
      </c>
      <c r="X100" s="649" t="s">
        <v>53</v>
      </c>
      <c r="Y100" s="649" t="s">
        <v>53</v>
      </c>
      <c r="Z100" s="649" t="s">
        <v>53</v>
      </c>
      <c r="AA100" s="649" t="s">
        <v>53</v>
      </c>
      <c r="AB100" s="649" t="s">
        <v>53</v>
      </c>
      <c r="AC100" s="649" t="s">
        <v>53</v>
      </c>
      <c r="AD100" s="649" t="s">
        <v>54</v>
      </c>
      <c r="AE100" s="649" t="s">
        <v>53</v>
      </c>
      <c r="AF100" s="649" t="s">
        <v>53</v>
      </c>
      <c r="AG100" s="649" t="s">
        <v>54</v>
      </c>
      <c r="AH100" s="650"/>
      <c r="AI100" s="1618"/>
      <c r="AJ100" s="650"/>
      <c r="AK100" s="1633"/>
      <c r="AL100" s="1637"/>
      <c r="AM100" s="1640"/>
      <c r="AN100" s="687" t="s">
        <v>349</v>
      </c>
      <c r="AO100" s="272" t="s">
        <v>965</v>
      </c>
      <c r="AP100" s="368" t="s">
        <v>729</v>
      </c>
      <c r="AQ100" s="652" t="s">
        <v>103</v>
      </c>
      <c r="AR100" s="660" t="s">
        <v>62</v>
      </c>
      <c r="AS100" s="653">
        <v>0.15</v>
      </c>
      <c r="AT100" s="669" t="s">
        <v>56</v>
      </c>
      <c r="AU100" s="653">
        <v>0.15</v>
      </c>
      <c r="AV100" s="654">
        <v>0.3</v>
      </c>
      <c r="AW100" s="669" t="s">
        <v>57</v>
      </c>
      <c r="AX100" s="669" t="s">
        <v>58</v>
      </c>
      <c r="AY100" s="669" t="s">
        <v>59</v>
      </c>
      <c r="AZ100" s="654">
        <v>0.14405999999999999</v>
      </c>
      <c r="BA100" s="655" t="s">
        <v>112</v>
      </c>
      <c r="BB100" s="654">
        <v>0.6</v>
      </c>
      <c r="BC100" s="655" t="s">
        <v>123</v>
      </c>
      <c r="BD100" s="656" t="s">
        <v>126</v>
      </c>
      <c r="BE100" s="1621"/>
      <c r="BF100" s="1618"/>
      <c r="BG100" s="1618"/>
      <c r="BH100" s="1618"/>
      <c r="BI100" s="1667"/>
      <c r="BJ100" s="1667"/>
      <c r="BK100" s="1720"/>
      <c r="BL100" s="1669"/>
    </row>
    <row r="101" spans="2:64" ht="108" customHeight="1" thickBot="1" x14ac:dyDescent="0.35">
      <c r="B101" s="1584"/>
      <c r="C101" s="1587"/>
      <c r="D101" s="1590"/>
      <c r="E101" s="1648" t="s">
        <v>50</v>
      </c>
      <c r="F101" s="1595" t="s">
        <v>288</v>
      </c>
      <c r="G101" s="1615" t="s">
        <v>966</v>
      </c>
      <c r="H101" s="1617" t="s">
        <v>51</v>
      </c>
      <c r="I101" s="1617" t="s">
        <v>737</v>
      </c>
      <c r="J101" s="1617" t="s">
        <v>738</v>
      </c>
      <c r="K101" s="1630" t="s">
        <v>355</v>
      </c>
      <c r="L101" s="1617" t="s">
        <v>64</v>
      </c>
      <c r="M101" s="1748" t="s">
        <v>122</v>
      </c>
      <c r="N101" s="1627">
        <v>0.6</v>
      </c>
      <c r="O101" s="640" t="s">
        <v>53</v>
      </c>
      <c r="P101" s="640" t="s">
        <v>53</v>
      </c>
      <c r="Q101" s="640" t="s">
        <v>53</v>
      </c>
      <c r="R101" s="640" t="s">
        <v>53</v>
      </c>
      <c r="S101" s="640" t="s">
        <v>53</v>
      </c>
      <c r="T101" s="640" t="s">
        <v>53</v>
      </c>
      <c r="U101" s="640" t="s">
        <v>53</v>
      </c>
      <c r="V101" s="640" t="s">
        <v>54</v>
      </c>
      <c r="W101" s="640" t="s">
        <v>54</v>
      </c>
      <c r="X101" s="640" t="s">
        <v>53</v>
      </c>
      <c r="Y101" s="640" t="s">
        <v>53</v>
      </c>
      <c r="Z101" s="640" t="s">
        <v>53</v>
      </c>
      <c r="AA101" s="640" t="s">
        <v>53</v>
      </c>
      <c r="AB101" s="640" t="s">
        <v>53</v>
      </c>
      <c r="AC101" s="640" t="s">
        <v>53</v>
      </c>
      <c r="AD101" s="640" t="s">
        <v>54</v>
      </c>
      <c r="AE101" s="640" t="s">
        <v>53</v>
      </c>
      <c r="AF101" s="640" t="s">
        <v>53</v>
      </c>
      <c r="AG101" s="640" t="s">
        <v>54</v>
      </c>
      <c r="AH101" s="641"/>
      <c r="AI101" s="1617" t="s">
        <v>359</v>
      </c>
      <c r="AJ101" s="641"/>
      <c r="AK101" s="1632" t="s">
        <v>1083</v>
      </c>
      <c r="AL101" s="1635">
        <v>0.2</v>
      </c>
      <c r="AM101" s="1638" t="s">
        <v>126</v>
      </c>
      <c r="AN101" s="686" t="s">
        <v>84</v>
      </c>
      <c r="AO101" s="271" t="s">
        <v>740</v>
      </c>
      <c r="AP101" s="368" t="s">
        <v>741</v>
      </c>
      <c r="AQ101" s="642" t="s">
        <v>105</v>
      </c>
      <c r="AR101" s="658" t="s">
        <v>55</v>
      </c>
      <c r="AS101" s="643">
        <v>0.1</v>
      </c>
      <c r="AT101" s="658" t="s">
        <v>56</v>
      </c>
      <c r="AU101" s="643">
        <v>0.15</v>
      </c>
      <c r="AV101" s="644">
        <v>0.25</v>
      </c>
      <c r="AW101" s="658" t="s">
        <v>57</v>
      </c>
      <c r="AX101" s="658" t="s">
        <v>58</v>
      </c>
      <c r="AY101" s="658" t="s">
        <v>59</v>
      </c>
      <c r="AZ101" s="644">
        <v>0.6</v>
      </c>
      <c r="BA101" s="645" t="s">
        <v>122</v>
      </c>
      <c r="BB101" s="644">
        <v>0.15000000000000002</v>
      </c>
      <c r="BC101" s="645" t="s">
        <v>1083</v>
      </c>
      <c r="BD101" s="646" t="s">
        <v>126</v>
      </c>
      <c r="BE101" s="1619" t="s">
        <v>114</v>
      </c>
      <c r="BF101" s="1617" t="s">
        <v>388</v>
      </c>
      <c r="BG101" s="1617" t="s">
        <v>388</v>
      </c>
      <c r="BH101" s="1617" t="s">
        <v>388</v>
      </c>
      <c r="BI101" s="1617" t="s">
        <v>388</v>
      </c>
      <c r="BJ101" s="1617" t="s">
        <v>388</v>
      </c>
      <c r="BK101" s="680"/>
      <c r="BL101" s="1721" t="s">
        <v>749</v>
      </c>
    </row>
    <row r="102" spans="2:64" ht="90" thickBot="1" x14ac:dyDescent="0.35">
      <c r="B102" s="1584"/>
      <c r="C102" s="1587"/>
      <c r="D102" s="1590"/>
      <c r="E102" s="1593"/>
      <c r="F102" s="1596"/>
      <c r="G102" s="1659"/>
      <c r="H102" s="1622"/>
      <c r="I102" s="1622"/>
      <c r="J102" s="1622"/>
      <c r="K102" s="1647"/>
      <c r="L102" s="1622"/>
      <c r="M102" s="1749"/>
      <c r="N102" s="1628"/>
      <c r="O102" s="623" t="s">
        <v>53</v>
      </c>
      <c r="P102" s="623" t="s">
        <v>53</v>
      </c>
      <c r="Q102" s="623" t="s">
        <v>53</v>
      </c>
      <c r="R102" s="623" t="s">
        <v>53</v>
      </c>
      <c r="S102" s="623" t="s">
        <v>53</v>
      </c>
      <c r="T102" s="623" t="s">
        <v>53</v>
      </c>
      <c r="U102" s="623" t="s">
        <v>53</v>
      </c>
      <c r="V102" s="623" t="s">
        <v>54</v>
      </c>
      <c r="W102" s="623" t="s">
        <v>54</v>
      </c>
      <c r="X102" s="623" t="s">
        <v>53</v>
      </c>
      <c r="Y102" s="623" t="s">
        <v>53</v>
      </c>
      <c r="Z102" s="623" t="s">
        <v>53</v>
      </c>
      <c r="AA102" s="623" t="s">
        <v>53</v>
      </c>
      <c r="AB102" s="623" t="s">
        <v>53</v>
      </c>
      <c r="AC102" s="623" t="s">
        <v>53</v>
      </c>
      <c r="AD102" s="623" t="s">
        <v>54</v>
      </c>
      <c r="AE102" s="623" t="s">
        <v>53</v>
      </c>
      <c r="AF102" s="623" t="s">
        <v>53</v>
      </c>
      <c r="AG102" s="623" t="s">
        <v>54</v>
      </c>
      <c r="AH102" s="615"/>
      <c r="AI102" s="1622"/>
      <c r="AJ102" s="615"/>
      <c r="AK102" s="1634"/>
      <c r="AL102" s="1636"/>
      <c r="AM102" s="1639"/>
      <c r="AN102" s="686" t="s">
        <v>347</v>
      </c>
      <c r="AO102" s="382" t="s">
        <v>747</v>
      </c>
      <c r="AP102" s="368" t="s">
        <v>741</v>
      </c>
      <c r="AQ102" s="343" t="s">
        <v>103</v>
      </c>
      <c r="AR102" s="659" t="s">
        <v>62</v>
      </c>
      <c r="AS102" s="617">
        <v>0.15</v>
      </c>
      <c r="AT102" s="347" t="s">
        <v>56</v>
      </c>
      <c r="AU102" s="617">
        <v>0.15</v>
      </c>
      <c r="AV102" s="618">
        <v>0.3</v>
      </c>
      <c r="AW102" s="347" t="s">
        <v>57</v>
      </c>
      <c r="AX102" s="347" t="s">
        <v>58</v>
      </c>
      <c r="AY102" s="347" t="s">
        <v>59</v>
      </c>
      <c r="AZ102" s="629">
        <v>0.42</v>
      </c>
      <c r="BA102" s="619" t="s">
        <v>122</v>
      </c>
      <c r="BB102" s="618">
        <v>0.15000000000000002</v>
      </c>
      <c r="BC102" s="619" t="s">
        <v>1083</v>
      </c>
      <c r="BD102" s="620" t="s">
        <v>126</v>
      </c>
      <c r="BE102" s="1620"/>
      <c r="BF102" s="1622"/>
      <c r="BG102" s="1622"/>
      <c r="BH102" s="1622"/>
      <c r="BI102" s="1622"/>
      <c r="BJ102" s="1622"/>
      <c r="BK102" s="157"/>
      <c r="BL102" s="1728"/>
    </row>
    <row r="103" spans="2:64" ht="90" thickBot="1" x14ac:dyDescent="0.35">
      <c r="B103" s="1584"/>
      <c r="C103" s="1587"/>
      <c r="D103" s="1590"/>
      <c r="E103" s="1593"/>
      <c r="F103" s="1596"/>
      <c r="G103" s="1659"/>
      <c r="H103" s="1622"/>
      <c r="I103" s="1716"/>
      <c r="J103" s="1622"/>
      <c r="K103" s="1647"/>
      <c r="L103" s="1622"/>
      <c r="M103" s="1749"/>
      <c r="N103" s="1628"/>
      <c r="O103" s="623" t="s">
        <v>53</v>
      </c>
      <c r="P103" s="623" t="s">
        <v>53</v>
      </c>
      <c r="Q103" s="623" t="s">
        <v>53</v>
      </c>
      <c r="R103" s="623" t="s">
        <v>53</v>
      </c>
      <c r="S103" s="623" t="s">
        <v>53</v>
      </c>
      <c r="T103" s="623" t="s">
        <v>53</v>
      </c>
      <c r="U103" s="623" t="s">
        <v>53</v>
      </c>
      <c r="V103" s="623" t="s">
        <v>54</v>
      </c>
      <c r="W103" s="623" t="s">
        <v>54</v>
      </c>
      <c r="X103" s="623" t="s">
        <v>53</v>
      </c>
      <c r="Y103" s="623" t="s">
        <v>53</v>
      </c>
      <c r="Z103" s="623" t="s">
        <v>53</v>
      </c>
      <c r="AA103" s="623" t="s">
        <v>53</v>
      </c>
      <c r="AB103" s="623" t="s">
        <v>53</v>
      </c>
      <c r="AC103" s="623" t="s">
        <v>53</v>
      </c>
      <c r="AD103" s="623" t="s">
        <v>54</v>
      </c>
      <c r="AE103" s="623" t="s">
        <v>53</v>
      </c>
      <c r="AF103" s="623" t="s">
        <v>53</v>
      </c>
      <c r="AG103" s="623" t="s">
        <v>54</v>
      </c>
      <c r="AH103" s="615"/>
      <c r="AI103" s="1622"/>
      <c r="AJ103" s="615"/>
      <c r="AK103" s="1634"/>
      <c r="AL103" s="1636"/>
      <c r="AM103" s="1639"/>
      <c r="AN103" s="686" t="s">
        <v>348</v>
      </c>
      <c r="AO103" s="382" t="s">
        <v>742</v>
      </c>
      <c r="AP103" s="368" t="s">
        <v>741</v>
      </c>
      <c r="AQ103" s="343" t="s">
        <v>103</v>
      </c>
      <c r="AR103" s="659" t="s">
        <v>61</v>
      </c>
      <c r="AS103" s="617">
        <v>0.25</v>
      </c>
      <c r="AT103" s="347" t="s">
        <v>56</v>
      </c>
      <c r="AU103" s="617">
        <v>0.15</v>
      </c>
      <c r="AV103" s="618">
        <v>0.4</v>
      </c>
      <c r="AW103" s="347" t="s">
        <v>57</v>
      </c>
      <c r="AX103" s="347" t="s">
        <v>58</v>
      </c>
      <c r="AY103" s="347" t="s">
        <v>59</v>
      </c>
      <c r="AZ103" s="665">
        <v>0.252</v>
      </c>
      <c r="BA103" s="619" t="s">
        <v>90</v>
      </c>
      <c r="BB103" s="618">
        <v>0.15000000000000002</v>
      </c>
      <c r="BC103" s="619" t="s">
        <v>1083</v>
      </c>
      <c r="BD103" s="620" t="s">
        <v>90</v>
      </c>
      <c r="BE103" s="1620"/>
      <c r="BF103" s="1622"/>
      <c r="BG103" s="1622"/>
      <c r="BH103" s="1622"/>
      <c r="BI103" s="1622"/>
      <c r="BJ103" s="1622"/>
      <c r="BK103" s="157"/>
      <c r="BL103" s="1728"/>
    </row>
    <row r="104" spans="2:64" ht="216" thickBot="1" x14ac:dyDescent="0.35">
      <c r="B104" s="1584"/>
      <c r="C104" s="1587"/>
      <c r="D104" s="1590"/>
      <c r="E104" s="1593"/>
      <c r="F104" s="1596"/>
      <c r="G104" s="1659"/>
      <c r="H104" s="1622"/>
      <c r="I104" s="1691" t="s">
        <v>739</v>
      </c>
      <c r="J104" s="1622"/>
      <c r="K104" s="1647"/>
      <c r="L104" s="1622"/>
      <c r="M104" s="1749"/>
      <c r="N104" s="1628"/>
      <c r="O104" s="623" t="s">
        <v>53</v>
      </c>
      <c r="P104" s="623" t="s">
        <v>53</v>
      </c>
      <c r="Q104" s="623" t="s">
        <v>53</v>
      </c>
      <c r="R104" s="623" t="s">
        <v>53</v>
      </c>
      <c r="S104" s="623" t="s">
        <v>53</v>
      </c>
      <c r="T104" s="623" t="s">
        <v>53</v>
      </c>
      <c r="U104" s="623" t="s">
        <v>53</v>
      </c>
      <c r="V104" s="623" t="s">
        <v>54</v>
      </c>
      <c r="W104" s="623" t="s">
        <v>54</v>
      </c>
      <c r="X104" s="623" t="s">
        <v>53</v>
      </c>
      <c r="Y104" s="623" t="s">
        <v>53</v>
      </c>
      <c r="Z104" s="623" t="s">
        <v>53</v>
      </c>
      <c r="AA104" s="623" t="s">
        <v>53</v>
      </c>
      <c r="AB104" s="623" t="s">
        <v>53</v>
      </c>
      <c r="AC104" s="623" t="s">
        <v>53</v>
      </c>
      <c r="AD104" s="623" t="s">
        <v>54</v>
      </c>
      <c r="AE104" s="623" t="s">
        <v>53</v>
      </c>
      <c r="AF104" s="623" t="s">
        <v>53</v>
      </c>
      <c r="AG104" s="623" t="s">
        <v>54</v>
      </c>
      <c r="AH104" s="615"/>
      <c r="AI104" s="1622"/>
      <c r="AJ104" s="615"/>
      <c r="AK104" s="1634"/>
      <c r="AL104" s="1636"/>
      <c r="AM104" s="1639"/>
      <c r="AN104" s="686" t="s">
        <v>349</v>
      </c>
      <c r="AO104" s="382" t="s">
        <v>744</v>
      </c>
      <c r="AP104" s="388" t="s">
        <v>743</v>
      </c>
      <c r="AQ104" s="343" t="s">
        <v>105</v>
      </c>
      <c r="AR104" s="659" t="s">
        <v>55</v>
      </c>
      <c r="AS104" s="617">
        <v>0.1</v>
      </c>
      <c r="AT104" s="347" t="s">
        <v>56</v>
      </c>
      <c r="AU104" s="617">
        <v>0.15</v>
      </c>
      <c r="AV104" s="618">
        <v>0.25</v>
      </c>
      <c r="AW104" s="347" t="s">
        <v>57</v>
      </c>
      <c r="AX104" s="347" t="s">
        <v>58</v>
      </c>
      <c r="AY104" s="347" t="s">
        <v>59</v>
      </c>
      <c r="AZ104" s="618">
        <v>0.252</v>
      </c>
      <c r="BA104" s="619" t="s">
        <v>90</v>
      </c>
      <c r="BB104" s="618">
        <v>0.11250000000000002</v>
      </c>
      <c r="BC104" s="619" t="s">
        <v>1083</v>
      </c>
      <c r="BD104" s="620" t="s">
        <v>90</v>
      </c>
      <c r="BE104" s="1620"/>
      <c r="BF104" s="1622"/>
      <c r="BG104" s="1622"/>
      <c r="BH104" s="1622"/>
      <c r="BI104" s="1622"/>
      <c r="BJ104" s="1622"/>
      <c r="BK104" s="157"/>
      <c r="BL104" s="1728"/>
    </row>
    <row r="105" spans="2:64" ht="116.25" thickBot="1" x14ac:dyDescent="0.35">
      <c r="B105" s="1584"/>
      <c r="C105" s="1587"/>
      <c r="D105" s="1590"/>
      <c r="E105" s="1593"/>
      <c r="F105" s="1596"/>
      <c r="G105" s="1659"/>
      <c r="H105" s="1622"/>
      <c r="I105" s="1622"/>
      <c r="J105" s="1622"/>
      <c r="K105" s="1647"/>
      <c r="L105" s="1622"/>
      <c r="M105" s="1749"/>
      <c r="N105" s="1628"/>
      <c r="O105" s="623" t="s">
        <v>53</v>
      </c>
      <c r="P105" s="623" t="s">
        <v>53</v>
      </c>
      <c r="Q105" s="623" t="s">
        <v>53</v>
      </c>
      <c r="R105" s="623" t="s">
        <v>53</v>
      </c>
      <c r="S105" s="623" t="s">
        <v>53</v>
      </c>
      <c r="T105" s="623" t="s">
        <v>53</v>
      </c>
      <c r="U105" s="623" t="s">
        <v>53</v>
      </c>
      <c r="V105" s="623" t="s">
        <v>54</v>
      </c>
      <c r="W105" s="623" t="s">
        <v>54</v>
      </c>
      <c r="X105" s="623" t="s">
        <v>53</v>
      </c>
      <c r="Y105" s="623" t="s">
        <v>53</v>
      </c>
      <c r="Z105" s="623" t="s">
        <v>53</v>
      </c>
      <c r="AA105" s="623" t="s">
        <v>53</v>
      </c>
      <c r="AB105" s="623" t="s">
        <v>53</v>
      </c>
      <c r="AC105" s="623" t="s">
        <v>53</v>
      </c>
      <c r="AD105" s="623" t="s">
        <v>54</v>
      </c>
      <c r="AE105" s="623" t="s">
        <v>53</v>
      </c>
      <c r="AF105" s="623" t="s">
        <v>53</v>
      </c>
      <c r="AG105" s="623" t="s">
        <v>54</v>
      </c>
      <c r="AH105" s="615"/>
      <c r="AI105" s="1622"/>
      <c r="AJ105" s="615"/>
      <c r="AK105" s="1634"/>
      <c r="AL105" s="1636"/>
      <c r="AM105" s="1639"/>
      <c r="AN105" s="686" t="s">
        <v>350</v>
      </c>
      <c r="AO105" s="382" t="s">
        <v>746</v>
      </c>
      <c r="AP105" s="388" t="s">
        <v>745</v>
      </c>
      <c r="AQ105" s="343" t="s">
        <v>105</v>
      </c>
      <c r="AR105" s="659" t="s">
        <v>55</v>
      </c>
      <c r="AS105" s="617">
        <v>0.1</v>
      </c>
      <c r="AT105" s="347" t="s">
        <v>56</v>
      </c>
      <c r="AU105" s="617">
        <v>0.15</v>
      </c>
      <c r="AV105" s="618">
        <v>0.25</v>
      </c>
      <c r="AW105" s="347" t="s">
        <v>57</v>
      </c>
      <c r="AX105" s="347" t="s">
        <v>58</v>
      </c>
      <c r="AY105" s="347" t="s">
        <v>59</v>
      </c>
      <c r="AZ105" s="618">
        <v>0.252</v>
      </c>
      <c r="BA105" s="619" t="s">
        <v>90</v>
      </c>
      <c r="BB105" s="618">
        <v>8.4375000000000006E-2</v>
      </c>
      <c r="BC105" s="619" t="s">
        <v>1083</v>
      </c>
      <c r="BD105" s="620" t="s">
        <v>90</v>
      </c>
      <c r="BE105" s="1620"/>
      <c r="BF105" s="1622"/>
      <c r="BG105" s="1622"/>
      <c r="BH105" s="1622"/>
      <c r="BI105" s="1622"/>
      <c r="BJ105" s="1622"/>
      <c r="BK105" s="157"/>
      <c r="BL105" s="1728"/>
    </row>
    <row r="106" spans="2:64" ht="111" thickBot="1" x14ac:dyDescent="0.35">
      <c r="B106" s="1584"/>
      <c r="C106" s="1587"/>
      <c r="D106" s="1590"/>
      <c r="E106" s="1614"/>
      <c r="F106" s="1597"/>
      <c r="G106" s="1616"/>
      <c r="H106" s="1618"/>
      <c r="I106" s="1618"/>
      <c r="J106" s="1618"/>
      <c r="K106" s="1631"/>
      <c r="L106" s="1618"/>
      <c r="M106" s="1750"/>
      <c r="N106" s="1629"/>
      <c r="O106" s="649" t="s">
        <v>53</v>
      </c>
      <c r="P106" s="649" t="s">
        <v>53</v>
      </c>
      <c r="Q106" s="649" t="s">
        <v>53</v>
      </c>
      <c r="R106" s="649" t="s">
        <v>53</v>
      </c>
      <c r="S106" s="649" t="s">
        <v>53</v>
      </c>
      <c r="T106" s="649" t="s">
        <v>53</v>
      </c>
      <c r="U106" s="649" t="s">
        <v>53</v>
      </c>
      <c r="V106" s="649" t="s">
        <v>54</v>
      </c>
      <c r="W106" s="649" t="s">
        <v>54</v>
      </c>
      <c r="X106" s="649" t="s">
        <v>53</v>
      </c>
      <c r="Y106" s="649" t="s">
        <v>53</v>
      </c>
      <c r="Z106" s="649" t="s">
        <v>53</v>
      </c>
      <c r="AA106" s="649" t="s">
        <v>53</v>
      </c>
      <c r="AB106" s="649" t="s">
        <v>53</v>
      </c>
      <c r="AC106" s="649" t="s">
        <v>53</v>
      </c>
      <c r="AD106" s="649" t="s">
        <v>54</v>
      </c>
      <c r="AE106" s="649" t="s">
        <v>53</v>
      </c>
      <c r="AF106" s="649" t="s">
        <v>53</v>
      </c>
      <c r="AG106" s="649" t="s">
        <v>54</v>
      </c>
      <c r="AH106" s="650"/>
      <c r="AI106" s="1618"/>
      <c r="AJ106" s="650"/>
      <c r="AK106" s="1633"/>
      <c r="AL106" s="1637"/>
      <c r="AM106" s="1640"/>
      <c r="AN106" s="686" t="s">
        <v>351</v>
      </c>
      <c r="AO106" s="272" t="s">
        <v>748</v>
      </c>
      <c r="AP106" s="388" t="s">
        <v>743</v>
      </c>
      <c r="AQ106" s="652" t="s">
        <v>105</v>
      </c>
      <c r="AR106" s="660" t="s">
        <v>55</v>
      </c>
      <c r="AS106" s="653">
        <v>0.1</v>
      </c>
      <c r="AT106" s="669" t="s">
        <v>56</v>
      </c>
      <c r="AU106" s="653">
        <v>0.15</v>
      </c>
      <c r="AV106" s="654">
        <v>0.25</v>
      </c>
      <c r="AW106" s="669" t="s">
        <v>57</v>
      </c>
      <c r="AX106" s="669" t="s">
        <v>58</v>
      </c>
      <c r="AY106" s="669" t="s">
        <v>59</v>
      </c>
      <c r="AZ106" s="654">
        <v>0.252</v>
      </c>
      <c r="BA106" s="655" t="s">
        <v>90</v>
      </c>
      <c r="BB106" s="654">
        <v>6.3281250000000011E-2</v>
      </c>
      <c r="BC106" s="655" t="s">
        <v>1083</v>
      </c>
      <c r="BD106" s="656" t="s">
        <v>90</v>
      </c>
      <c r="BE106" s="1621"/>
      <c r="BF106" s="1618"/>
      <c r="BG106" s="1618"/>
      <c r="BH106" s="1618"/>
      <c r="BI106" s="1618"/>
      <c r="BJ106" s="1618"/>
      <c r="BK106" s="681"/>
      <c r="BL106" s="1722"/>
    </row>
    <row r="107" spans="2:64" ht="176.25" customHeight="1" thickBot="1" x14ac:dyDescent="0.35">
      <c r="B107" s="1585"/>
      <c r="C107" s="1588"/>
      <c r="D107" s="1591"/>
      <c r="E107" s="396" t="s">
        <v>346</v>
      </c>
      <c r="F107" s="720" t="s">
        <v>290</v>
      </c>
      <c r="G107" s="769" t="s">
        <v>967</v>
      </c>
      <c r="H107" s="688" t="s">
        <v>68</v>
      </c>
      <c r="I107" s="395" t="s">
        <v>759</v>
      </c>
      <c r="J107" s="394" t="s">
        <v>760</v>
      </c>
      <c r="K107" s="689" t="s">
        <v>355</v>
      </c>
      <c r="L107" s="688" t="s">
        <v>72</v>
      </c>
      <c r="M107" s="690" t="s">
        <v>90</v>
      </c>
      <c r="N107" s="691">
        <v>0.4</v>
      </c>
      <c r="O107" s="692" t="s">
        <v>53</v>
      </c>
      <c r="P107" s="692" t="s">
        <v>53</v>
      </c>
      <c r="Q107" s="692" t="s">
        <v>53</v>
      </c>
      <c r="R107" s="692" t="s">
        <v>53</v>
      </c>
      <c r="S107" s="692" t="s">
        <v>53</v>
      </c>
      <c r="T107" s="692" t="s">
        <v>53</v>
      </c>
      <c r="U107" s="692" t="s">
        <v>53</v>
      </c>
      <c r="V107" s="692" t="s">
        <v>54</v>
      </c>
      <c r="W107" s="692" t="s">
        <v>54</v>
      </c>
      <c r="X107" s="692" t="s">
        <v>53</v>
      </c>
      <c r="Y107" s="692" t="s">
        <v>53</v>
      </c>
      <c r="Z107" s="692" t="s">
        <v>53</v>
      </c>
      <c r="AA107" s="692" t="s">
        <v>53</v>
      </c>
      <c r="AB107" s="692" t="s">
        <v>53</v>
      </c>
      <c r="AC107" s="692" t="s">
        <v>53</v>
      </c>
      <c r="AD107" s="692" t="s">
        <v>54</v>
      </c>
      <c r="AE107" s="692" t="s">
        <v>53</v>
      </c>
      <c r="AF107" s="692" t="s">
        <v>53</v>
      </c>
      <c r="AG107" s="692" t="s">
        <v>54</v>
      </c>
      <c r="AH107" s="693"/>
      <c r="AI107" s="688" t="s">
        <v>360</v>
      </c>
      <c r="AJ107" s="693"/>
      <c r="AK107" s="694" t="s">
        <v>117</v>
      </c>
      <c r="AL107" s="695">
        <v>0.4</v>
      </c>
      <c r="AM107" s="706" t="s">
        <v>126</v>
      </c>
      <c r="AN107" s="686" t="s">
        <v>84</v>
      </c>
      <c r="AO107" s="756" t="s">
        <v>761</v>
      </c>
      <c r="AP107" s="393" t="s">
        <v>757</v>
      </c>
      <c r="AQ107" s="696" t="s">
        <v>103</v>
      </c>
      <c r="AR107" s="697" t="s">
        <v>61</v>
      </c>
      <c r="AS107" s="695">
        <v>0.25</v>
      </c>
      <c r="AT107" s="697" t="s">
        <v>56</v>
      </c>
      <c r="AU107" s="695">
        <v>0.15</v>
      </c>
      <c r="AV107" s="698">
        <v>0.4</v>
      </c>
      <c r="AW107" s="697" t="s">
        <v>73</v>
      </c>
      <c r="AX107" s="697" t="s">
        <v>65</v>
      </c>
      <c r="AY107" s="697" t="s">
        <v>59</v>
      </c>
      <c r="AZ107" s="698">
        <v>0.24</v>
      </c>
      <c r="BA107" s="699" t="s">
        <v>90</v>
      </c>
      <c r="BB107" s="698">
        <v>0.4</v>
      </c>
      <c r="BC107" s="699" t="s">
        <v>117</v>
      </c>
      <c r="BD107" s="700" t="s">
        <v>126</v>
      </c>
      <c r="BE107" s="697" t="s">
        <v>60</v>
      </c>
      <c r="BF107" s="395" t="s">
        <v>762</v>
      </c>
      <c r="BG107" s="688" t="s">
        <v>757</v>
      </c>
      <c r="BH107" s="688" t="s">
        <v>430</v>
      </c>
      <c r="BI107" s="701">
        <v>44562</v>
      </c>
      <c r="BJ107" s="701">
        <v>44895</v>
      </c>
      <c r="BK107" s="722"/>
      <c r="BL107" s="702" t="s">
        <v>763</v>
      </c>
    </row>
    <row r="108" spans="2:64" ht="185.25" customHeight="1" thickBot="1" x14ac:dyDescent="0.35">
      <c r="B108" s="1583" t="s">
        <v>195</v>
      </c>
      <c r="C108" s="1586" t="s">
        <v>208</v>
      </c>
      <c r="D108" s="1589" t="s">
        <v>230</v>
      </c>
      <c r="E108" s="682" t="s">
        <v>74</v>
      </c>
      <c r="F108" s="720" t="s">
        <v>291</v>
      </c>
      <c r="G108" s="432" t="s">
        <v>980</v>
      </c>
      <c r="H108" s="688" t="s">
        <v>68</v>
      </c>
      <c r="I108" s="299" t="s">
        <v>799</v>
      </c>
      <c r="J108" s="299" t="s">
        <v>981</v>
      </c>
      <c r="K108" s="689" t="s">
        <v>101</v>
      </c>
      <c r="L108" s="688" t="s">
        <v>70</v>
      </c>
      <c r="M108" s="690" t="s">
        <v>129</v>
      </c>
      <c r="N108" s="691">
        <v>0.8</v>
      </c>
      <c r="O108" s="692" t="s">
        <v>53</v>
      </c>
      <c r="P108" s="692" t="s">
        <v>53</v>
      </c>
      <c r="Q108" s="692" t="s">
        <v>53</v>
      </c>
      <c r="R108" s="692" t="s">
        <v>53</v>
      </c>
      <c r="S108" s="692" t="s">
        <v>53</v>
      </c>
      <c r="T108" s="692" t="s">
        <v>53</v>
      </c>
      <c r="U108" s="692" t="s">
        <v>53</v>
      </c>
      <c r="V108" s="692" t="s">
        <v>54</v>
      </c>
      <c r="W108" s="692" t="s">
        <v>54</v>
      </c>
      <c r="X108" s="692" t="s">
        <v>53</v>
      </c>
      <c r="Y108" s="692" t="s">
        <v>53</v>
      </c>
      <c r="Z108" s="692" t="s">
        <v>53</v>
      </c>
      <c r="AA108" s="692" t="s">
        <v>53</v>
      </c>
      <c r="AB108" s="692" t="s">
        <v>53</v>
      </c>
      <c r="AC108" s="692" t="s">
        <v>53</v>
      </c>
      <c r="AD108" s="692" t="s">
        <v>54</v>
      </c>
      <c r="AE108" s="692" t="s">
        <v>53</v>
      </c>
      <c r="AF108" s="692" t="s">
        <v>53</v>
      </c>
      <c r="AG108" s="692" t="s">
        <v>54</v>
      </c>
      <c r="AH108" s="693"/>
      <c r="AI108" s="688" t="s">
        <v>361</v>
      </c>
      <c r="AJ108" s="693"/>
      <c r="AK108" s="694" t="s">
        <v>123</v>
      </c>
      <c r="AL108" s="695">
        <v>0.6</v>
      </c>
      <c r="AM108" s="706" t="s">
        <v>129</v>
      </c>
      <c r="AN108" s="686" t="s">
        <v>84</v>
      </c>
      <c r="AO108" s="762" t="s">
        <v>982</v>
      </c>
      <c r="AP108" s="393" t="s">
        <v>800</v>
      </c>
      <c r="AQ108" s="696" t="s">
        <v>103</v>
      </c>
      <c r="AR108" s="697" t="s">
        <v>61</v>
      </c>
      <c r="AS108" s="695">
        <v>0.25</v>
      </c>
      <c r="AT108" s="697" t="s">
        <v>56</v>
      </c>
      <c r="AU108" s="695">
        <v>0.15</v>
      </c>
      <c r="AV108" s="698">
        <v>0.4</v>
      </c>
      <c r="AW108" s="697" t="s">
        <v>57</v>
      </c>
      <c r="AX108" s="697" t="s">
        <v>58</v>
      </c>
      <c r="AY108" s="697" t="s">
        <v>59</v>
      </c>
      <c r="AZ108" s="698">
        <v>0.48</v>
      </c>
      <c r="BA108" s="699" t="s">
        <v>122</v>
      </c>
      <c r="BB108" s="698">
        <v>0.6</v>
      </c>
      <c r="BC108" s="699" t="s">
        <v>123</v>
      </c>
      <c r="BD108" s="700" t="s">
        <v>126</v>
      </c>
      <c r="BE108" s="697" t="s">
        <v>60</v>
      </c>
      <c r="BF108" s="688" t="s">
        <v>983</v>
      </c>
      <c r="BG108" s="688" t="s">
        <v>801</v>
      </c>
      <c r="BH108" s="722" t="s">
        <v>802</v>
      </c>
      <c r="BI108" s="433">
        <v>44592</v>
      </c>
      <c r="BJ108" s="722" t="s">
        <v>804</v>
      </c>
      <c r="BK108" s="716"/>
      <c r="BL108" s="702" t="s">
        <v>805</v>
      </c>
    </row>
    <row r="109" spans="2:64" ht="155.25" customHeight="1" thickBot="1" x14ac:dyDescent="0.35">
      <c r="B109" s="1584"/>
      <c r="C109" s="1587"/>
      <c r="D109" s="1590"/>
      <c r="E109" s="1648" t="s">
        <v>74</v>
      </c>
      <c r="F109" s="1595" t="s">
        <v>292</v>
      </c>
      <c r="G109" s="1615" t="s">
        <v>984</v>
      </c>
      <c r="H109" s="1617" t="s">
        <v>68</v>
      </c>
      <c r="I109" s="1617" t="s">
        <v>806</v>
      </c>
      <c r="J109" s="1617" t="s">
        <v>807</v>
      </c>
      <c r="K109" s="1630" t="s">
        <v>101</v>
      </c>
      <c r="L109" s="1617" t="s">
        <v>70</v>
      </c>
      <c r="M109" s="1624" t="s">
        <v>129</v>
      </c>
      <c r="N109" s="1627">
        <v>0.8</v>
      </c>
      <c r="O109" s="640" t="s">
        <v>53</v>
      </c>
      <c r="P109" s="640" t="s">
        <v>53</v>
      </c>
      <c r="Q109" s="640" t="s">
        <v>53</v>
      </c>
      <c r="R109" s="640" t="s">
        <v>53</v>
      </c>
      <c r="S109" s="640" t="s">
        <v>53</v>
      </c>
      <c r="T109" s="640" t="s">
        <v>53</v>
      </c>
      <c r="U109" s="640" t="s">
        <v>53</v>
      </c>
      <c r="V109" s="640" t="s">
        <v>54</v>
      </c>
      <c r="W109" s="640" t="s">
        <v>54</v>
      </c>
      <c r="X109" s="640" t="s">
        <v>53</v>
      </c>
      <c r="Y109" s="640" t="s">
        <v>53</v>
      </c>
      <c r="Z109" s="640" t="s">
        <v>53</v>
      </c>
      <c r="AA109" s="640" t="s">
        <v>53</v>
      </c>
      <c r="AB109" s="640" t="s">
        <v>53</v>
      </c>
      <c r="AC109" s="640" t="s">
        <v>53</v>
      </c>
      <c r="AD109" s="640" t="s">
        <v>54</v>
      </c>
      <c r="AE109" s="640" t="s">
        <v>53</v>
      </c>
      <c r="AF109" s="640" t="s">
        <v>53</v>
      </c>
      <c r="AG109" s="640" t="s">
        <v>54</v>
      </c>
      <c r="AH109" s="641"/>
      <c r="AI109" s="1617" t="s">
        <v>361</v>
      </c>
      <c r="AJ109" s="641"/>
      <c r="AK109" s="1632" t="s">
        <v>123</v>
      </c>
      <c r="AL109" s="1635">
        <v>0.6</v>
      </c>
      <c r="AM109" s="1638" t="s">
        <v>129</v>
      </c>
      <c r="AN109" s="188" t="s">
        <v>84</v>
      </c>
      <c r="AO109" s="434" t="s">
        <v>809</v>
      </c>
      <c r="AP109" s="393" t="s">
        <v>800</v>
      </c>
      <c r="AQ109" s="642" t="s">
        <v>103</v>
      </c>
      <c r="AR109" s="658" t="s">
        <v>61</v>
      </c>
      <c r="AS109" s="643">
        <v>0.25</v>
      </c>
      <c r="AT109" s="658" t="s">
        <v>56</v>
      </c>
      <c r="AU109" s="643">
        <v>0.15</v>
      </c>
      <c r="AV109" s="644">
        <v>0.4</v>
      </c>
      <c r="AW109" s="697" t="s">
        <v>57</v>
      </c>
      <c r="AX109" s="697" t="s">
        <v>58</v>
      </c>
      <c r="AY109" s="697" t="s">
        <v>59</v>
      </c>
      <c r="AZ109" s="644">
        <v>0.48</v>
      </c>
      <c r="BA109" s="645" t="s">
        <v>122</v>
      </c>
      <c r="BB109" s="644">
        <v>0.6</v>
      </c>
      <c r="BC109" s="645" t="s">
        <v>123</v>
      </c>
      <c r="BD109" s="646" t="s">
        <v>126</v>
      </c>
      <c r="BE109" s="1619" t="s">
        <v>60</v>
      </c>
      <c r="BF109" s="670" t="s">
        <v>810</v>
      </c>
      <c r="BG109" s="119" t="s">
        <v>985</v>
      </c>
      <c r="BH109" s="119" t="s">
        <v>811</v>
      </c>
      <c r="BI109" s="195">
        <v>44592</v>
      </c>
      <c r="BJ109" s="119" t="s">
        <v>804</v>
      </c>
      <c r="BK109" s="667"/>
      <c r="BL109" s="1668" t="s">
        <v>814</v>
      </c>
    </row>
    <row r="110" spans="2:64" ht="102.75" thickTop="1" thickBot="1" x14ac:dyDescent="0.35">
      <c r="B110" s="1584"/>
      <c r="C110" s="1587"/>
      <c r="D110" s="1590"/>
      <c r="E110" s="1614"/>
      <c r="F110" s="1597"/>
      <c r="G110" s="1616"/>
      <c r="H110" s="1618"/>
      <c r="I110" s="1618"/>
      <c r="J110" s="1618"/>
      <c r="K110" s="1631"/>
      <c r="L110" s="1618"/>
      <c r="M110" s="1626"/>
      <c r="N110" s="1629"/>
      <c r="O110" s="649" t="s">
        <v>53</v>
      </c>
      <c r="P110" s="649" t="s">
        <v>53</v>
      </c>
      <c r="Q110" s="649" t="s">
        <v>53</v>
      </c>
      <c r="R110" s="649" t="s">
        <v>53</v>
      </c>
      <c r="S110" s="649" t="s">
        <v>53</v>
      </c>
      <c r="T110" s="649" t="s">
        <v>53</v>
      </c>
      <c r="U110" s="649" t="s">
        <v>53</v>
      </c>
      <c r="V110" s="649" t="s">
        <v>54</v>
      </c>
      <c r="W110" s="649" t="s">
        <v>54</v>
      </c>
      <c r="X110" s="649" t="s">
        <v>53</v>
      </c>
      <c r="Y110" s="649" t="s">
        <v>53</v>
      </c>
      <c r="Z110" s="649" t="s">
        <v>53</v>
      </c>
      <c r="AA110" s="649" t="s">
        <v>53</v>
      </c>
      <c r="AB110" s="649" t="s">
        <v>53</v>
      </c>
      <c r="AC110" s="649" t="s">
        <v>53</v>
      </c>
      <c r="AD110" s="649" t="s">
        <v>54</v>
      </c>
      <c r="AE110" s="649" t="s">
        <v>53</v>
      </c>
      <c r="AF110" s="649" t="s">
        <v>53</v>
      </c>
      <c r="AG110" s="649" t="s">
        <v>54</v>
      </c>
      <c r="AH110" s="650"/>
      <c r="AI110" s="1618"/>
      <c r="AJ110" s="650"/>
      <c r="AK110" s="1633"/>
      <c r="AL110" s="1637"/>
      <c r="AM110" s="1640"/>
      <c r="AN110" s="686" t="s">
        <v>347</v>
      </c>
      <c r="AO110" s="435" t="s">
        <v>986</v>
      </c>
      <c r="AP110" s="393" t="s">
        <v>808</v>
      </c>
      <c r="AQ110" s="652" t="s">
        <v>103</v>
      </c>
      <c r="AR110" s="660" t="s">
        <v>62</v>
      </c>
      <c r="AS110" s="653">
        <v>0.15</v>
      </c>
      <c r="AT110" s="660" t="s">
        <v>56</v>
      </c>
      <c r="AU110" s="653">
        <v>0.15</v>
      </c>
      <c r="AV110" s="654">
        <v>0.3</v>
      </c>
      <c r="AW110" s="697" t="s">
        <v>57</v>
      </c>
      <c r="AX110" s="697" t="s">
        <v>58</v>
      </c>
      <c r="AY110" s="697" t="s">
        <v>59</v>
      </c>
      <c r="AZ110" s="671">
        <v>0.33599999999999997</v>
      </c>
      <c r="BA110" s="655" t="s">
        <v>90</v>
      </c>
      <c r="BB110" s="654">
        <v>0.6</v>
      </c>
      <c r="BC110" s="655" t="s">
        <v>123</v>
      </c>
      <c r="BD110" s="656" t="s">
        <v>126</v>
      </c>
      <c r="BE110" s="1621"/>
      <c r="BF110" s="648" t="s">
        <v>812</v>
      </c>
      <c r="BG110" s="648" t="s">
        <v>808</v>
      </c>
      <c r="BH110" s="313" t="s">
        <v>813</v>
      </c>
      <c r="BI110" s="314">
        <v>44592</v>
      </c>
      <c r="BJ110" s="313" t="s">
        <v>804</v>
      </c>
      <c r="BK110" s="657"/>
      <c r="BL110" s="1669"/>
    </row>
    <row r="111" spans="2:64" ht="121.5" customHeight="1" thickBot="1" x14ac:dyDescent="0.35">
      <c r="B111" s="1584"/>
      <c r="C111" s="1587"/>
      <c r="D111" s="1590"/>
      <c r="E111" s="1648" t="s">
        <v>74</v>
      </c>
      <c r="F111" s="1595" t="s">
        <v>293</v>
      </c>
      <c r="G111" s="1615" t="s">
        <v>987</v>
      </c>
      <c r="H111" s="1617" t="s">
        <v>68</v>
      </c>
      <c r="I111" s="1617" t="s">
        <v>815</v>
      </c>
      <c r="J111" s="1617" t="s">
        <v>816</v>
      </c>
      <c r="K111" s="1630" t="s">
        <v>101</v>
      </c>
      <c r="L111" s="1617" t="s">
        <v>70</v>
      </c>
      <c r="M111" s="1624" t="s">
        <v>129</v>
      </c>
      <c r="N111" s="1627">
        <v>0.8</v>
      </c>
      <c r="O111" s="640" t="s">
        <v>53</v>
      </c>
      <c r="P111" s="640" t="s">
        <v>53</v>
      </c>
      <c r="Q111" s="640" t="s">
        <v>53</v>
      </c>
      <c r="R111" s="640" t="s">
        <v>53</v>
      </c>
      <c r="S111" s="640" t="s">
        <v>53</v>
      </c>
      <c r="T111" s="640" t="s">
        <v>53</v>
      </c>
      <c r="U111" s="640" t="s">
        <v>53</v>
      </c>
      <c r="V111" s="640" t="s">
        <v>54</v>
      </c>
      <c r="W111" s="640" t="s">
        <v>54</v>
      </c>
      <c r="X111" s="640" t="s">
        <v>53</v>
      </c>
      <c r="Y111" s="640" t="s">
        <v>53</v>
      </c>
      <c r="Z111" s="640" t="s">
        <v>53</v>
      </c>
      <c r="AA111" s="640" t="s">
        <v>53</v>
      </c>
      <c r="AB111" s="640" t="s">
        <v>53</v>
      </c>
      <c r="AC111" s="640" t="s">
        <v>53</v>
      </c>
      <c r="AD111" s="640" t="s">
        <v>54</v>
      </c>
      <c r="AE111" s="640" t="s">
        <v>53</v>
      </c>
      <c r="AF111" s="640" t="s">
        <v>53</v>
      </c>
      <c r="AG111" s="640" t="s">
        <v>54</v>
      </c>
      <c r="AH111" s="641"/>
      <c r="AI111" s="1617" t="s">
        <v>361</v>
      </c>
      <c r="AJ111" s="641"/>
      <c r="AK111" s="1632" t="s">
        <v>123</v>
      </c>
      <c r="AL111" s="1635">
        <v>0.6</v>
      </c>
      <c r="AM111" s="1638" t="s">
        <v>129</v>
      </c>
      <c r="AN111" s="188" t="s">
        <v>84</v>
      </c>
      <c r="AO111" s="271" t="s">
        <v>817</v>
      </c>
      <c r="AP111" s="393" t="s">
        <v>800</v>
      </c>
      <c r="AQ111" s="642" t="s">
        <v>103</v>
      </c>
      <c r="AR111" s="658" t="s">
        <v>61</v>
      </c>
      <c r="AS111" s="643">
        <v>0.25</v>
      </c>
      <c r="AT111" s="658" t="s">
        <v>56</v>
      </c>
      <c r="AU111" s="643">
        <v>0.15</v>
      </c>
      <c r="AV111" s="644">
        <v>0.4</v>
      </c>
      <c r="AW111" s="658" t="s">
        <v>57</v>
      </c>
      <c r="AX111" s="658" t="s">
        <v>58</v>
      </c>
      <c r="AY111" s="658" t="s">
        <v>59</v>
      </c>
      <c r="AZ111" s="644">
        <v>0.48</v>
      </c>
      <c r="BA111" s="645" t="s">
        <v>122</v>
      </c>
      <c r="BB111" s="644">
        <v>0.6</v>
      </c>
      <c r="BC111" s="645" t="s">
        <v>123</v>
      </c>
      <c r="BD111" s="646" t="s">
        <v>126</v>
      </c>
      <c r="BE111" s="1619" t="s">
        <v>60</v>
      </c>
      <c r="BF111" s="1617" t="s">
        <v>988</v>
      </c>
      <c r="BG111" s="1617" t="s">
        <v>819</v>
      </c>
      <c r="BH111" s="1617" t="s">
        <v>813</v>
      </c>
      <c r="BI111" s="1663">
        <v>44592</v>
      </c>
      <c r="BJ111" s="1660" t="s">
        <v>803</v>
      </c>
      <c r="BK111" s="667"/>
      <c r="BL111" s="1668" t="s">
        <v>820</v>
      </c>
    </row>
    <row r="112" spans="2:64" ht="147" customHeight="1" thickTop="1" thickBot="1" x14ac:dyDescent="0.35">
      <c r="B112" s="1584"/>
      <c r="C112" s="1587"/>
      <c r="D112" s="1590"/>
      <c r="E112" s="1614"/>
      <c r="F112" s="1597"/>
      <c r="G112" s="1616"/>
      <c r="H112" s="1618"/>
      <c r="I112" s="1618"/>
      <c r="J112" s="1618"/>
      <c r="K112" s="1631"/>
      <c r="L112" s="1618"/>
      <c r="M112" s="1626"/>
      <c r="N112" s="1629"/>
      <c r="O112" s="649" t="s">
        <v>53</v>
      </c>
      <c r="P112" s="649" t="s">
        <v>53</v>
      </c>
      <c r="Q112" s="649" t="s">
        <v>53</v>
      </c>
      <c r="R112" s="649" t="s">
        <v>53</v>
      </c>
      <c r="S112" s="649" t="s">
        <v>53</v>
      </c>
      <c r="T112" s="649" t="s">
        <v>53</v>
      </c>
      <c r="U112" s="649" t="s">
        <v>53</v>
      </c>
      <c r="V112" s="649" t="s">
        <v>54</v>
      </c>
      <c r="W112" s="649" t="s">
        <v>54</v>
      </c>
      <c r="X112" s="649" t="s">
        <v>53</v>
      </c>
      <c r="Y112" s="649" t="s">
        <v>53</v>
      </c>
      <c r="Z112" s="649" t="s">
        <v>53</v>
      </c>
      <c r="AA112" s="649" t="s">
        <v>53</v>
      </c>
      <c r="AB112" s="649" t="s">
        <v>53</v>
      </c>
      <c r="AC112" s="649" t="s">
        <v>53</v>
      </c>
      <c r="AD112" s="649" t="s">
        <v>54</v>
      </c>
      <c r="AE112" s="649" t="s">
        <v>53</v>
      </c>
      <c r="AF112" s="649" t="s">
        <v>53</v>
      </c>
      <c r="AG112" s="649" t="s">
        <v>54</v>
      </c>
      <c r="AH112" s="650"/>
      <c r="AI112" s="1618"/>
      <c r="AJ112" s="650"/>
      <c r="AK112" s="1633"/>
      <c r="AL112" s="1637"/>
      <c r="AM112" s="1640"/>
      <c r="AN112" s="686" t="s">
        <v>347</v>
      </c>
      <c r="AO112" s="272" t="s">
        <v>818</v>
      </c>
      <c r="AP112" s="393" t="s">
        <v>800</v>
      </c>
      <c r="AQ112" s="652" t="s">
        <v>103</v>
      </c>
      <c r="AR112" s="660" t="s">
        <v>62</v>
      </c>
      <c r="AS112" s="653">
        <v>0.15</v>
      </c>
      <c r="AT112" s="660" t="s">
        <v>56</v>
      </c>
      <c r="AU112" s="653">
        <v>0.15</v>
      </c>
      <c r="AV112" s="654">
        <v>0.3</v>
      </c>
      <c r="AW112" s="660" t="s">
        <v>57</v>
      </c>
      <c r="AX112" s="660" t="s">
        <v>58</v>
      </c>
      <c r="AY112" s="660" t="s">
        <v>59</v>
      </c>
      <c r="AZ112" s="671">
        <v>0.33599999999999997</v>
      </c>
      <c r="BA112" s="655" t="s">
        <v>90</v>
      </c>
      <c r="BB112" s="654">
        <v>0.6</v>
      </c>
      <c r="BC112" s="655" t="s">
        <v>123</v>
      </c>
      <c r="BD112" s="656" t="s">
        <v>126</v>
      </c>
      <c r="BE112" s="1621"/>
      <c r="BF112" s="1618"/>
      <c r="BG112" s="1618"/>
      <c r="BH112" s="1618"/>
      <c r="BI112" s="1665"/>
      <c r="BJ112" s="1662"/>
      <c r="BK112" s="657"/>
      <c r="BL112" s="1669"/>
    </row>
    <row r="113" spans="2:64" ht="185.25" customHeight="1" thickBot="1" x14ac:dyDescent="0.35">
      <c r="B113" s="1584"/>
      <c r="C113" s="1587"/>
      <c r="D113" s="1590"/>
      <c r="E113" s="719" t="s">
        <v>74</v>
      </c>
      <c r="F113" s="720" t="s">
        <v>294</v>
      </c>
      <c r="G113" s="432" t="s">
        <v>821</v>
      </c>
      <c r="H113" s="688" t="s">
        <v>68</v>
      </c>
      <c r="I113" s="688" t="s">
        <v>989</v>
      </c>
      <c r="J113" s="688" t="s">
        <v>990</v>
      </c>
      <c r="K113" s="689" t="s">
        <v>101</v>
      </c>
      <c r="L113" s="688" t="s">
        <v>72</v>
      </c>
      <c r="M113" s="690" t="s">
        <v>90</v>
      </c>
      <c r="N113" s="691">
        <v>0.4</v>
      </c>
      <c r="O113" s="692" t="s">
        <v>53</v>
      </c>
      <c r="P113" s="692" t="s">
        <v>53</v>
      </c>
      <c r="Q113" s="692" t="s">
        <v>53</v>
      </c>
      <c r="R113" s="692" t="s">
        <v>53</v>
      </c>
      <c r="S113" s="692" t="s">
        <v>53</v>
      </c>
      <c r="T113" s="692" t="s">
        <v>53</v>
      </c>
      <c r="U113" s="692" t="s">
        <v>53</v>
      </c>
      <c r="V113" s="692" t="s">
        <v>54</v>
      </c>
      <c r="W113" s="692" t="s">
        <v>54</v>
      </c>
      <c r="X113" s="692" t="s">
        <v>53</v>
      </c>
      <c r="Y113" s="692" t="s">
        <v>53</v>
      </c>
      <c r="Z113" s="692" t="s">
        <v>53</v>
      </c>
      <c r="AA113" s="692" t="s">
        <v>53</v>
      </c>
      <c r="AB113" s="692" t="s">
        <v>53</v>
      </c>
      <c r="AC113" s="692" t="s">
        <v>53</v>
      </c>
      <c r="AD113" s="692" t="s">
        <v>54</v>
      </c>
      <c r="AE113" s="692" t="s">
        <v>53</v>
      </c>
      <c r="AF113" s="692" t="s">
        <v>53</v>
      </c>
      <c r="AG113" s="692" t="s">
        <v>54</v>
      </c>
      <c r="AH113" s="693"/>
      <c r="AI113" s="688" t="s">
        <v>359</v>
      </c>
      <c r="AJ113" s="693"/>
      <c r="AK113" s="694" t="s">
        <v>1083</v>
      </c>
      <c r="AL113" s="695">
        <v>0.2</v>
      </c>
      <c r="AM113" s="706" t="s">
        <v>90</v>
      </c>
      <c r="AN113" s="686" t="s">
        <v>84</v>
      </c>
      <c r="AO113" s="763" t="s">
        <v>991</v>
      </c>
      <c r="AP113" s="393" t="s">
        <v>992</v>
      </c>
      <c r="AQ113" s="696" t="s">
        <v>103</v>
      </c>
      <c r="AR113" s="697" t="s">
        <v>61</v>
      </c>
      <c r="AS113" s="695">
        <v>0.25</v>
      </c>
      <c r="AT113" s="697" t="s">
        <v>56</v>
      </c>
      <c r="AU113" s="695">
        <v>0.15</v>
      </c>
      <c r="AV113" s="698">
        <v>0.4</v>
      </c>
      <c r="AW113" s="697" t="s">
        <v>73</v>
      </c>
      <c r="AX113" s="697" t="s">
        <v>65</v>
      </c>
      <c r="AY113" s="697" t="s">
        <v>59</v>
      </c>
      <c r="AZ113" s="698">
        <v>0.24</v>
      </c>
      <c r="BA113" s="699" t="s">
        <v>90</v>
      </c>
      <c r="BB113" s="698">
        <v>0.2</v>
      </c>
      <c r="BC113" s="699" t="s">
        <v>1083</v>
      </c>
      <c r="BD113" s="700" t="s">
        <v>90</v>
      </c>
      <c r="BE113" s="697" t="s">
        <v>114</v>
      </c>
      <c r="BF113" s="721" t="s">
        <v>388</v>
      </c>
      <c r="BG113" s="721" t="s">
        <v>388</v>
      </c>
      <c r="BH113" s="721" t="s">
        <v>388</v>
      </c>
      <c r="BI113" s="721" t="s">
        <v>388</v>
      </c>
      <c r="BJ113" s="721" t="s">
        <v>388</v>
      </c>
      <c r="BK113" s="716"/>
      <c r="BL113" s="436" t="s">
        <v>822</v>
      </c>
    </row>
    <row r="114" spans="2:64" ht="184.5" customHeight="1" thickBot="1" x14ac:dyDescent="0.35">
      <c r="B114" s="1584"/>
      <c r="C114" s="1587"/>
      <c r="D114" s="1590"/>
      <c r="E114" s="719" t="s">
        <v>74</v>
      </c>
      <c r="F114" s="563" t="s">
        <v>295</v>
      </c>
      <c r="G114" s="397" t="s">
        <v>993</v>
      </c>
      <c r="H114" s="688" t="s">
        <v>51</v>
      </c>
      <c r="I114" s="394" t="s">
        <v>994</v>
      </c>
      <c r="J114" s="394" t="s">
        <v>995</v>
      </c>
      <c r="K114" s="689" t="s">
        <v>101</v>
      </c>
      <c r="L114" s="688" t="s">
        <v>167</v>
      </c>
      <c r="M114" s="690" t="s">
        <v>112</v>
      </c>
      <c r="N114" s="691">
        <v>0.2</v>
      </c>
      <c r="O114" s="692" t="s">
        <v>53</v>
      </c>
      <c r="P114" s="692" t="s">
        <v>53</v>
      </c>
      <c r="Q114" s="692" t="s">
        <v>53</v>
      </c>
      <c r="R114" s="692" t="s">
        <v>53</v>
      </c>
      <c r="S114" s="692" t="s">
        <v>53</v>
      </c>
      <c r="T114" s="692" t="s">
        <v>53</v>
      </c>
      <c r="U114" s="692" t="s">
        <v>53</v>
      </c>
      <c r="V114" s="692" t="s">
        <v>54</v>
      </c>
      <c r="W114" s="692" t="s">
        <v>54</v>
      </c>
      <c r="X114" s="692" t="s">
        <v>53</v>
      </c>
      <c r="Y114" s="692" t="s">
        <v>53</v>
      </c>
      <c r="Z114" s="692" t="s">
        <v>53</v>
      </c>
      <c r="AA114" s="692" t="s">
        <v>53</v>
      </c>
      <c r="AB114" s="692" t="s">
        <v>53</v>
      </c>
      <c r="AC114" s="692" t="s">
        <v>53</v>
      </c>
      <c r="AD114" s="692" t="s">
        <v>54</v>
      </c>
      <c r="AE114" s="692" t="s">
        <v>53</v>
      </c>
      <c r="AF114" s="692" t="s">
        <v>53</v>
      </c>
      <c r="AG114" s="692" t="s">
        <v>54</v>
      </c>
      <c r="AH114" s="693"/>
      <c r="AI114" s="688" t="s">
        <v>359</v>
      </c>
      <c r="AJ114" s="693"/>
      <c r="AK114" s="694" t="s">
        <v>1083</v>
      </c>
      <c r="AL114" s="695">
        <v>0.2</v>
      </c>
      <c r="AM114" s="706" t="s">
        <v>90</v>
      </c>
      <c r="AN114" s="686" t="s">
        <v>84</v>
      </c>
      <c r="AO114" s="756" t="s">
        <v>826</v>
      </c>
      <c r="AP114" s="393" t="s">
        <v>825</v>
      </c>
      <c r="AQ114" s="696" t="s">
        <v>103</v>
      </c>
      <c r="AR114" s="697" t="s">
        <v>61</v>
      </c>
      <c r="AS114" s="695">
        <v>0.25</v>
      </c>
      <c r="AT114" s="697" t="s">
        <v>56</v>
      </c>
      <c r="AU114" s="695">
        <v>0.15</v>
      </c>
      <c r="AV114" s="698">
        <v>0.4</v>
      </c>
      <c r="AW114" s="697" t="s">
        <v>57</v>
      </c>
      <c r="AX114" s="697" t="s">
        <v>58</v>
      </c>
      <c r="AY114" s="697" t="s">
        <v>59</v>
      </c>
      <c r="AZ114" s="698">
        <v>0.12</v>
      </c>
      <c r="BA114" s="699" t="s">
        <v>112</v>
      </c>
      <c r="BB114" s="698">
        <v>0.2</v>
      </c>
      <c r="BC114" s="699" t="s">
        <v>1083</v>
      </c>
      <c r="BD114" s="700" t="s">
        <v>90</v>
      </c>
      <c r="BE114" s="697" t="s">
        <v>114</v>
      </c>
      <c r="BF114" s="721" t="s">
        <v>388</v>
      </c>
      <c r="BG114" s="721" t="s">
        <v>388</v>
      </c>
      <c r="BH114" s="721" t="s">
        <v>388</v>
      </c>
      <c r="BI114" s="721" t="s">
        <v>388</v>
      </c>
      <c r="BJ114" s="721" t="s">
        <v>388</v>
      </c>
      <c r="BK114" s="716"/>
      <c r="BL114" s="702" t="s">
        <v>996</v>
      </c>
    </row>
    <row r="115" spans="2:64" ht="118.5" customHeight="1" thickBot="1" x14ac:dyDescent="0.35">
      <c r="B115" s="1584"/>
      <c r="C115" s="1587"/>
      <c r="D115" s="1590"/>
      <c r="E115" s="719" t="s">
        <v>74</v>
      </c>
      <c r="F115" s="720" t="s">
        <v>296</v>
      </c>
      <c r="G115" s="769" t="s">
        <v>827</v>
      </c>
      <c r="H115" s="688" t="s">
        <v>51</v>
      </c>
      <c r="I115" s="394" t="s">
        <v>829</v>
      </c>
      <c r="J115" s="394" t="s">
        <v>828</v>
      </c>
      <c r="K115" s="689" t="s">
        <v>101</v>
      </c>
      <c r="L115" s="688" t="s">
        <v>167</v>
      </c>
      <c r="M115" s="690" t="s">
        <v>112</v>
      </c>
      <c r="N115" s="691">
        <v>0.2</v>
      </c>
      <c r="O115" s="692" t="s">
        <v>53</v>
      </c>
      <c r="P115" s="692" t="s">
        <v>53</v>
      </c>
      <c r="Q115" s="692" t="s">
        <v>53</v>
      </c>
      <c r="R115" s="692" t="s">
        <v>53</v>
      </c>
      <c r="S115" s="692" t="s">
        <v>53</v>
      </c>
      <c r="T115" s="692" t="s">
        <v>53</v>
      </c>
      <c r="U115" s="692" t="s">
        <v>53</v>
      </c>
      <c r="V115" s="692" t="s">
        <v>54</v>
      </c>
      <c r="W115" s="692" t="s">
        <v>54</v>
      </c>
      <c r="X115" s="692" t="s">
        <v>53</v>
      </c>
      <c r="Y115" s="692" t="s">
        <v>53</v>
      </c>
      <c r="Z115" s="692" t="s">
        <v>53</v>
      </c>
      <c r="AA115" s="692" t="s">
        <v>53</v>
      </c>
      <c r="AB115" s="692" t="s">
        <v>53</v>
      </c>
      <c r="AC115" s="692" t="s">
        <v>53</v>
      </c>
      <c r="AD115" s="692" t="s">
        <v>54</v>
      </c>
      <c r="AE115" s="692" t="s">
        <v>53</v>
      </c>
      <c r="AF115" s="692" t="s">
        <v>53</v>
      </c>
      <c r="AG115" s="692" t="s">
        <v>54</v>
      </c>
      <c r="AH115" s="693"/>
      <c r="AI115" s="688" t="s">
        <v>359</v>
      </c>
      <c r="AJ115" s="693"/>
      <c r="AK115" s="694" t="s">
        <v>1083</v>
      </c>
      <c r="AL115" s="695">
        <v>0.2</v>
      </c>
      <c r="AM115" s="706" t="s">
        <v>90</v>
      </c>
      <c r="AN115" s="686" t="s">
        <v>84</v>
      </c>
      <c r="AO115" s="756" t="s">
        <v>1080</v>
      </c>
      <c r="AP115" s="533" t="s">
        <v>824</v>
      </c>
      <c r="AQ115" s="696" t="s">
        <v>103</v>
      </c>
      <c r="AR115" s="697" t="s">
        <v>61</v>
      </c>
      <c r="AS115" s="695">
        <v>0.25</v>
      </c>
      <c r="AT115" s="697" t="s">
        <v>56</v>
      </c>
      <c r="AU115" s="695">
        <v>0.15</v>
      </c>
      <c r="AV115" s="698">
        <v>0.4</v>
      </c>
      <c r="AW115" s="697" t="s">
        <v>57</v>
      </c>
      <c r="AX115" s="697" t="s">
        <v>58</v>
      </c>
      <c r="AY115" s="697" t="s">
        <v>59</v>
      </c>
      <c r="AZ115" s="698">
        <v>0.12</v>
      </c>
      <c r="BA115" s="699" t="s">
        <v>112</v>
      </c>
      <c r="BB115" s="698">
        <v>0.2</v>
      </c>
      <c r="BC115" s="699" t="s">
        <v>1083</v>
      </c>
      <c r="BD115" s="700" t="s">
        <v>90</v>
      </c>
      <c r="BE115" s="697" t="s">
        <v>114</v>
      </c>
      <c r="BF115" s="721" t="s">
        <v>388</v>
      </c>
      <c r="BG115" s="721" t="s">
        <v>388</v>
      </c>
      <c r="BH115" s="721" t="s">
        <v>388</v>
      </c>
      <c r="BI115" s="721" t="s">
        <v>388</v>
      </c>
      <c r="BJ115" s="721" t="s">
        <v>388</v>
      </c>
      <c r="BK115" s="716"/>
      <c r="BL115" s="702" t="s">
        <v>1204</v>
      </c>
    </row>
    <row r="116" spans="2:64" ht="127.5" customHeight="1" thickBot="1" x14ac:dyDescent="0.35">
      <c r="B116" s="1584"/>
      <c r="C116" s="1587"/>
      <c r="D116" s="1590"/>
      <c r="E116" s="719" t="s">
        <v>74</v>
      </c>
      <c r="F116" s="552" t="s">
        <v>297</v>
      </c>
      <c r="G116" s="534" t="s">
        <v>997</v>
      </c>
      <c r="H116" s="725" t="s">
        <v>51</v>
      </c>
      <c r="I116" s="576" t="s">
        <v>830</v>
      </c>
      <c r="J116" s="576" t="s">
        <v>831</v>
      </c>
      <c r="K116" s="431" t="s">
        <v>101</v>
      </c>
      <c r="L116" s="725" t="s">
        <v>167</v>
      </c>
      <c r="M116" s="630" t="s">
        <v>112</v>
      </c>
      <c r="N116" s="631">
        <v>0.2</v>
      </c>
      <c r="O116" s="632" t="s">
        <v>53</v>
      </c>
      <c r="P116" s="632" t="s">
        <v>53</v>
      </c>
      <c r="Q116" s="632" t="s">
        <v>53</v>
      </c>
      <c r="R116" s="632" t="s">
        <v>53</v>
      </c>
      <c r="S116" s="632" t="s">
        <v>53</v>
      </c>
      <c r="T116" s="632" t="s">
        <v>53</v>
      </c>
      <c r="U116" s="632" t="s">
        <v>53</v>
      </c>
      <c r="V116" s="632" t="s">
        <v>54</v>
      </c>
      <c r="W116" s="632" t="s">
        <v>54</v>
      </c>
      <c r="X116" s="632" t="s">
        <v>53</v>
      </c>
      <c r="Y116" s="632" t="s">
        <v>53</v>
      </c>
      <c r="Z116" s="632" t="s">
        <v>53</v>
      </c>
      <c r="AA116" s="632" t="s">
        <v>53</v>
      </c>
      <c r="AB116" s="632" t="s">
        <v>53</v>
      </c>
      <c r="AC116" s="632" t="s">
        <v>53</v>
      </c>
      <c r="AD116" s="632" t="s">
        <v>54</v>
      </c>
      <c r="AE116" s="632" t="s">
        <v>53</v>
      </c>
      <c r="AF116" s="632" t="s">
        <v>53</v>
      </c>
      <c r="AG116" s="632" t="s">
        <v>54</v>
      </c>
      <c r="AH116" s="633"/>
      <c r="AI116" s="725" t="s">
        <v>359</v>
      </c>
      <c r="AJ116" s="633"/>
      <c r="AK116" s="85" t="s">
        <v>1083</v>
      </c>
      <c r="AL116" s="634">
        <v>0.2</v>
      </c>
      <c r="AM116" s="750" t="s">
        <v>90</v>
      </c>
      <c r="AN116" s="687" t="s">
        <v>84</v>
      </c>
      <c r="AO116" s="756" t="s">
        <v>1205</v>
      </c>
      <c r="AP116" s="393" t="s">
        <v>824</v>
      </c>
      <c r="AQ116" s="696" t="s">
        <v>105</v>
      </c>
      <c r="AR116" s="697" t="s">
        <v>55</v>
      </c>
      <c r="AS116" s="695">
        <v>0.1</v>
      </c>
      <c r="AT116" s="697" t="s">
        <v>56</v>
      </c>
      <c r="AU116" s="695">
        <v>0.15</v>
      </c>
      <c r="AV116" s="698">
        <v>0.25</v>
      </c>
      <c r="AW116" s="697" t="s">
        <v>73</v>
      </c>
      <c r="AX116" s="697" t="s">
        <v>65</v>
      </c>
      <c r="AY116" s="697" t="s">
        <v>59</v>
      </c>
      <c r="AZ116" s="698">
        <v>0.2</v>
      </c>
      <c r="BA116" s="699" t="s">
        <v>112</v>
      </c>
      <c r="BB116" s="698">
        <v>0.15000000000000002</v>
      </c>
      <c r="BC116" s="699" t="s">
        <v>1083</v>
      </c>
      <c r="BD116" s="700" t="s">
        <v>90</v>
      </c>
      <c r="BE116" s="697" t="s">
        <v>114</v>
      </c>
      <c r="BF116" s="721" t="s">
        <v>388</v>
      </c>
      <c r="BG116" s="721" t="s">
        <v>388</v>
      </c>
      <c r="BH116" s="721" t="s">
        <v>388</v>
      </c>
      <c r="BI116" s="721" t="s">
        <v>388</v>
      </c>
      <c r="BJ116" s="721" t="s">
        <v>388</v>
      </c>
      <c r="BK116" s="716"/>
      <c r="BL116" s="702" t="s">
        <v>1081</v>
      </c>
    </row>
    <row r="117" spans="2:64" ht="179.25" customHeight="1" thickBot="1" x14ac:dyDescent="0.35">
      <c r="B117" s="1584"/>
      <c r="C117" s="1587"/>
      <c r="D117" s="1590"/>
      <c r="E117" s="719" t="s">
        <v>74</v>
      </c>
      <c r="F117" s="720" t="s">
        <v>299</v>
      </c>
      <c r="G117" s="432" t="s">
        <v>832</v>
      </c>
      <c r="H117" s="688" t="s">
        <v>51</v>
      </c>
      <c r="I117" s="394" t="s">
        <v>833</v>
      </c>
      <c r="J117" s="394" t="s">
        <v>834</v>
      </c>
      <c r="K117" s="689" t="s">
        <v>101</v>
      </c>
      <c r="L117" s="688" t="s">
        <v>72</v>
      </c>
      <c r="M117" s="690" t="s">
        <v>90</v>
      </c>
      <c r="N117" s="691">
        <v>0.4</v>
      </c>
      <c r="O117" s="692" t="s">
        <v>53</v>
      </c>
      <c r="P117" s="692" t="s">
        <v>53</v>
      </c>
      <c r="Q117" s="692" t="s">
        <v>53</v>
      </c>
      <c r="R117" s="692" t="s">
        <v>53</v>
      </c>
      <c r="S117" s="692" t="s">
        <v>53</v>
      </c>
      <c r="T117" s="692" t="s">
        <v>53</v>
      </c>
      <c r="U117" s="692" t="s">
        <v>53</v>
      </c>
      <c r="V117" s="692" t="s">
        <v>54</v>
      </c>
      <c r="W117" s="692" t="s">
        <v>54</v>
      </c>
      <c r="X117" s="692" t="s">
        <v>53</v>
      </c>
      <c r="Y117" s="692" t="s">
        <v>53</v>
      </c>
      <c r="Z117" s="692" t="s">
        <v>53</v>
      </c>
      <c r="AA117" s="692" t="s">
        <v>53</v>
      </c>
      <c r="AB117" s="692" t="s">
        <v>53</v>
      </c>
      <c r="AC117" s="692" t="s">
        <v>53</v>
      </c>
      <c r="AD117" s="692" t="s">
        <v>54</v>
      </c>
      <c r="AE117" s="692" t="s">
        <v>53</v>
      </c>
      <c r="AF117" s="692" t="s">
        <v>53</v>
      </c>
      <c r="AG117" s="692" t="s">
        <v>54</v>
      </c>
      <c r="AH117" s="693"/>
      <c r="AI117" s="688" t="s">
        <v>359</v>
      </c>
      <c r="AJ117" s="693"/>
      <c r="AK117" s="694" t="s">
        <v>1083</v>
      </c>
      <c r="AL117" s="695">
        <v>0.2</v>
      </c>
      <c r="AM117" s="706" t="s">
        <v>90</v>
      </c>
      <c r="AN117" s="686" t="s">
        <v>84</v>
      </c>
      <c r="AO117" s="756" t="s">
        <v>1082</v>
      </c>
      <c r="AP117" s="393" t="s">
        <v>824</v>
      </c>
      <c r="AQ117" s="696" t="s">
        <v>103</v>
      </c>
      <c r="AR117" s="697" t="s">
        <v>61</v>
      </c>
      <c r="AS117" s="695">
        <v>0.25</v>
      </c>
      <c r="AT117" s="697" t="s">
        <v>56</v>
      </c>
      <c r="AU117" s="695">
        <v>0.15</v>
      </c>
      <c r="AV117" s="698">
        <v>0.4</v>
      </c>
      <c r="AW117" s="697" t="s">
        <v>57</v>
      </c>
      <c r="AX117" s="697" t="s">
        <v>58</v>
      </c>
      <c r="AY117" s="697" t="s">
        <v>59</v>
      </c>
      <c r="AZ117" s="698">
        <v>0.24</v>
      </c>
      <c r="BA117" s="699" t="s">
        <v>90</v>
      </c>
      <c r="BB117" s="698">
        <v>0.2</v>
      </c>
      <c r="BC117" s="699" t="s">
        <v>1083</v>
      </c>
      <c r="BD117" s="700" t="s">
        <v>90</v>
      </c>
      <c r="BE117" s="697" t="s">
        <v>114</v>
      </c>
      <c r="BF117" s="721" t="s">
        <v>388</v>
      </c>
      <c r="BG117" s="721" t="s">
        <v>388</v>
      </c>
      <c r="BH117" s="721" t="s">
        <v>388</v>
      </c>
      <c r="BI117" s="721" t="s">
        <v>388</v>
      </c>
      <c r="BJ117" s="721" t="s">
        <v>388</v>
      </c>
      <c r="BK117" s="716"/>
      <c r="BL117" s="702" t="s">
        <v>1084</v>
      </c>
    </row>
    <row r="118" spans="2:64" ht="131.25" customHeight="1" thickBot="1" x14ac:dyDescent="0.35">
      <c r="B118" s="1584"/>
      <c r="C118" s="1587"/>
      <c r="D118" s="1590"/>
      <c r="E118" s="719" t="s">
        <v>74</v>
      </c>
      <c r="F118" s="551" t="s">
        <v>300</v>
      </c>
      <c r="G118" s="731" t="s">
        <v>998</v>
      </c>
      <c r="H118" s="728" t="s">
        <v>51</v>
      </c>
      <c r="I118" s="574" t="s">
        <v>999</v>
      </c>
      <c r="J118" s="574" t="s">
        <v>835</v>
      </c>
      <c r="K118" s="729" t="s">
        <v>101</v>
      </c>
      <c r="L118" s="728" t="s">
        <v>72</v>
      </c>
      <c r="M118" s="712" t="s">
        <v>90</v>
      </c>
      <c r="N118" s="713">
        <v>0.4</v>
      </c>
      <c r="O118" s="714" t="s">
        <v>53</v>
      </c>
      <c r="P118" s="714" t="s">
        <v>53</v>
      </c>
      <c r="Q118" s="714" t="s">
        <v>53</v>
      </c>
      <c r="R118" s="714" t="s">
        <v>53</v>
      </c>
      <c r="S118" s="714" t="s">
        <v>53</v>
      </c>
      <c r="T118" s="714" t="s">
        <v>53</v>
      </c>
      <c r="U118" s="714" t="s">
        <v>53</v>
      </c>
      <c r="V118" s="714" t="s">
        <v>54</v>
      </c>
      <c r="W118" s="714" t="s">
        <v>54</v>
      </c>
      <c r="X118" s="714" t="s">
        <v>53</v>
      </c>
      <c r="Y118" s="714" t="s">
        <v>53</v>
      </c>
      <c r="Z118" s="714" t="s">
        <v>53</v>
      </c>
      <c r="AA118" s="714" t="s">
        <v>53</v>
      </c>
      <c r="AB118" s="714" t="s">
        <v>53</v>
      </c>
      <c r="AC118" s="714" t="s">
        <v>53</v>
      </c>
      <c r="AD118" s="714" t="s">
        <v>54</v>
      </c>
      <c r="AE118" s="714" t="s">
        <v>53</v>
      </c>
      <c r="AF118" s="714" t="s">
        <v>53</v>
      </c>
      <c r="AG118" s="714" t="s">
        <v>54</v>
      </c>
      <c r="AH118" s="715"/>
      <c r="AI118" s="728" t="s">
        <v>359</v>
      </c>
      <c r="AJ118" s="715"/>
      <c r="AK118" s="628" t="s">
        <v>1083</v>
      </c>
      <c r="AL118" s="627">
        <v>0.2</v>
      </c>
      <c r="AM118" s="732" t="s">
        <v>90</v>
      </c>
      <c r="AN118" s="522" t="s">
        <v>84</v>
      </c>
      <c r="AO118" s="756" t="s">
        <v>1085</v>
      </c>
      <c r="AP118" s="514" t="s">
        <v>824</v>
      </c>
      <c r="AQ118" s="356" t="s">
        <v>103</v>
      </c>
      <c r="AR118" s="708" t="s">
        <v>61</v>
      </c>
      <c r="AS118" s="627">
        <v>0.25</v>
      </c>
      <c r="AT118" s="708" t="s">
        <v>56</v>
      </c>
      <c r="AU118" s="627">
        <v>0.15</v>
      </c>
      <c r="AV118" s="606">
        <v>0.4</v>
      </c>
      <c r="AW118" s="708" t="s">
        <v>57</v>
      </c>
      <c r="AX118" s="708" t="s">
        <v>58</v>
      </c>
      <c r="AY118" s="708" t="s">
        <v>59</v>
      </c>
      <c r="AZ118" s="606">
        <v>0.24</v>
      </c>
      <c r="BA118" s="605" t="s">
        <v>90</v>
      </c>
      <c r="BB118" s="606">
        <v>0.2</v>
      </c>
      <c r="BC118" s="605" t="s">
        <v>1083</v>
      </c>
      <c r="BD118" s="604" t="s">
        <v>90</v>
      </c>
      <c r="BE118" s="708" t="s">
        <v>114</v>
      </c>
      <c r="BF118" s="721" t="s">
        <v>388</v>
      </c>
      <c r="BG118" s="721" t="s">
        <v>388</v>
      </c>
      <c r="BH118" s="721" t="s">
        <v>388</v>
      </c>
      <c r="BI118" s="721" t="s">
        <v>388</v>
      </c>
      <c r="BJ118" s="721" t="s">
        <v>388</v>
      </c>
      <c r="BK118" s="716"/>
      <c r="BL118" s="702" t="s">
        <v>1086</v>
      </c>
    </row>
    <row r="119" spans="2:64" ht="254.25" customHeight="1" thickBot="1" x14ac:dyDescent="0.35">
      <c r="B119" s="1584"/>
      <c r="C119" s="1587"/>
      <c r="D119" s="1590"/>
      <c r="E119" s="1648" t="s">
        <v>50</v>
      </c>
      <c r="F119" s="1595" t="s">
        <v>302</v>
      </c>
      <c r="G119" s="1615" t="s">
        <v>839</v>
      </c>
      <c r="H119" s="1617" t="s">
        <v>68</v>
      </c>
      <c r="I119" s="670" t="s">
        <v>836</v>
      </c>
      <c r="J119" s="1617" t="s">
        <v>837</v>
      </c>
      <c r="K119" s="1630" t="s">
        <v>355</v>
      </c>
      <c r="L119" s="1617" t="s">
        <v>70</v>
      </c>
      <c r="M119" s="1624" t="s">
        <v>129</v>
      </c>
      <c r="N119" s="1627">
        <v>0.8</v>
      </c>
      <c r="O119" s="640" t="s">
        <v>53</v>
      </c>
      <c r="P119" s="640" t="s">
        <v>53</v>
      </c>
      <c r="Q119" s="640" t="s">
        <v>53</v>
      </c>
      <c r="R119" s="640" t="s">
        <v>53</v>
      </c>
      <c r="S119" s="640" t="s">
        <v>53</v>
      </c>
      <c r="T119" s="640" t="s">
        <v>53</v>
      </c>
      <c r="U119" s="640" t="s">
        <v>53</v>
      </c>
      <c r="V119" s="640" t="s">
        <v>54</v>
      </c>
      <c r="W119" s="640" t="s">
        <v>54</v>
      </c>
      <c r="X119" s="640" t="s">
        <v>53</v>
      </c>
      <c r="Y119" s="640" t="s">
        <v>53</v>
      </c>
      <c r="Z119" s="640" t="s">
        <v>53</v>
      </c>
      <c r="AA119" s="640" t="s">
        <v>53</v>
      </c>
      <c r="AB119" s="640" t="s">
        <v>53</v>
      </c>
      <c r="AC119" s="640" t="s">
        <v>53</v>
      </c>
      <c r="AD119" s="640" t="s">
        <v>54</v>
      </c>
      <c r="AE119" s="640" t="s">
        <v>53</v>
      </c>
      <c r="AF119" s="640" t="s">
        <v>53</v>
      </c>
      <c r="AG119" s="640" t="s">
        <v>54</v>
      </c>
      <c r="AH119" s="641"/>
      <c r="AI119" s="1617" t="s">
        <v>189</v>
      </c>
      <c r="AJ119" s="641"/>
      <c r="AK119" s="1632" t="s">
        <v>155</v>
      </c>
      <c r="AL119" s="1635">
        <v>1</v>
      </c>
      <c r="AM119" s="1638" t="s">
        <v>91</v>
      </c>
      <c r="AN119" s="188" t="s">
        <v>84</v>
      </c>
      <c r="AO119" s="271" t="s">
        <v>841</v>
      </c>
      <c r="AP119" s="393" t="s">
        <v>840</v>
      </c>
      <c r="AQ119" s="642" t="s">
        <v>103</v>
      </c>
      <c r="AR119" s="658" t="s">
        <v>61</v>
      </c>
      <c r="AS119" s="643">
        <v>0.25</v>
      </c>
      <c r="AT119" s="658" t="s">
        <v>56</v>
      </c>
      <c r="AU119" s="643">
        <v>0.15</v>
      </c>
      <c r="AV119" s="644">
        <v>0.4</v>
      </c>
      <c r="AW119" s="658" t="s">
        <v>57</v>
      </c>
      <c r="AX119" s="658" t="s">
        <v>58</v>
      </c>
      <c r="AY119" s="658" t="s">
        <v>59</v>
      </c>
      <c r="AZ119" s="644">
        <v>0.48</v>
      </c>
      <c r="BA119" s="645" t="s">
        <v>122</v>
      </c>
      <c r="BB119" s="644">
        <v>1</v>
      </c>
      <c r="BC119" s="645" t="s">
        <v>155</v>
      </c>
      <c r="BD119" s="646" t="s">
        <v>91</v>
      </c>
      <c r="BE119" s="1619" t="s">
        <v>60</v>
      </c>
      <c r="BF119" s="670" t="s">
        <v>844</v>
      </c>
      <c r="BG119" s="670" t="s">
        <v>845</v>
      </c>
      <c r="BH119" s="195" t="s">
        <v>390</v>
      </c>
      <c r="BI119" s="195">
        <v>44562</v>
      </c>
      <c r="BJ119" s="195">
        <v>44926</v>
      </c>
      <c r="BK119" s="680"/>
      <c r="BL119" s="1668" t="s">
        <v>848</v>
      </c>
    </row>
    <row r="120" spans="2:64" ht="196.5" customHeight="1" thickTop="1" thickBot="1" x14ac:dyDescent="0.35">
      <c r="B120" s="1584"/>
      <c r="C120" s="1587"/>
      <c r="D120" s="1590"/>
      <c r="E120" s="1593"/>
      <c r="F120" s="1596"/>
      <c r="G120" s="1659"/>
      <c r="H120" s="1622"/>
      <c r="I120" s="595" t="s">
        <v>838</v>
      </c>
      <c r="J120" s="1622"/>
      <c r="K120" s="1647"/>
      <c r="L120" s="1622"/>
      <c r="M120" s="1625"/>
      <c r="N120" s="1628"/>
      <c r="O120" s="623" t="s">
        <v>53</v>
      </c>
      <c r="P120" s="623" t="s">
        <v>53</v>
      </c>
      <c r="Q120" s="623" t="s">
        <v>53</v>
      </c>
      <c r="R120" s="623" t="s">
        <v>53</v>
      </c>
      <c r="S120" s="623" t="s">
        <v>53</v>
      </c>
      <c r="T120" s="623" t="s">
        <v>53</v>
      </c>
      <c r="U120" s="623" t="s">
        <v>53</v>
      </c>
      <c r="V120" s="623" t="s">
        <v>54</v>
      </c>
      <c r="W120" s="623" t="s">
        <v>54</v>
      </c>
      <c r="X120" s="623" t="s">
        <v>53</v>
      </c>
      <c r="Y120" s="623" t="s">
        <v>53</v>
      </c>
      <c r="Z120" s="623" t="s">
        <v>53</v>
      </c>
      <c r="AA120" s="623" t="s">
        <v>53</v>
      </c>
      <c r="AB120" s="623" t="s">
        <v>53</v>
      </c>
      <c r="AC120" s="623" t="s">
        <v>53</v>
      </c>
      <c r="AD120" s="623" t="s">
        <v>54</v>
      </c>
      <c r="AE120" s="623" t="s">
        <v>53</v>
      </c>
      <c r="AF120" s="623" t="s">
        <v>53</v>
      </c>
      <c r="AG120" s="623" t="s">
        <v>54</v>
      </c>
      <c r="AH120" s="615"/>
      <c r="AI120" s="1622"/>
      <c r="AJ120" s="615"/>
      <c r="AK120" s="1634"/>
      <c r="AL120" s="1636"/>
      <c r="AM120" s="1639"/>
      <c r="AN120" s="188" t="s">
        <v>347</v>
      </c>
      <c r="AO120" s="382" t="s">
        <v>842</v>
      </c>
      <c r="AP120" s="393" t="s">
        <v>840</v>
      </c>
      <c r="AQ120" s="343" t="s">
        <v>103</v>
      </c>
      <c r="AR120" s="659" t="s">
        <v>62</v>
      </c>
      <c r="AS120" s="617">
        <v>0.15</v>
      </c>
      <c r="AT120" s="659" t="s">
        <v>56</v>
      </c>
      <c r="AU120" s="617">
        <v>0.15</v>
      </c>
      <c r="AV120" s="618">
        <v>0.3</v>
      </c>
      <c r="AW120" s="659" t="s">
        <v>57</v>
      </c>
      <c r="AX120" s="659" t="s">
        <v>58</v>
      </c>
      <c r="AY120" s="659" t="s">
        <v>59</v>
      </c>
      <c r="AZ120" s="629">
        <v>0.33599999999999997</v>
      </c>
      <c r="BA120" s="619" t="s">
        <v>90</v>
      </c>
      <c r="BB120" s="618">
        <v>1</v>
      </c>
      <c r="BC120" s="619" t="s">
        <v>155</v>
      </c>
      <c r="BD120" s="620" t="s">
        <v>91</v>
      </c>
      <c r="BE120" s="1620"/>
      <c r="BF120" s="595" t="s">
        <v>846</v>
      </c>
      <c r="BG120" s="595" t="s">
        <v>845</v>
      </c>
      <c r="BH120" s="469" t="s">
        <v>590</v>
      </c>
      <c r="BI120" s="468">
        <v>44562</v>
      </c>
      <c r="BJ120" s="468">
        <v>44926</v>
      </c>
      <c r="BK120" s="157"/>
      <c r="BL120" s="1670"/>
    </row>
    <row r="121" spans="2:64" ht="146.25" customHeight="1" thickTop="1" thickBot="1" x14ac:dyDescent="0.35">
      <c r="B121" s="1584"/>
      <c r="C121" s="1587"/>
      <c r="D121" s="1590"/>
      <c r="E121" s="1614"/>
      <c r="F121" s="1597"/>
      <c r="G121" s="1616"/>
      <c r="H121" s="1618"/>
      <c r="I121" s="648" t="s">
        <v>1000</v>
      </c>
      <c r="J121" s="1618"/>
      <c r="K121" s="1631"/>
      <c r="L121" s="1618"/>
      <c r="M121" s="1626"/>
      <c r="N121" s="1629"/>
      <c r="O121" s="649" t="s">
        <v>53</v>
      </c>
      <c r="P121" s="649" t="s">
        <v>53</v>
      </c>
      <c r="Q121" s="649" t="s">
        <v>53</v>
      </c>
      <c r="R121" s="649" t="s">
        <v>53</v>
      </c>
      <c r="S121" s="649" t="s">
        <v>53</v>
      </c>
      <c r="T121" s="649" t="s">
        <v>53</v>
      </c>
      <c r="U121" s="649" t="s">
        <v>53</v>
      </c>
      <c r="V121" s="649" t="s">
        <v>54</v>
      </c>
      <c r="W121" s="649" t="s">
        <v>54</v>
      </c>
      <c r="X121" s="649" t="s">
        <v>53</v>
      </c>
      <c r="Y121" s="649" t="s">
        <v>53</v>
      </c>
      <c r="Z121" s="649" t="s">
        <v>53</v>
      </c>
      <c r="AA121" s="649" t="s">
        <v>53</v>
      </c>
      <c r="AB121" s="649" t="s">
        <v>53</v>
      </c>
      <c r="AC121" s="649" t="s">
        <v>53</v>
      </c>
      <c r="AD121" s="649" t="s">
        <v>54</v>
      </c>
      <c r="AE121" s="649" t="s">
        <v>53</v>
      </c>
      <c r="AF121" s="649" t="s">
        <v>53</v>
      </c>
      <c r="AG121" s="649" t="s">
        <v>54</v>
      </c>
      <c r="AH121" s="650"/>
      <c r="AI121" s="1618"/>
      <c r="AJ121" s="650"/>
      <c r="AK121" s="1633"/>
      <c r="AL121" s="1637"/>
      <c r="AM121" s="1640"/>
      <c r="AN121" s="686" t="s">
        <v>348</v>
      </c>
      <c r="AO121" s="272" t="s">
        <v>843</v>
      </c>
      <c r="AP121" s="393" t="s">
        <v>840</v>
      </c>
      <c r="AQ121" s="652" t="s">
        <v>103</v>
      </c>
      <c r="AR121" s="660" t="s">
        <v>61</v>
      </c>
      <c r="AS121" s="653">
        <v>0.25</v>
      </c>
      <c r="AT121" s="660" t="s">
        <v>56</v>
      </c>
      <c r="AU121" s="653">
        <v>0.15</v>
      </c>
      <c r="AV121" s="654">
        <v>0.4</v>
      </c>
      <c r="AW121" s="660" t="s">
        <v>57</v>
      </c>
      <c r="AX121" s="660" t="s">
        <v>58</v>
      </c>
      <c r="AY121" s="660" t="s">
        <v>59</v>
      </c>
      <c r="AZ121" s="654">
        <v>0.20159999999999997</v>
      </c>
      <c r="BA121" s="655" t="s">
        <v>90</v>
      </c>
      <c r="BB121" s="654">
        <v>1</v>
      </c>
      <c r="BC121" s="655" t="s">
        <v>155</v>
      </c>
      <c r="BD121" s="656" t="s">
        <v>91</v>
      </c>
      <c r="BE121" s="1621"/>
      <c r="BF121" s="648" t="s">
        <v>847</v>
      </c>
      <c r="BG121" s="648" t="s">
        <v>845</v>
      </c>
      <c r="BH121" s="313" t="s">
        <v>395</v>
      </c>
      <c r="BI121" s="314">
        <v>44562</v>
      </c>
      <c r="BJ121" s="314">
        <v>44926</v>
      </c>
      <c r="BK121" s="681"/>
      <c r="BL121" s="1669"/>
    </row>
    <row r="122" spans="2:64" ht="186" customHeight="1" thickBot="1" x14ac:dyDescent="0.35">
      <c r="B122" s="1584"/>
      <c r="C122" s="1587"/>
      <c r="D122" s="1590"/>
      <c r="E122" s="1648" t="s">
        <v>50</v>
      </c>
      <c r="F122" s="1595" t="s">
        <v>303</v>
      </c>
      <c r="G122" s="1615" t="s">
        <v>1001</v>
      </c>
      <c r="H122" s="1617" t="s">
        <v>68</v>
      </c>
      <c r="I122" s="1617" t="s">
        <v>1002</v>
      </c>
      <c r="J122" s="1617" t="s">
        <v>1003</v>
      </c>
      <c r="K122" s="1630" t="s">
        <v>101</v>
      </c>
      <c r="L122" s="1617" t="s">
        <v>72</v>
      </c>
      <c r="M122" s="1624" t="s">
        <v>90</v>
      </c>
      <c r="N122" s="1627">
        <v>0.4</v>
      </c>
      <c r="O122" s="714" t="s">
        <v>53</v>
      </c>
      <c r="P122" s="714" t="s">
        <v>53</v>
      </c>
      <c r="Q122" s="714" t="s">
        <v>53</v>
      </c>
      <c r="R122" s="714" t="s">
        <v>53</v>
      </c>
      <c r="S122" s="714" t="s">
        <v>53</v>
      </c>
      <c r="T122" s="714" t="s">
        <v>53</v>
      </c>
      <c r="U122" s="714" t="s">
        <v>53</v>
      </c>
      <c r="V122" s="714" t="s">
        <v>54</v>
      </c>
      <c r="W122" s="714" t="s">
        <v>54</v>
      </c>
      <c r="X122" s="714" t="s">
        <v>53</v>
      </c>
      <c r="Y122" s="714" t="s">
        <v>53</v>
      </c>
      <c r="Z122" s="714" t="s">
        <v>53</v>
      </c>
      <c r="AA122" s="714" t="s">
        <v>53</v>
      </c>
      <c r="AB122" s="714" t="s">
        <v>53</v>
      </c>
      <c r="AC122" s="714" t="s">
        <v>53</v>
      </c>
      <c r="AD122" s="714" t="s">
        <v>54</v>
      </c>
      <c r="AE122" s="714" t="s">
        <v>53</v>
      </c>
      <c r="AF122" s="714" t="s">
        <v>53</v>
      </c>
      <c r="AG122" s="714" t="s">
        <v>54</v>
      </c>
      <c r="AH122" s="715"/>
      <c r="AI122" s="1751" t="s">
        <v>359</v>
      </c>
      <c r="AJ122" s="715"/>
      <c r="AK122" s="1632" t="s">
        <v>1083</v>
      </c>
      <c r="AL122" s="1635">
        <v>0.2</v>
      </c>
      <c r="AM122" s="1638" t="s">
        <v>90</v>
      </c>
      <c r="AN122" s="685" t="s">
        <v>84</v>
      </c>
      <c r="AO122" s="761" t="s">
        <v>1206</v>
      </c>
      <c r="AP122" s="470" t="s">
        <v>1087</v>
      </c>
      <c r="AQ122" s="122" t="s">
        <v>103</v>
      </c>
      <c r="AR122" s="658" t="s">
        <v>62</v>
      </c>
      <c r="AS122" s="643">
        <v>0.15</v>
      </c>
      <c r="AT122" s="658" t="s">
        <v>56</v>
      </c>
      <c r="AU122" s="643">
        <v>0.15</v>
      </c>
      <c r="AV122" s="644">
        <v>0.3</v>
      </c>
      <c r="AW122" s="658" t="s">
        <v>73</v>
      </c>
      <c r="AX122" s="658" t="s">
        <v>65</v>
      </c>
      <c r="AY122" s="658" t="s">
        <v>59</v>
      </c>
      <c r="AZ122" s="644">
        <v>0.28000000000000003</v>
      </c>
      <c r="BA122" s="645" t="s">
        <v>90</v>
      </c>
      <c r="BB122" s="644">
        <v>0.2</v>
      </c>
      <c r="BC122" s="645" t="s">
        <v>1083</v>
      </c>
      <c r="BD122" s="646" t="s">
        <v>90</v>
      </c>
      <c r="BE122" s="1619" t="s">
        <v>114</v>
      </c>
      <c r="BF122" s="1617" t="s">
        <v>1004</v>
      </c>
      <c r="BG122" s="1617" t="s">
        <v>849</v>
      </c>
      <c r="BH122" s="1660" t="s">
        <v>430</v>
      </c>
      <c r="BI122" s="1663">
        <v>44621</v>
      </c>
      <c r="BJ122" s="1663">
        <v>44926</v>
      </c>
      <c r="BK122" s="308"/>
      <c r="BL122" s="1753" t="s">
        <v>850</v>
      </c>
    </row>
    <row r="123" spans="2:64" ht="186" customHeight="1" thickBot="1" x14ac:dyDescent="0.35">
      <c r="B123" s="1584"/>
      <c r="C123" s="1587"/>
      <c r="D123" s="1590"/>
      <c r="E123" s="1614"/>
      <c r="F123" s="1597"/>
      <c r="G123" s="1616"/>
      <c r="H123" s="1618"/>
      <c r="I123" s="1618"/>
      <c r="J123" s="1618"/>
      <c r="K123" s="1631"/>
      <c r="L123" s="1618"/>
      <c r="M123" s="1626"/>
      <c r="N123" s="1629"/>
      <c r="O123" s="714"/>
      <c r="P123" s="714"/>
      <c r="Q123" s="714"/>
      <c r="R123" s="714"/>
      <c r="S123" s="714"/>
      <c r="T123" s="714"/>
      <c r="U123" s="714"/>
      <c r="V123" s="714"/>
      <c r="W123" s="714"/>
      <c r="X123" s="714"/>
      <c r="Y123" s="714"/>
      <c r="Z123" s="714"/>
      <c r="AA123" s="714"/>
      <c r="AB123" s="714"/>
      <c r="AC123" s="714"/>
      <c r="AD123" s="714"/>
      <c r="AE123" s="714"/>
      <c r="AF123" s="714"/>
      <c r="AG123" s="714"/>
      <c r="AH123" s="715"/>
      <c r="AI123" s="1752"/>
      <c r="AJ123" s="715"/>
      <c r="AK123" s="1633"/>
      <c r="AL123" s="1637"/>
      <c r="AM123" s="1640"/>
      <c r="AN123" s="686" t="s">
        <v>347</v>
      </c>
      <c r="AO123" s="756" t="s">
        <v>1089</v>
      </c>
      <c r="AP123" s="393" t="s">
        <v>1088</v>
      </c>
      <c r="AQ123" s="535" t="s">
        <v>103</v>
      </c>
      <c r="AR123" s="669" t="s">
        <v>62</v>
      </c>
      <c r="AS123" s="651">
        <v>0.15</v>
      </c>
      <c r="AT123" s="669" t="s">
        <v>56</v>
      </c>
      <c r="AU123" s="651">
        <v>0.15</v>
      </c>
      <c r="AV123" s="676">
        <v>0.3</v>
      </c>
      <c r="AW123" s="669" t="s">
        <v>73</v>
      </c>
      <c r="AX123" s="669" t="s">
        <v>65</v>
      </c>
      <c r="AY123" s="669" t="s">
        <v>59</v>
      </c>
      <c r="AZ123" s="671">
        <v>0.19600000000000001</v>
      </c>
      <c r="BA123" s="677" t="s">
        <v>112</v>
      </c>
      <c r="BB123" s="654">
        <v>0.2</v>
      </c>
      <c r="BC123" s="677" t="s">
        <v>1083</v>
      </c>
      <c r="BD123" s="672" t="s">
        <v>90</v>
      </c>
      <c r="BE123" s="1621"/>
      <c r="BF123" s="1618"/>
      <c r="BG123" s="1618"/>
      <c r="BH123" s="1662"/>
      <c r="BI123" s="1665"/>
      <c r="BJ123" s="1665"/>
      <c r="BK123" s="536"/>
      <c r="BL123" s="1754"/>
    </row>
    <row r="124" spans="2:64" ht="227.25" customHeight="1" thickBot="1" x14ac:dyDescent="0.35">
      <c r="B124" s="1585"/>
      <c r="C124" s="1588"/>
      <c r="D124" s="1591"/>
      <c r="E124" s="580" t="s">
        <v>50</v>
      </c>
      <c r="F124" s="720" t="s">
        <v>305</v>
      </c>
      <c r="G124" s="432" t="s">
        <v>1005</v>
      </c>
      <c r="H124" s="688" t="s">
        <v>68</v>
      </c>
      <c r="I124" s="476" t="s">
        <v>1006</v>
      </c>
      <c r="J124" s="476" t="s">
        <v>860</v>
      </c>
      <c r="K124" s="689" t="s">
        <v>101</v>
      </c>
      <c r="L124" s="688" t="s">
        <v>72</v>
      </c>
      <c r="M124" s="690" t="s">
        <v>90</v>
      </c>
      <c r="N124" s="691">
        <v>0.4</v>
      </c>
      <c r="O124" s="692" t="s">
        <v>53</v>
      </c>
      <c r="P124" s="692" t="s">
        <v>53</v>
      </c>
      <c r="Q124" s="692" t="s">
        <v>53</v>
      </c>
      <c r="R124" s="692" t="s">
        <v>53</v>
      </c>
      <c r="S124" s="692" t="s">
        <v>53</v>
      </c>
      <c r="T124" s="692" t="s">
        <v>53</v>
      </c>
      <c r="U124" s="692" t="s">
        <v>53</v>
      </c>
      <c r="V124" s="692" t="s">
        <v>54</v>
      </c>
      <c r="W124" s="692" t="s">
        <v>54</v>
      </c>
      <c r="X124" s="692" t="s">
        <v>53</v>
      </c>
      <c r="Y124" s="692" t="s">
        <v>53</v>
      </c>
      <c r="Z124" s="692" t="s">
        <v>53</v>
      </c>
      <c r="AA124" s="692" t="s">
        <v>53</v>
      </c>
      <c r="AB124" s="692" t="s">
        <v>53</v>
      </c>
      <c r="AC124" s="692" t="s">
        <v>53</v>
      </c>
      <c r="AD124" s="692" t="s">
        <v>54</v>
      </c>
      <c r="AE124" s="692" t="s">
        <v>53</v>
      </c>
      <c r="AF124" s="692" t="s">
        <v>53</v>
      </c>
      <c r="AG124" s="692" t="s">
        <v>54</v>
      </c>
      <c r="AH124" s="693"/>
      <c r="AI124" s="688" t="s">
        <v>360</v>
      </c>
      <c r="AJ124" s="693"/>
      <c r="AK124" s="694" t="s">
        <v>117</v>
      </c>
      <c r="AL124" s="695">
        <v>0.4</v>
      </c>
      <c r="AM124" s="706" t="s">
        <v>126</v>
      </c>
      <c r="AN124" s="686" t="s">
        <v>84</v>
      </c>
      <c r="AO124" s="764" t="s">
        <v>861</v>
      </c>
      <c r="AP124" s="475" t="s">
        <v>862</v>
      </c>
      <c r="AQ124" s="300" t="s">
        <v>103</v>
      </c>
      <c r="AR124" s="697" t="s">
        <v>62</v>
      </c>
      <c r="AS124" s="695">
        <v>0.15</v>
      </c>
      <c r="AT124" s="697" t="s">
        <v>56</v>
      </c>
      <c r="AU124" s="695">
        <v>0.15</v>
      </c>
      <c r="AV124" s="698">
        <v>0.3</v>
      </c>
      <c r="AW124" s="697" t="s">
        <v>57</v>
      </c>
      <c r="AX124" s="697" t="s">
        <v>58</v>
      </c>
      <c r="AY124" s="697" t="s">
        <v>59</v>
      </c>
      <c r="AZ124" s="698">
        <v>0.28000000000000003</v>
      </c>
      <c r="BA124" s="699" t="s">
        <v>90</v>
      </c>
      <c r="BB124" s="698">
        <v>0.4</v>
      </c>
      <c r="BC124" s="699" t="s">
        <v>117</v>
      </c>
      <c r="BD124" s="700" t="s">
        <v>126</v>
      </c>
      <c r="BE124" s="697" t="s">
        <v>60</v>
      </c>
      <c r="BF124" s="477" t="s">
        <v>863</v>
      </c>
      <c r="BG124" s="478" t="s">
        <v>854</v>
      </c>
      <c r="BH124" s="478" t="s">
        <v>395</v>
      </c>
      <c r="BI124" s="479">
        <v>44562</v>
      </c>
      <c r="BJ124" s="480">
        <v>44926</v>
      </c>
      <c r="BK124" s="716"/>
      <c r="BL124" s="702" t="s">
        <v>1090</v>
      </c>
    </row>
    <row r="125" spans="2:64" ht="215.25" customHeight="1" thickBot="1" x14ac:dyDescent="0.35">
      <c r="B125" s="1583" t="s">
        <v>202</v>
      </c>
      <c r="C125" s="1586" t="s">
        <v>209</v>
      </c>
      <c r="D125" s="1589" t="s">
        <v>225</v>
      </c>
      <c r="E125" s="1592" t="s">
        <v>50</v>
      </c>
      <c r="F125" s="1595" t="s">
        <v>307</v>
      </c>
      <c r="G125" s="1615" t="s">
        <v>508</v>
      </c>
      <c r="H125" s="1617" t="s">
        <v>68</v>
      </c>
      <c r="I125" s="555" t="s">
        <v>506</v>
      </c>
      <c r="J125" s="1630" t="s">
        <v>507</v>
      </c>
      <c r="K125" s="1630" t="s">
        <v>101</v>
      </c>
      <c r="L125" s="1617" t="s">
        <v>64</v>
      </c>
      <c r="M125" s="1624" t="s">
        <v>122</v>
      </c>
      <c r="N125" s="1627">
        <v>0.6</v>
      </c>
      <c r="O125" s="640" t="s">
        <v>53</v>
      </c>
      <c r="P125" s="640" t="s">
        <v>53</v>
      </c>
      <c r="Q125" s="640" t="s">
        <v>53</v>
      </c>
      <c r="R125" s="640" t="s">
        <v>53</v>
      </c>
      <c r="S125" s="640" t="s">
        <v>53</v>
      </c>
      <c r="T125" s="640" t="s">
        <v>53</v>
      </c>
      <c r="U125" s="640" t="s">
        <v>53</v>
      </c>
      <c r="V125" s="640" t="s">
        <v>54</v>
      </c>
      <c r="W125" s="640" t="s">
        <v>54</v>
      </c>
      <c r="X125" s="640" t="s">
        <v>53</v>
      </c>
      <c r="Y125" s="640" t="s">
        <v>53</v>
      </c>
      <c r="Z125" s="640" t="s">
        <v>53</v>
      </c>
      <c r="AA125" s="640" t="s">
        <v>53</v>
      </c>
      <c r="AB125" s="640" t="s">
        <v>53</v>
      </c>
      <c r="AC125" s="640" t="s">
        <v>53</v>
      </c>
      <c r="AD125" s="640" t="s">
        <v>54</v>
      </c>
      <c r="AE125" s="640" t="s">
        <v>53</v>
      </c>
      <c r="AF125" s="640" t="s">
        <v>53</v>
      </c>
      <c r="AG125" s="640" t="s">
        <v>54</v>
      </c>
      <c r="AH125" s="641"/>
      <c r="AI125" s="1617" t="s">
        <v>360</v>
      </c>
      <c r="AJ125" s="641"/>
      <c r="AK125" s="1632" t="s">
        <v>117</v>
      </c>
      <c r="AL125" s="1635">
        <v>0.4</v>
      </c>
      <c r="AM125" s="1638" t="s">
        <v>126</v>
      </c>
      <c r="AN125" s="188" t="s">
        <v>84</v>
      </c>
      <c r="AO125" s="271" t="s">
        <v>1007</v>
      </c>
      <c r="AP125" s="368" t="s">
        <v>523</v>
      </c>
      <c r="AQ125" s="642" t="s">
        <v>103</v>
      </c>
      <c r="AR125" s="658" t="s">
        <v>62</v>
      </c>
      <c r="AS125" s="643">
        <v>0.15</v>
      </c>
      <c r="AT125" s="658" t="s">
        <v>56</v>
      </c>
      <c r="AU125" s="643">
        <v>0.15</v>
      </c>
      <c r="AV125" s="644">
        <v>0.3</v>
      </c>
      <c r="AW125" s="658" t="s">
        <v>57</v>
      </c>
      <c r="AX125" s="658" t="s">
        <v>58</v>
      </c>
      <c r="AY125" s="658" t="s">
        <v>59</v>
      </c>
      <c r="AZ125" s="644">
        <v>0.42</v>
      </c>
      <c r="BA125" s="645" t="s">
        <v>122</v>
      </c>
      <c r="BB125" s="644">
        <v>0.4</v>
      </c>
      <c r="BC125" s="645" t="s">
        <v>117</v>
      </c>
      <c r="BD125" s="646" t="s">
        <v>126</v>
      </c>
      <c r="BE125" s="1619" t="s">
        <v>60</v>
      </c>
      <c r="BF125" s="379" t="s">
        <v>874</v>
      </c>
      <c r="BG125" s="515" t="s">
        <v>605</v>
      </c>
      <c r="BH125" s="670" t="s">
        <v>430</v>
      </c>
      <c r="BI125" s="158">
        <v>44563</v>
      </c>
      <c r="BJ125" s="158">
        <v>44895</v>
      </c>
      <c r="BK125" s="379"/>
      <c r="BL125" s="1668" t="s">
        <v>1008</v>
      </c>
    </row>
    <row r="126" spans="2:64" ht="137.25" customHeight="1" thickTop="1" thickBot="1" x14ac:dyDescent="0.35">
      <c r="B126" s="1584"/>
      <c r="C126" s="1587"/>
      <c r="D126" s="1590"/>
      <c r="E126" s="1614"/>
      <c r="F126" s="1597"/>
      <c r="G126" s="1616"/>
      <c r="H126" s="1618"/>
      <c r="I126" s="516" t="s">
        <v>505</v>
      </c>
      <c r="J126" s="1631"/>
      <c r="K126" s="1631"/>
      <c r="L126" s="1618"/>
      <c r="M126" s="1626"/>
      <c r="N126" s="1629"/>
      <c r="O126" s="661" t="s">
        <v>53</v>
      </c>
      <c r="P126" s="661" t="s">
        <v>53</v>
      </c>
      <c r="Q126" s="661" t="s">
        <v>53</v>
      </c>
      <c r="R126" s="661" t="s">
        <v>53</v>
      </c>
      <c r="S126" s="661" t="s">
        <v>53</v>
      </c>
      <c r="T126" s="661" t="s">
        <v>53</v>
      </c>
      <c r="U126" s="661" t="s">
        <v>53</v>
      </c>
      <c r="V126" s="661" t="s">
        <v>54</v>
      </c>
      <c r="W126" s="661" t="s">
        <v>54</v>
      </c>
      <c r="X126" s="661" t="s">
        <v>53</v>
      </c>
      <c r="Y126" s="661" t="s">
        <v>53</v>
      </c>
      <c r="Z126" s="661" t="s">
        <v>53</v>
      </c>
      <c r="AA126" s="661" t="s">
        <v>53</v>
      </c>
      <c r="AB126" s="661" t="s">
        <v>53</v>
      </c>
      <c r="AC126" s="661" t="s">
        <v>53</v>
      </c>
      <c r="AD126" s="661" t="s">
        <v>54</v>
      </c>
      <c r="AE126" s="661" t="s">
        <v>53</v>
      </c>
      <c r="AF126" s="661" t="s">
        <v>53</v>
      </c>
      <c r="AG126" s="661" t="s">
        <v>54</v>
      </c>
      <c r="AH126" s="662"/>
      <c r="AI126" s="1618"/>
      <c r="AJ126" s="662"/>
      <c r="AK126" s="1633"/>
      <c r="AL126" s="1637"/>
      <c r="AM126" s="1640"/>
      <c r="AN126" s="685" t="s">
        <v>347</v>
      </c>
      <c r="AO126" s="386" t="s">
        <v>1009</v>
      </c>
      <c r="AP126" s="578" t="s">
        <v>509</v>
      </c>
      <c r="AQ126" s="663" t="s">
        <v>103</v>
      </c>
      <c r="AR126" s="664" t="s">
        <v>61</v>
      </c>
      <c r="AS126" s="621">
        <v>0.25</v>
      </c>
      <c r="AT126" s="664" t="s">
        <v>56</v>
      </c>
      <c r="AU126" s="621">
        <v>0.15</v>
      </c>
      <c r="AV126" s="665">
        <v>0.4</v>
      </c>
      <c r="AW126" s="664" t="s">
        <v>57</v>
      </c>
      <c r="AX126" s="664" t="s">
        <v>65</v>
      </c>
      <c r="AY126" s="664" t="s">
        <v>59</v>
      </c>
      <c r="AZ126" s="679">
        <v>0.252</v>
      </c>
      <c r="BA126" s="666" t="s">
        <v>90</v>
      </c>
      <c r="BB126" s="665">
        <v>0.4</v>
      </c>
      <c r="BC126" s="666" t="s">
        <v>117</v>
      </c>
      <c r="BD126" s="624" t="s">
        <v>126</v>
      </c>
      <c r="BE126" s="1621"/>
      <c r="BF126" s="376" t="s">
        <v>875</v>
      </c>
      <c r="BG126" s="569" t="s">
        <v>876</v>
      </c>
      <c r="BH126" s="569" t="s">
        <v>877</v>
      </c>
      <c r="BI126" s="570">
        <v>44563</v>
      </c>
      <c r="BJ126" s="570">
        <v>44895</v>
      </c>
      <c r="BK126" s="376"/>
      <c r="BL126" s="1669"/>
    </row>
    <row r="127" spans="2:64" ht="93.75" customHeight="1" thickBot="1" x14ac:dyDescent="0.35">
      <c r="B127" s="1584"/>
      <c r="C127" s="1587"/>
      <c r="D127" s="1590"/>
      <c r="E127" s="1648" t="s">
        <v>50</v>
      </c>
      <c r="F127" s="1595" t="s">
        <v>308</v>
      </c>
      <c r="G127" s="1641" t="s">
        <v>1010</v>
      </c>
      <c r="H127" s="1617" t="s">
        <v>68</v>
      </c>
      <c r="I127" s="1630" t="s">
        <v>878</v>
      </c>
      <c r="J127" s="1630" t="s">
        <v>879</v>
      </c>
      <c r="K127" s="1630" t="s">
        <v>101</v>
      </c>
      <c r="L127" s="1617" t="s">
        <v>64</v>
      </c>
      <c r="M127" s="1624" t="s">
        <v>122</v>
      </c>
      <c r="N127" s="1627">
        <v>0.6</v>
      </c>
      <c r="O127" s="640" t="s">
        <v>53</v>
      </c>
      <c r="P127" s="640" t="s">
        <v>53</v>
      </c>
      <c r="Q127" s="640" t="s">
        <v>53</v>
      </c>
      <c r="R127" s="640" t="s">
        <v>53</v>
      </c>
      <c r="S127" s="640" t="s">
        <v>53</v>
      </c>
      <c r="T127" s="640" t="s">
        <v>53</v>
      </c>
      <c r="U127" s="640" t="s">
        <v>53</v>
      </c>
      <c r="V127" s="640" t="s">
        <v>54</v>
      </c>
      <c r="W127" s="640" t="s">
        <v>54</v>
      </c>
      <c r="X127" s="640" t="s">
        <v>53</v>
      </c>
      <c r="Y127" s="640" t="s">
        <v>53</v>
      </c>
      <c r="Z127" s="640" t="s">
        <v>53</v>
      </c>
      <c r="AA127" s="640" t="s">
        <v>53</v>
      </c>
      <c r="AB127" s="640" t="s">
        <v>53</v>
      </c>
      <c r="AC127" s="640" t="s">
        <v>53</v>
      </c>
      <c r="AD127" s="640" t="s">
        <v>54</v>
      </c>
      <c r="AE127" s="640" t="s">
        <v>53</v>
      </c>
      <c r="AF127" s="640" t="s">
        <v>53</v>
      </c>
      <c r="AG127" s="640" t="s">
        <v>54</v>
      </c>
      <c r="AH127" s="641"/>
      <c r="AI127" s="1617" t="s">
        <v>361</v>
      </c>
      <c r="AJ127" s="641"/>
      <c r="AK127" s="1632" t="s">
        <v>123</v>
      </c>
      <c r="AL127" s="1635">
        <v>0.6</v>
      </c>
      <c r="AM127" s="1638" t="s">
        <v>126</v>
      </c>
      <c r="AN127" s="686" t="s">
        <v>84</v>
      </c>
      <c r="AO127" s="756" t="s">
        <v>882</v>
      </c>
      <c r="AP127" s="368" t="s">
        <v>501</v>
      </c>
      <c r="AQ127" s="642" t="s">
        <v>103</v>
      </c>
      <c r="AR127" s="658" t="s">
        <v>62</v>
      </c>
      <c r="AS127" s="643">
        <v>0.15</v>
      </c>
      <c r="AT127" s="658" t="s">
        <v>56</v>
      </c>
      <c r="AU127" s="643">
        <v>0.15</v>
      </c>
      <c r="AV127" s="644">
        <v>0.3</v>
      </c>
      <c r="AW127" s="658" t="s">
        <v>57</v>
      </c>
      <c r="AX127" s="658" t="s">
        <v>65</v>
      </c>
      <c r="AY127" s="658" t="s">
        <v>59</v>
      </c>
      <c r="AZ127" s="644">
        <v>0.42</v>
      </c>
      <c r="BA127" s="645" t="s">
        <v>122</v>
      </c>
      <c r="BB127" s="644">
        <v>0.6</v>
      </c>
      <c r="BC127" s="645" t="s">
        <v>123</v>
      </c>
      <c r="BD127" s="646" t="s">
        <v>126</v>
      </c>
      <c r="BE127" s="1619" t="s">
        <v>60</v>
      </c>
      <c r="BF127" s="1718" t="s">
        <v>1011</v>
      </c>
      <c r="BG127" s="1617" t="s">
        <v>883</v>
      </c>
      <c r="BH127" s="1617" t="s">
        <v>884</v>
      </c>
      <c r="BI127" s="1666">
        <v>44563</v>
      </c>
      <c r="BJ127" s="1666">
        <v>44926</v>
      </c>
      <c r="BK127" s="379"/>
      <c r="BL127" s="1668" t="s">
        <v>1012</v>
      </c>
    </row>
    <row r="128" spans="2:64" ht="66.75" thickBot="1" x14ac:dyDescent="0.35">
      <c r="B128" s="1584"/>
      <c r="C128" s="1587"/>
      <c r="D128" s="1590"/>
      <c r="E128" s="1614"/>
      <c r="F128" s="1597"/>
      <c r="G128" s="1643"/>
      <c r="H128" s="1618"/>
      <c r="I128" s="1631"/>
      <c r="J128" s="1631"/>
      <c r="K128" s="1631"/>
      <c r="L128" s="1618"/>
      <c r="M128" s="1626"/>
      <c r="N128" s="1629"/>
      <c r="O128" s="649" t="s">
        <v>53</v>
      </c>
      <c r="P128" s="649" t="s">
        <v>53</v>
      </c>
      <c r="Q128" s="649" t="s">
        <v>53</v>
      </c>
      <c r="R128" s="649" t="s">
        <v>53</v>
      </c>
      <c r="S128" s="649" t="s">
        <v>53</v>
      </c>
      <c r="T128" s="649" t="s">
        <v>53</v>
      </c>
      <c r="U128" s="649" t="s">
        <v>53</v>
      </c>
      <c r="V128" s="649" t="s">
        <v>54</v>
      </c>
      <c r="W128" s="649" t="s">
        <v>54</v>
      </c>
      <c r="X128" s="649" t="s">
        <v>53</v>
      </c>
      <c r="Y128" s="649" t="s">
        <v>53</v>
      </c>
      <c r="Z128" s="649" t="s">
        <v>53</v>
      </c>
      <c r="AA128" s="649" t="s">
        <v>53</v>
      </c>
      <c r="AB128" s="649" t="s">
        <v>53</v>
      </c>
      <c r="AC128" s="649" t="s">
        <v>53</v>
      </c>
      <c r="AD128" s="649" t="s">
        <v>54</v>
      </c>
      <c r="AE128" s="649" t="s">
        <v>53</v>
      </c>
      <c r="AF128" s="649" t="s">
        <v>53</v>
      </c>
      <c r="AG128" s="649" t="s">
        <v>54</v>
      </c>
      <c r="AH128" s="650"/>
      <c r="AI128" s="1618"/>
      <c r="AJ128" s="650"/>
      <c r="AK128" s="1633"/>
      <c r="AL128" s="1637"/>
      <c r="AM128" s="1640"/>
      <c r="AN128" s="685" t="s">
        <v>347</v>
      </c>
      <c r="AO128" s="518" t="s">
        <v>881</v>
      </c>
      <c r="AP128" s="578" t="s">
        <v>880</v>
      </c>
      <c r="AQ128" s="663" t="s">
        <v>103</v>
      </c>
      <c r="AR128" s="664" t="s">
        <v>62</v>
      </c>
      <c r="AS128" s="621">
        <v>0.15</v>
      </c>
      <c r="AT128" s="664" t="s">
        <v>56</v>
      </c>
      <c r="AU128" s="621">
        <v>0.15</v>
      </c>
      <c r="AV128" s="665">
        <v>0.3</v>
      </c>
      <c r="AW128" s="664" t="s">
        <v>57</v>
      </c>
      <c r="AX128" s="664" t="s">
        <v>65</v>
      </c>
      <c r="AY128" s="664" t="s">
        <v>59</v>
      </c>
      <c r="AZ128" s="679">
        <v>0.29399999999999998</v>
      </c>
      <c r="BA128" s="666" t="s">
        <v>90</v>
      </c>
      <c r="BB128" s="665">
        <v>0.6</v>
      </c>
      <c r="BC128" s="666" t="s">
        <v>123</v>
      </c>
      <c r="BD128" s="624" t="s">
        <v>126</v>
      </c>
      <c r="BE128" s="1621"/>
      <c r="BF128" s="1720"/>
      <c r="BG128" s="1618"/>
      <c r="BH128" s="1618"/>
      <c r="BI128" s="1667"/>
      <c r="BJ128" s="1667"/>
      <c r="BK128" s="376"/>
      <c r="BL128" s="1669"/>
    </row>
    <row r="129" spans="2:64" ht="148.5" customHeight="1" thickBot="1" x14ac:dyDescent="0.35">
      <c r="B129" s="1584"/>
      <c r="C129" s="1587"/>
      <c r="D129" s="1590"/>
      <c r="E129" s="1648" t="s">
        <v>50</v>
      </c>
      <c r="F129" s="1595" t="s">
        <v>309</v>
      </c>
      <c r="G129" s="1641" t="s">
        <v>1013</v>
      </c>
      <c r="H129" s="1617" t="s">
        <v>68</v>
      </c>
      <c r="I129" s="1630" t="s">
        <v>885</v>
      </c>
      <c r="J129" s="1630" t="s">
        <v>886</v>
      </c>
      <c r="K129" s="1630" t="s">
        <v>101</v>
      </c>
      <c r="L129" s="1617" t="s">
        <v>64</v>
      </c>
      <c r="M129" s="1624" t="s">
        <v>122</v>
      </c>
      <c r="N129" s="1627">
        <v>0.6</v>
      </c>
      <c r="O129" s="632" t="s">
        <v>53</v>
      </c>
      <c r="P129" s="632" t="s">
        <v>53</v>
      </c>
      <c r="Q129" s="632" t="s">
        <v>53</v>
      </c>
      <c r="R129" s="632" t="s">
        <v>53</v>
      </c>
      <c r="S129" s="632" t="s">
        <v>53</v>
      </c>
      <c r="T129" s="632" t="s">
        <v>53</v>
      </c>
      <c r="U129" s="632" t="s">
        <v>53</v>
      </c>
      <c r="V129" s="632" t="s">
        <v>54</v>
      </c>
      <c r="W129" s="632" t="s">
        <v>54</v>
      </c>
      <c r="X129" s="632" t="s">
        <v>53</v>
      </c>
      <c r="Y129" s="632" t="s">
        <v>53</v>
      </c>
      <c r="Z129" s="632" t="s">
        <v>53</v>
      </c>
      <c r="AA129" s="632" t="s">
        <v>53</v>
      </c>
      <c r="AB129" s="632" t="s">
        <v>53</v>
      </c>
      <c r="AC129" s="632" t="s">
        <v>53</v>
      </c>
      <c r="AD129" s="632" t="s">
        <v>54</v>
      </c>
      <c r="AE129" s="632" t="s">
        <v>53</v>
      </c>
      <c r="AF129" s="632" t="s">
        <v>53</v>
      </c>
      <c r="AG129" s="632" t="s">
        <v>54</v>
      </c>
      <c r="AH129" s="633"/>
      <c r="AI129" s="1617" t="s">
        <v>361</v>
      </c>
      <c r="AJ129" s="633"/>
      <c r="AK129" s="1632" t="s">
        <v>123</v>
      </c>
      <c r="AL129" s="1635">
        <v>0.6</v>
      </c>
      <c r="AM129" s="1638" t="s">
        <v>126</v>
      </c>
      <c r="AN129" s="686" t="s">
        <v>84</v>
      </c>
      <c r="AO129" s="519" t="s">
        <v>888</v>
      </c>
      <c r="AP129" s="368" t="s">
        <v>887</v>
      </c>
      <c r="AQ129" s="642" t="s">
        <v>103</v>
      </c>
      <c r="AR129" s="658" t="s">
        <v>61</v>
      </c>
      <c r="AS129" s="643">
        <v>0.25</v>
      </c>
      <c r="AT129" s="658" t="s">
        <v>56</v>
      </c>
      <c r="AU129" s="643">
        <v>0.15</v>
      </c>
      <c r="AV129" s="644">
        <v>0.4</v>
      </c>
      <c r="AW129" s="658" t="s">
        <v>57</v>
      </c>
      <c r="AX129" s="658" t="s">
        <v>65</v>
      </c>
      <c r="AY129" s="658" t="s">
        <v>59</v>
      </c>
      <c r="AZ129" s="644">
        <v>0.36</v>
      </c>
      <c r="BA129" s="645" t="s">
        <v>90</v>
      </c>
      <c r="BB129" s="644">
        <v>0.6</v>
      </c>
      <c r="BC129" s="645" t="s">
        <v>123</v>
      </c>
      <c r="BD129" s="646" t="s">
        <v>126</v>
      </c>
      <c r="BE129" s="1619" t="s">
        <v>118</v>
      </c>
      <c r="BF129" s="1718" t="s">
        <v>1014</v>
      </c>
      <c r="BG129" s="1718" t="s">
        <v>1015</v>
      </c>
      <c r="BH129" s="1617" t="s">
        <v>395</v>
      </c>
      <c r="BI129" s="1666">
        <v>44593</v>
      </c>
      <c r="BJ129" s="1666">
        <v>44895</v>
      </c>
      <c r="BK129" s="379"/>
      <c r="BL129" s="1721" t="s">
        <v>890</v>
      </c>
    </row>
    <row r="130" spans="2:64" ht="90.75" customHeight="1" thickBot="1" x14ac:dyDescent="0.35">
      <c r="B130" s="1584"/>
      <c r="C130" s="1587"/>
      <c r="D130" s="1590"/>
      <c r="E130" s="1614"/>
      <c r="F130" s="1597"/>
      <c r="G130" s="1643"/>
      <c r="H130" s="1618"/>
      <c r="I130" s="1631"/>
      <c r="J130" s="1631"/>
      <c r="K130" s="1631"/>
      <c r="L130" s="1618"/>
      <c r="M130" s="1626"/>
      <c r="N130" s="1629"/>
      <c r="O130" s="661" t="s">
        <v>53</v>
      </c>
      <c r="P130" s="661" t="s">
        <v>53</v>
      </c>
      <c r="Q130" s="661" t="s">
        <v>53</v>
      </c>
      <c r="R130" s="661" t="s">
        <v>53</v>
      </c>
      <c r="S130" s="661" t="s">
        <v>53</v>
      </c>
      <c r="T130" s="661" t="s">
        <v>53</v>
      </c>
      <c r="U130" s="661" t="s">
        <v>53</v>
      </c>
      <c r="V130" s="661" t="s">
        <v>54</v>
      </c>
      <c r="W130" s="661" t="s">
        <v>54</v>
      </c>
      <c r="X130" s="661" t="s">
        <v>53</v>
      </c>
      <c r="Y130" s="661" t="s">
        <v>53</v>
      </c>
      <c r="Z130" s="661" t="s">
        <v>53</v>
      </c>
      <c r="AA130" s="661" t="s">
        <v>53</v>
      </c>
      <c r="AB130" s="661" t="s">
        <v>53</v>
      </c>
      <c r="AC130" s="661" t="s">
        <v>53</v>
      </c>
      <c r="AD130" s="661" t="s">
        <v>54</v>
      </c>
      <c r="AE130" s="661" t="s">
        <v>53</v>
      </c>
      <c r="AF130" s="661" t="s">
        <v>53</v>
      </c>
      <c r="AG130" s="661" t="s">
        <v>54</v>
      </c>
      <c r="AH130" s="662"/>
      <c r="AI130" s="1618"/>
      <c r="AJ130" s="662"/>
      <c r="AK130" s="1633"/>
      <c r="AL130" s="1637"/>
      <c r="AM130" s="1640"/>
      <c r="AN130" s="522" t="s">
        <v>347</v>
      </c>
      <c r="AO130" s="518" t="s">
        <v>889</v>
      </c>
      <c r="AP130" s="578" t="s">
        <v>887</v>
      </c>
      <c r="AQ130" s="663" t="s">
        <v>103</v>
      </c>
      <c r="AR130" s="664" t="s">
        <v>61</v>
      </c>
      <c r="AS130" s="621">
        <v>0.25</v>
      </c>
      <c r="AT130" s="664" t="s">
        <v>56</v>
      </c>
      <c r="AU130" s="621">
        <v>0.15</v>
      </c>
      <c r="AV130" s="665">
        <v>0.4</v>
      </c>
      <c r="AW130" s="664" t="s">
        <v>57</v>
      </c>
      <c r="AX130" s="664" t="s">
        <v>65</v>
      </c>
      <c r="AY130" s="664" t="s">
        <v>59</v>
      </c>
      <c r="AZ130" s="679">
        <v>0.216</v>
      </c>
      <c r="BA130" s="666" t="s">
        <v>90</v>
      </c>
      <c r="BB130" s="665">
        <v>0.6</v>
      </c>
      <c r="BC130" s="666" t="s">
        <v>123</v>
      </c>
      <c r="BD130" s="624" t="s">
        <v>126</v>
      </c>
      <c r="BE130" s="1621"/>
      <c r="BF130" s="1720"/>
      <c r="BG130" s="1720"/>
      <c r="BH130" s="1618"/>
      <c r="BI130" s="1667"/>
      <c r="BJ130" s="1667"/>
      <c r="BK130" s="376"/>
      <c r="BL130" s="1722"/>
    </row>
    <row r="131" spans="2:64" ht="168.75" customHeight="1" thickBot="1" x14ac:dyDescent="0.35">
      <c r="B131" s="1584"/>
      <c r="C131" s="1587"/>
      <c r="D131" s="1590"/>
      <c r="E131" s="1648" t="s">
        <v>50</v>
      </c>
      <c r="F131" s="1595" t="s">
        <v>311</v>
      </c>
      <c r="G131" s="1641" t="s">
        <v>1016</v>
      </c>
      <c r="H131" s="1617" t="s">
        <v>68</v>
      </c>
      <c r="I131" s="1617" t="s">
        <v>886</v>
      </c>
      <c r="J131" s="1617" t="s">
        <v>892</v>
      </c>
      <c r="K131" s="1630" t="s">
        <v>101</v>
      </c>
      <c r="L131" s="1617" t="s">
        <v>72</v>
      </c>
      <c r="M131" s="1624" t="s">
        <v>90</v>
      </c>
      <c r="N131" s="1627">
        <v>0.4</v>
      </c>
      <c r="O131" s="640" t="s">
        <v>53</v>
      </c>
      <c r="P131" s="640" t="s">
        <v>53</v>
      </c>
      <c r="Q131" s="640" t="s">
        <v>53</v>
      </c>
      <c r="R131" s="640" t="s">
        <v>53</v>
      </c>
      <c r="S131" s="640" t="s">
        <v>53</v>
      </c>
      <c r="T131" s="640" t="s">
        <v>53</v>
      </c>
      <c r="U131" s="640" t="s">
        <v>53</v>
      </c>
      <c r="V131" s="640" t="s">
        <v>54</v>
      </c>
      <c r="W131" s="640" t="s">
        <v>54</v>
      </c>
      <c r="X131" s="640" t="s">
        <v>53</v>
      </c>
      <c r="Y131" s="640" t="s">
        <v>53</v>
      </c>
      <c r="Z131" s="640" t="s">
        <v>53</v>
      </c>
      <c r="AA131" s="640" t="s">
        <v>53</v>
      </c>
      <c r="AB131" s="640" t="s">
        <v>53</v>
      </c>
      <c r="AC131" s="640" t="s">
        <v>53</v>
      </c>
      <c r="AD131" s="640" t="s">
        <v>54</v>
      </c>
      <c r="AE131" s="640" t="s">
        <v>53</v>
      </c>
      <c r="AF131" s="640" t="s">
        <v>53</v>
      </c>
      <c r="AG131" s="640" t="s">
        <v>54</v>
      </c>
      <c r="AH131" s="641"/>
      <c r="AI131" s="1617" t="s">
        <v>361</v>
      </c>
      <c r="AJ131" s="641"/>
      <c r="AK131" s="1632" t="s">
        <v>123</v>
      </c>
      <c r="AL131" s="1635">
        <v>0.6</v>
      </c>
      <c r="AM131" s="1638" t="s">
        <v>126</v>
      </c>
      <c r="AN131" s="685" t="s">
        <v>84</v>
      </c>
      <c r="AO131" s="517" t="s">
        <v>896</v>
      </c>
      <c r="AP131" s="368" t="s">
        <v>893</v>
      </c>
      <c r="AQ131" s="122" t="s">
        <v>103</v>
      </c>
      <c r="AR131" s="658" t="s">
        <v>61</v>
      </c>
      <c r="AS131" s="643">
        <v>0.25</v>
      </c>
      <c r="AT131" s="658" t="s">
        <v>56</v>
      </c>
      <c r="AU131" s="643">
        <v>0.15</v>
      </c>
      <c r="AV131" s="644">
        <v>0.4</v>
      </c>
      <c r="AW131" s="658" t="s">
        <v>57</v>
      </c>
      <c r="AX131" s="658" t="s">
        <v>58</v>
      </c>
      <c r="AY131" s="658" t="s">
        <v>59</v>
      </c>
      <c r="AZ131" s="644">
        <v>0.24</v>
      </c>
      <c r="BA131" s="645" t="s">
        <v>90</v>
      </c>
      <c r="BB131" s="644">
        <v>0.6</v>
      </c>
      <c r="BC131" s="645" t="s">
        <v>123</v>
      </c>
      <c r="BD131" s="646" t="s">
        <v>126</v>
      </c>
      <c r="BE131" s="1619" t="s">
        <v>60</v>
      </c>
      <c r="BF131" s="1617" t="s">
        <v>898</v>
      </c>
      <c r="BG131" s="1617" t="s">
        <v>899</v>
      </c>
      <c r="BH131" s="1617" t="s">
        <v>430</v>
      </c>
      <c r="BI131" s="1666">
        <v>44593</v>
      </c>
      <c r="BJ131" s="1666">
        <v>44895</v>
      </c>
      <c r="BK131" s="379"/>
      <c r="BL131" s="1668" t="s">
        <v>1017</v>
      </c>
    </row>
    <row r="132" spans="2:64" ht="98.25" customHeight="1" thickBot="1" x14ac:dyDescent="0.35">
      <c r="B132" s="1584"/>
      <c r="C132" s="1587"/>
      <c r="D132" s="1590"/>
      <c r="E132" s="1593"/>
      <c r="F132" s="1596"/>
      <c r="G132" s="1642"/>
      <c r="H132" s="1622"/>
      <c r="I132" s="1622"/>
      <c r="J132" s="1622"/>
      <c r="K132" s="1647"/>
      <c r="L132" s="1622"/>
      <c r="M132" s="1625"/>
      <c r="N132" s="1628"/>
      <c r="O132" s="623" t="s">
        <v>53</v>
      </c>
      <c r="P132" s="623" t="s">
        <v>53</v>
      </c>
      <c r="Q132" s="623" t="s">
        <v>53</v>
      </c>
      <c r="R132" s="623" t="s">
        <v>53</v>
      </c>
      <c r="S132" s="623" t="s">
        <v>53</v>
      </c>
      <c r="T132" s="623" t="s">
        <v>53</v>
      </c>
      <c r="U132" s="623" t="s">
        <v>53</v>
      </c>
      <c r="V132" s="623" t="s">
        <v>54</v>
      </c>
      <c r="W132" s="623" t="s">
        <v>54</v>
      </c>
      <c r="X132" s="623" t="s">
        <v>53</v>
      </c>
      <c r="Y132" s="623" t="s">
        <v>53</v>
      </c>
      <c r="Z132" s="623" t="s">
        <v>53</v>
      </c>
      <c r="AA132" s="623" t="s">
        <v>53</v>
      </c>
      <c r="AB132" s="623" t="s">
        <v>53</v>
      </c>
      <c r="AC132" s="623" t="s">
        <v>53</v>
      </c>
      <c r="AD132" s="623" t="s">
        <v>54</v>
      </c>
      <c r="AE132" s="623" t="s">
        <v>53</v>
      </c>
      <c r="AF132" s="623" t="s">
        <v>53</v>
      </c>
      <c r="AG132" s="623" t="s">
        <v>54</v>
      </c>
      <c r="AH132" s="615"/>
      <c r="AI132" s="1622"/>
      <c r="AJ132" s="615"/>
      <c r="AK132" s="1634"/>
      <c r="AL132" s="1636"/>
      <c r="AM132" s="1639"/>
      <c r="AN132" s="686" t="s">
        <v>347</v>
      </c>
      <c r="AO132" s="375" t="s">
        <v>1018</v>
      </c>
      <c r="AP132" s="368" t="s">
        <v>894</v>
      </c>
      <c r="AQ132" s="521" t="s">
        <v>103</v>
      </c>
      <c r="AR132" s="659" t="s">
        <v>61</v>
      </c>
      <c r="AS132" s="617">
        <v>0.25</v>
      </c>
      <c r="AT132" s="659" t="s">
        <v>56</v>
      </c>
      <c r="AU132" s="617">
        <v>0.15</v>
      </c>
      <c r="AV132" s="618">
        <v>0.4</v>
      </c>
      <c r="AW132" s="659" t="s">
        <v>57</v>
      </c>
      <c r="AX132" s="659" t="s">
        <v>58</v>
      </c>
      <c r="AY132" s="659" t="s">
        <v>59</v>
      </c>
      <c r="AZ132" s="629">
        <v>0.14399999999999999</v>
      </c>
      <c r="BA132" s="619" t="s">
        <v>112</v>
      </c>
      <c r="BB132" s="618">
        <v>0.6</v>
      </c>
      <c r="BC132" s="619" t="s">
        <v>123</v>
      </c>
      <c r="BD132" s="620" t="s">
        <v>126</v>
      </c>
      <c r="BE132" s="1620"/>
      <c r="BF132" s="1622"/>
      <c r="BG132" s="1622"/>
      <c r="BH132" s="1622"/>
      <c r="BI132" s="1717"/>
      <c r="BJ132" s="1717"/>
      <c r="BK132" s="338"/>
      <c r="BL132" s="1670"/>
    </row>
    <row r="133" spans="2:64" ht="75" customHeight="1" thickBot="1" x14ac:dyDescent="0.35">
      <c r="B133" s="1584"/>
      <c r="C133" s="1587"/>
      <c r="D133" s="1590"/>
      <c r="E133" s="1614"/>
      <c r="F133" s="1597"/>
      <c r="G133" s="1643"/>
      <c r="H133" s="1618"/>
      <c r="I133" s="1618"/>
      <c r="J133" s="1618"/>
      <c r="K133" s="1631"/>
      <c r="L133" s="1618"/>
      <c r="M133" s="1626"/>
      <c r="N133" s="1629"/>
      <c r="O133" s="661" t="s">
        <v>53</v>
      </c>
      <c r="P133" s="661" t="s">
        <v>53</v>
      </c>
      <c r="Q133" s="661" t="s">
        <v>53</v>
      </c>
      <c r="R133" s="661" t="s">
        <v>53</v>
      </c>
      <c r="S133" s="661" t="s">
        <v>53</v>
      </c>
      <c r="T133" s="661" t="s">
        <v>53</v>
      </c>
      <c r="U133" s="661" t="s">
        <v>53</v>
      </c>
      <c r="V133" s="661" t="s">
        <v>54</v>
      </c>
      <c r="W133" s="661" t="s">
        <v>54</v>
      </c>
      <c r="X133" s="661" t="s">
        <v>53</v>
      </c>
      <c r="Y133" s="661" t="s">
        <v>53</v>
      </c>
      <c r="Z133" s="661" t="s">
        <v>53</v>
      </c>
      <c r="AA133" s="661" t="s">
        <v>53</v>
      </c>
      <c r="AB133" s="661" t="s">
        <v>53</v>
      </c>
      <c r="AC133" s="661" t="s">
        <v>53</v>
      </c>
      <c r="AD133" s="661" t="s">
        <v>54</v>
      </c>
      <c r="AE133" s="661" t="s">
        <v>53</v>
      </c>
      <c r="AF133" s="661" t="s">
        <v>53</v>
      </c>
      <c r="AG133" s="661" t="s">
        <v>54</v>
      </c>
      <c r="AH133" s="662"/>
      <c r="AI133" s="1618"/>
      <c r="AJ133" s="662"/>
      <c r="AK133" s="1633"/>
      <c r="AL133" s="1637"/>
      <c r="AM133" s="1640"/>
      <c r="AN133" s="522" t="s">
        <v>348</v>
      </c>
      <c r="AO133" s="527" t="s">
        <v>897</v>
      </c>
      <c r="AP133" s="578" t="s">
        <v>895</v>
      </c>
      <c r="AQ133" s="528" t="s">
        <v>103</v>
      </c>
      <c r="AR133" s="664" t="s">
        <v>62</v>
      </c>
      <c r="AS133" s="621">
        <v>0.15</v>
      </c>
      <c r="AT133" s="664" t="s">
        <v>56</v>
      </c>
      <c r="AU133" s="621">
        <v>0.15</v>
      </c>
      <c r="AV133" s="665">
        <v>0.3</v>
      </c>
      <c r="AW133" s="664" t="s">
        <v>73</v>
      </c>
      <c r="AX133" s="664" t="s">
        <v>65</v>
      </c>
      <c r="AY133" s="664" t="s">
        <v>59</v>
      </c>
      <c r="AZ133" s="665">
        <v>0.1008</v>
      </c>
      <c r="BA133" s="666" t="s">
        <v>112</v>
      </c>
      <c r="BB133" s="665">
        <v>0.6</v>
      </c>
      <c r="BC133" s="666" t="s">
        <v>123</v>
      </c>
      <c r="BD133" s="624" t="s">
        <v>126</v>
      </c>
      <c r="BE133" s="1621"/>
      <c r="BF133" s="1618"/>
      <c r="BG133" s="1618"/>
      <c r="BH133" s="1618"/>
      <c r="BI133" s="1667"/>
      <c r="BJ133" s="1667"/>
      <c r="BK133" s="376"/>
      <c r="BL133" s="1669"/>
    </row>
    <row r="134" spans="2:64" ht="180" customHeight="1" thickBot="1" x14ac:dyDescent="0.35">
      <c r="B134" s="1584"/>
      <c r="C134" s="1587"/>
      <c r="D134" s="1590"/>
      <c r="E134" s="1648" t="s">
        <v>50</v>
      </c>
      <c r="F134" s="1595" t="s">
        <v>313</v>
      </c>
      <c r="G134" s="1641" t="s">
        <v>1019</v>
      </c>
      <c r="H134" s="1617" t="s">
        <v>68</v>
      </c>
      <c r="I134" s="1617" t="s">
        <v>903</v>
      </c>
      <c r="J134" s="1617" t="s">
        <v>904</v>
      </c>
      <c r="K134" s="1630" t="s">
        <v>101</v>
      </c>
      <c r="L134" s="1617" t="s">
        <v>167</v>
      </c>
      <c r="M134" s="1624" t="s">
        <v>112</v>
      </c>
      <c r="N134" s="1627">
        <v>0.2</v>
      </c>
      <c r="O134" s="640" t="s">
        <v>53</v>
      </c>
      <c r="P134" s="640" t="s">
        <v>53</v>
      </c>
      <c r="Q134" s="640" t="s">
        <v>53</v>
      </c>
      <c r="R134" s="640" t="s">
        <v>53</v>
      </c>
      <c r="S134" s="640" t="s">
        <v>53</v>
      </c>
      <c r="T134" s="640" t="s">
        <v>53</v>
      </c>
      <c r="U134" s="640" t="s">
        <v>53</v>
      </c>
      <c r="V134" s="640" t="s">
        <v>54</v>
      </c>
      <c r="W134" s="640" t="s">
        <v>54</v>
      </c>
      <c r="X134" s="640" t="s">
        <v>53</v>
      </c>
      <c r="Y134" s="640" t="s">
        <v>53</v>
      </c>
      <c r="Z134" s="640" t="s">
        <v>53</v>
      </c>
      <c r="AA134" s="640" t="s">
        <v>53</v>
      </c>
      <c r="AB134" s="640" t="s">
        <v>53</v>
      </c>
      <c r="AC134" s="640" t="s">
        <v>53</v>
      </c>
      <c r="AD134" s="640" t="s">
        <v>54</v>
      </c>
      <c r="AE134" s="640" t="s">
        <v>53</v>
      </c>
      <c r="AF134" s="640" t="s">
        <v>53</v>
      </c>
      <c r="AG134" s="640" t="s">
        <v>54</v>
      </c>
      <c r="AH134" s="641"/>
      <c r="AI134" s="1617" t="s">
        <v>362</v>
      </c>
      <c r="AJ134" s="641"/>
      <c r="AK134" s="1632" t="s">
        <v>130</v>
      </c>
      <c r="AL134" s="1635">
        <v>0.8</v>
      </c>
      <c r="AM134" s="1638" t="s">
        <v>129</v>
      </c>
      <c r="AN134" s="686" t="s">
        <v>84</v>
      </c>
      <c r="AO134" s="756" t="s">
        <v>908</v>
      </c>
      <c r="AP134" s="368" t="s">
        <v>905</v>
      </c>
      <c r="AQ134" s="642" t="s">
        <v>103</v>
      </c>
      <c r="AR134" s="658" t="s">
        <v>61</v>
      </c>
      <c r="AS134" s="643">
        <v>0.25</v>
      </c>
      <c r="AT134" s="658" t="s">
        <v>56</v>
      </c>
      <c r="AU134" s="643">
        <v>0.15</v>
      </c>
      <c r="AV134" s="644">
        <v>0.4</v>
      </c>
      <c r="AW134" s="658" t="s">
        <v>57</v>
      </c>
      <c r="AX134" s="658" t="s">
        <v>58</v>
      </c>
      <c r="AY134" s="658" t="s">
        <v>59</v>
      </c>
      <c r="AZ134" s="644">
        <v>0.12</v>
      </c>
      <c r="BA134" s="645" t="s">
        <v>112</v>
      </c>
      <c r="BB134" s="644">
        <v>0.8</v>
      </c>
      <c r="BC134" s="645" t="s">
        <v>130</v>
      </c>
      <c r="BD134" s="646" t="s">
        <v>129</v>
      </c>
      <c r="BE134" s="1619" t="s">
        <v>118</v>
      </c>
      <c r="BF134" s="1718" t="s">
        <v>909</v>
      </c>
      <c r="BG134" s="1718" t="s">
        <v>906</v>
      </c>
      <c r="BH134" s="1617" t="s">
        <v>430</v>
      </c>
      <c r="BI134" s="1666">
        <v>44593</v>
      </c>
      <c r="BJ134" s="1666">
        <v>44895</v>
      </c>
      <c r="BK134" s="379"/>
      <c r="BL134" s="1668" t="s">
        <v>910</v>
      </c>
    </row>
    <row r="135" spans="2:64" ht="162.75" customHeight="1" thickBot="1" x14ac:dyDescent="0.35">
      <c r="B135" s="1584"/>
      <c r="C135" s="1587"/>
      <c r="D135" s="1590"/>
      <c r="E135" s="1614"/>
      <c r="F135" s="1597"/>
      <c r="G135" s="1643"/>
      <c r="H135" s="1618"/>
      <c r="I135" s="1618"/>
      <c r="J135" s="1618"/>
      <c r="K135" s="1631"/>
      <c r="L135" s="1618"/>
      <c r="M135" s="1626"/>
      <c r="N135" s="1629"/>
      <c r="O135" s="673" t="s">
        <v>53</v>
      </c>
      <c r="P135" s="673" t="s">
        <v>53</v>
      </c>
      <c r="Q135" s="673" t="s">
        <v>53</v>
      </c>
      <c r="R135" s="673" t="s">
        <v>53</v>
      </c>
      <c r="S135" s="673" t="s">
        <v>53</v>
      </c>
      <c r="T135" s="673" t="s">
        <v>53</v>
      </c>
      <c r="U135" s="673" t="s">
        <v>53</v>
      </c>
      <c r="V135" s="673" t="s">
        <v>54</v>
      </c>
      <c r="W135" s="673" t="s">
        <v>54</v>
      </c>
      <c r="X135" s="673" t="s">
        <v>53</v>
      </c>
      <c r="Y135" s="673" t="s">
        <v>53</v>
      </c>
      <c r="Z135" s="673" t="s">
        <v>53</v>
      </c>
      <c r="AA135" s="673" t="s">
        <v>53</v>
      </c>
      <c r="AB135" s="673" t="s">
        <v>53</v>
      </c>
      <c r="AC135" s="673" t="s">
        <v>53</v>
      </c>
      <c r="AD135" s="673" t="s">
        <v>54</v>
      </c>
      <c r="AE135" s="673" t="s">
        <v>53</v>
      </c>
      <c r="AF135" s="673" t="s">
        <v>53</v>
      </c>
      <c r="AG135" s="673" t="s">
        <v>54</v>
      </c>
      <c r="AH135" s="674"/>
      <c r="AI135" s="1618"/>
      <c r="AJ135" s="674"/>
      <c r="AK135" s="1633"/>
      <c r="AL135" s="1637"/>
      <c r="AM135" s="1640"/>
      <c r="AN135" s="686" t="s">
        <v>347</v>
      </c>
      <c r="AO135" s="756" t="s">
        <v>907</v>
      </c>
      <c r="AP135" s="368" t="s">
        <v>906</v>
      </c>
      <c r="AQ135" s="675" t="s">
        <v>105</v>
      </c>
      <c r="AR135" s="669" t="s">
        <v>55</v>
      </c>
      <c r="AS135" s="651">
        <v>0.1</v>
      </c>
      <c r="AT135" s="669" t="s">
        <v>56</v>
      </c>
      <c r="AU135" s="651">
        <v>0.15</v>
      </c>
      <c r="AV135" s="676">
        <v>0.25</v>
      </c>
      <c r="AW135" s="660" t="s">
        <v>57</v>
      </c>
      <c r="AX135" s="660" t="s">
        <v>58</v>
      </c>
      <c r="AY135" s="660" t="s">
        <v>59</v>
      </c>
      <c r="AZ135" s="671">
        <v>0.12</v>
      </c>
      <c r="BA135" s="677" t="s">
        <v>112</v>
      </c>
      <c r="BB135" s="654">
        <v>0.60000000000000009</v>
      </c>
      <c r="BC135" s="677" t="s">
        <v>123</v>
      </c>
      <c r="BD135" s="672" t="s">
        <v>126</v>
      </c>
      <c r="BE135" s="1621"/>
      <c r="BF135" s="1720"/>
      <c r="BG135" s="1720"/>
      <c r="BH135" s="1618"/>
      <c r="BI135" s="1667"/>
      <c r="BJ135" s="1667"/>
      <c r="BK135" s="381"/>
      <c r="BL135" s="1669"/>
    </row>
    <row r="136" spans="2:64" ht="83.25" customHeight="1" thickBot="1" x14ac:dyDescent="0.35">
      <c r="B136" s="1584"/>
      <c r="C136" s="1587"/>
      <c r="D136" s="1590"/>
      <c r="E136" s="1648" t="s">
        <v>50</v>
      </c>
      <c r="F136" s="1595" t="s">
        <v>331</v>
      </c>
      <c r="G136" s="1641" t="s">
        <v>1020</v>
      </c>
      <c r="H136" s="1617" t="s">
        <v>165</v>
      </c>
      <c r="I136" s="1630" t="s">
        <v>1021</v>
      </c>
      <c r="J136" s="1630" t="s">
        <v>1022</v>
      </c>
      <c r="K136" s="1630" t="s">
        <v>357</v>
      </c>
      <c r="L136" s="1617" t="s">
        <v>64</v>
      </c>
      <c r="M136" s="1624" t="s">
        <v>122</v>
      </c>
      <c r="N136" s="1627">
        <v>0.6</v>
      </c>
      <c r="O136" s="640" t="s">
        <v>53</v>
      </c>
      <c r="P136" s="640" t="s">
        <v>53</v>
      </c>
      <c r="Q136" s="640" t="s">
        <v>53</v>
      </c>
      <c r="R136" s="640" t="s">
        <v>53</v>
      </c>
      <c r="S136" s="640" t="s">
        <v>53</v>
      </c>
      <c r="T136" s="640" t="s">
        <v>53</v>
      </c>
      <c r="U136" s="640" t="s">
        <v>53</v>
      </c>
      <c r="V136" s="640" t="s">
        <v>54</v>
      </c>
      <c r="W136" s="640" t="s">
        <v>54</v>
      </c>
      <c r="X136" s="640" t="s">
        <v>53</v>
      </c>
      <c r="Y136" s="640" t="s">
        <v>53</v>
      </c>
      <c r="Z136" s="640" t="s">
        <v>53</v>
      </c>
      <c r="AA136" s="640" t="s">
        <v>53</v>
      </c>
      <c r="AB136" s="640" t="s">
        <v>53</v>
      </c>
      <c r="AC136" s="640" t="s">
        <v>53</v>
      </c>
      <c r="AD136" s="640" t="s">
        <v>54</v>
      </c>
      <c r="AE136" s="640" t="s">
        <v>53</v>
      </c>
      <c r="AF136" s="640" t="s">
        <v>53</v>
      </c>
      <c r="AG136" s="640" t="s">
        <v>54</v>
      </c>
      <c r="AH136" s="641"/>
      <c r="AI136" s="1617" t="s">
        <v>362</v>
      </c>
      <c r="AJ136" s="641"/>
      <c r="AK136" s="1632" t="s">
        <v>130</v>
      </c>
      <c r="AL136" s="1635">
        <v>0.8</v>
      </c>
      <c r="AM136" s="1638" t="s">
        <v>129</v>
      </c>
      <c r="AN136" s="686" t="s">
        <v>84</v>
      </c>
      <c r="AO136" s="756" t="s">
        <v>1023</v>
      </c>
      <c r="AP136" s="368" t="s">
        <v>1024</v>
      </c>
      <c r="AQ136" s="642" t="s">
        <v>103</v>
      </c>
      <c r="AR136" s="658" t="s">
        <v>62</v>
      </c>
      <c r="AS136" s="643">
        <v>0.15</v>
      </c>
      <c r="AT136" s="658" t="s">
        <v>56</v>
      </c>
      <c r="AU136" s="643">
        <v>0.15</v>
      </c>
      <c r="AV136" s="644">
        <v>0.3</v>
      </c>
      <c r="AW136" s="658" t="s">
        <v>57</v>
      </c>
      <c r="AX136" s="658" t="s">
        <v>58</v>
      </c>
      <c r="AY136" s="658" t="s">
        <v>59</v>
      </c>
      <c r="AZ136" s="644">
        <v>0.42</v>
      </c>
      <c r="BA136" s="645" t="s">
        <v>122</v>
      </c>
      <c r="BB136" s="644">
        <v>0.8</v>
      </c>
      <c r="BC136" s="645" t="s">
        <v>130</v>
      </c>
      <c r="BD136" s="646" t="s">
        <v>129</v>
      </c>
      <c r="BE136" s="1619" t="s">
        <v>60</v>
      </c>
      <c r="BF136" s="379" t="s">
        <v>911</v>
      </c>
      <c r="BG136" s="670" t="s">
        <v>1025</v>
      </c>
      <c r="BH136" s="670" t="s">
        <v>430</v>
      </c>
      <c r="BI136" s="158">
        <v>44607</v>
      </c>
      <c r="BJ136" s="158">
        <v>44803</v>
      </c>
      <c r="BK136" s="379"/>
      <c r="BL136" s="1668" t="s">
        <v>913</v>
      </c>
    </row>
    <row r="137" spans="2:64" ht="64.5" customHeight="1" thickBot="1" x14ac:dyDescent="0.35">
      <c r="B137" s="1585"/>
      <c r="C137" s="1588"/>
      <c r="D137" s="1591"/>
      <c r="E137" s="1594"/>
      <c r="F137" s="1597"/>
      <c r="G137" s="1643"/>
      <c r="H137" s="1618"/>
      <c r="I137" s="1631"/>
      <c r="J137" s="1631"/>
      <c r="K137" s="1631"/>
      <c r="L137" s="1618"/>
      <c r="M137" s="1626"/>
      <c r="N137" s="1629"/>
      <c r="O137" s="673" t="s">
        <v>53</v>
      </c>
      <c r="P137" s="673" t="s">
        <v>53</v>
      </c>
      <c r="Q137" s="673" t="s">
        <v>53</v>
      </c>
      <c r="R137" s="673" t="s">
        <v>53</v>
      </c>
      <c r="S137" s="673" t="s">
        <v>53</v>
      </c>
      <c r="T137" s="673" t="s">
        <v>53</v>
      </c>
      <c r="U137" s="673" t="s">
        <v>53</v>
      </c>
      <c r="V137" s="673" t="s">
        <v>54</v>
      </c>
      <c r="W137" s="673" t="s">
        <v>54</v>
      </c>
      <c r="X137" s="673" t="s">
        <v>53</v>
      </c>
      <c r="Y137" s="673" t="s">
        <v>53</v>
      </c>
      <c r="Z137" s="673" t="s">
        <v>53</v>
      </c>
      <c r="AA137" s="673" t="s">
        <v>53</v>
      </c>
      <c r="AB137" s="673" t="s">
        <v>53</v>
      </c>
      <c r="AC137" s="673" t="s">
        <v>53</v>
      </c>
      <c r="AD137" s="673" t="s">
        <v>54</v>
      </c>
      <c r="AE137" s="673" t="s">
        <v>53</v>
      </c>
      <c r="AF137" s="673" t="s">
        <v>53</v>
      </c>
      <c r="AG137" s="673" t="s">
        <v>54</v>
      </c>
      <c r="AH137" s="674"/>
      <c r="AI137" s="1618"/>
      <c r="AJ137" s="674"/>
      <c r="AK137" s="1633"/>
      <c r="AL137" s="1637"/>
      <c r="AM137" s="1640"/>
      <c r="AN137" s="686" t="s">
        <v>347</v>
      </c>
      <c r="AO137" s="582" t="s">
        <v>1026</v>
      </c>
      <c r="AP137" s="368" t="s">
        <v>1027</v>
      </c>
      <c r="AQ137" s="675" t="s">
        <v>105</v>
      </c>
      <c r="AR137" s="669" t="s">
        <v>55</v>
      </c>
      <c r="AS137" s="651">
        <v>0.1</v>
      </c>
      <c r="AT137" s="669" t="s">
        <v>56</v>
      </c>
      <c r="AU137" s="651">
        <v>0.15</v>
      </c>
      <c r="AV137" s="676">
        <v>0.25</v>
      </c>
      <c r="AW137" s="669" t="s">
        <v>73</v>
      </c>
      <c r="AX137" s="669" t="s">
        <v>65</v>
      </c>
      <c r="AY137" s="669" t="s">
        <v>59</v>
      </c>
      <c r="AZ137" s="671">
        <v>0.42</v>
      </c>
      <c r="BA137" s="677" t="s">
        <v>122</v>
      </c>
      <c r="BB137" s="654">
        <v>0.60000000000000009</v>
      </c>
      <c r="BC137" s="677" t="s">
        <v>123</v>
      </c>
      <c r="BD137" s="672" t="s">
        <v>126</v>
      </c>
      <c r="BE137" s="1621"/>
      <c r="BF137" s="381" t="s">
        <v>1028</v>
      </c>
      <c r="BG137" s="648" t="s">
        <v>1025</v>
      </c>
      <c r="BH137" s="648" t="s">
        <v>912</v>
      </c>
      <c r="BI137" s="160">
        <v>44593</v>
      </c>
      <c r="BJ137" s="160">
        <v>44895</v>
      </c>
      <c r="BK137" s="381"/>
      <c r="BL137" s="1669"/>
    </row>
    <row r="138" spans="2:64" ht="156.75" customHeight="1" thickBot="1" x14ac:dyDescent="0.35">
      <c r="B138" s="1641" t="s">
        <v>162</v>
      </c>
      <c r="C138" s="1589" t="s">
        <v>219</v>
      </c>
      <c r="D138" s="1589" t="s">
        <v>225</v>
      </c>
      <c r="E138" s="597" t="s">
        <v>50</v>
      </c>
      <c r="F138" s="720" t="s">
        <v>317</v>
      </c>
      <c r="G138" s="397" t="s">
        <v>524</v>
      </c>
      <c r="H138" s="688" t="s">
        <v>68</v>
      </c>
      <c r="I138" s="394" t="s">
        <v>525</v>
      </c>
      <c r="J138" s="394" t="s">
        <v>1029</v>
      </c>
      <c r="K138" s="689" t="s">
        <v>101</v>
      </c>
      <c r="L138" s="688" t="s">
        <v>167</v>
      </c>
      <c r="M138" s="690" t="s">
        <v>112</v>
      </c>
      <c r="N138" s="691">
        <v>0.2</v>
      </c>
      <c r="O138" s="692" t="s">
        <v>53</v>
      </c>
      <c r="P138" s="692" t="s">
        <v>53</v>
      </c>
      <c r="Q138" s="692" t="s">
        <v>53</v>
      </c>
      <c r="R138" s="692" t="s">
        <v>53</v>
      </c>
      <c r="S138" s="692" t="s">
        <v>53</v>
      </c>
      <c r="T138" s="692" t="s">
        <v>53</v>
      </c>
      <c r="U138" s="692" t="s">
        <v>53</v>
      </c>
      <c r="V138" s="692" t="s">
        <v>54</v>
      </c>
      <c r="W138" s="692" t="s">
        <v>54</v>
      </c>
      <c r="X138" s="692" t="s">
        <v>53</v>
      </c>
      <c r="Y138" s="692" t="s">
        <v>53</v>
      </c>
      <c r="Z138" s="692" t="s">
        <v>53</v>
      </c>
      <c r="AA138" s="692" t="s">
        <v>53</v>
      </c>
      <c r="AB138" s="692" t="s">
        <v>53</v>
      </c>
      <c r="AC138" s="692" t="s">
        <v>53</v>
      </c>
      <c r="AD138" s="692" t="s">
        <v>54</v>
      </c>
      <c r="AE138" s="692" t="s">
        <v>53</v>
      </c>
      <c r="AF138" s="692" t="s">
        <v>53</v>
      </c>
      <c r="AG138" s="692" t="s">
        <v>54</v>
      </c>
      <c r="AH138" s="693"/>
      <c r="AI138" s="688" t="s">
        <v>361</v>
      </c>
      <c r="AJ138" s="693"/>
      <c r="AK138" s="694" t="s">
        <v>123</v>
      </c>
      <c r="AL138" s="695">
        <v>0.6</v>
      </c>
      <c r="AM138" s="706" t="s">
        <v>126</v>
      </c>
      <c r="AN138" s="686" t="s">
        <v>84</v>
      </c>
      <c r="AO138" s="269" t="s">
        <v>558</v>
      </c>
      <c r="AP138" s="368" t="s">
        <v>1030</v>
      </c>
      <c r="AQ138" s="583" t="s">
        <v>103</v>
      </c>
      <c r="AR138" s="554" t="s">
        <v>61</v>
      </c>
      <c r="AS138" s="550">
        <v>0.25</v>
      </c>
      <c r="AT138" s="554" t="s">
        <v>56</v>
      </c>
      <c r="AU138" s="550">
        <v>0.15</v>
      </c>
      <c r="AV138" s="565">
        <v>0.4</v>
      </c>
      <c r="AW138" s="554" t="s">
        <v>57</v>
      </c>
      <c r="AX138" s="554" t="s">
        <v>58</v>
      </c>
      <c r="AY138" s="554" t="s">
        <v>59</v>
      </c>
      <c r="AZ138" s="565">
        <v>0.12</v>
      </c>
      <c r="BA138" s="566" t="s">
        <v>112</v>
      </c>
      <c r="BB138" s="565">
        <v>0.6</v>
      </c>
      <c r="BC138" s="566" t="s">
        <v>123</v>
      </c>
      <c r="BD138" s="567" t="s">
        <v>126</v>
      </c>
      <c r="BE138" s="554" t="s">
        <v>60</v>
      </c>
      <c r="BF138" s="555" t="s">
        <v>765</v>
      </c>
      <c r="BG138" s="555" t="s">
        <v>764</v>
      </c>
      <c r="BH138" s="555" t="s">
        <v>590</v>
      </c>
      <c r="BI138" s="568">
        <v>44576</v>
      </c>
      <c r="BJ138" s="568">
        <v>44925</v>
      </c>
      <c r="BK138" s="308"/>
      <c r="BL138" s="777" t="s">
        <v>1031</v>
      </c>
    </row>
    <row r="139" spans="2:64" ht="73.5" customHeight="1" thickBot="1" x14ac:dyDescent="0.35">
      <c r="B139" s="1642"/>
      <c r="C139" s="1590"/>
      <c r="D139" s="1590"/>
      <c r="E139" s="1648" t="s">
        <v>74</v>
      </c>
      <c r="F139" s="1595" t="s">
        <v>319</v>
      </c>
      <c r="G139" s="1641" t="s">
        <v>1032</v>
      </c>
      <c r="H139" s="1617" t="s">
        <v>68</v>
      </c>
      <c r="I139" s="1630" t="s">
        <v>536</v>
      </c>
      <c r="J139" s="1630" t="s">
        <v>1033</v>
      </c>
      <c r="K139" s="1630" t="s">
        <v>101</v>
      </c>
      <c r="L139" s="1617" t="s">
        <v>72</v>
      </c>
      <c r="M139" s="1624" t="s">
        <v>90</v>
      </c>
      <c r="N139" s="1627">
        <v>0.4</v>
      </c>
      <c r="O139" s="640" t="s">
        <v>53</v>
      </c>
      <c r="P139" s="640" t="s">
        <v>53</v>
      </c>
      <c r="Q139" s="640" t="s">
        <v>53</v>
      </c>
      <c r="R139" s="640" t="s">
        <v>53</v>
      </c>
      <c r="S139" s="640" t="s">
        <v>53</v>
      </c>
      <c r="T139" s="640" t="s">
        <v>53</v>
      </c>
      <c r="U139" s="640" t="s">
        <v>53</v>
      </c>
      <c r="V139" s="640" t="s">
        <v>54</v>
      </c>
      <c r="W139" s="640" t="s">
        <v>54</v>
      </c>
      <c r="X139" s="640" t="s">
        <v>53</v>
      </c>
      <c r="Y139" s="640" t="s">
        <v>53</v>
      </c>
      <c r="Z139" s="640" t="s">
        <v>53</v>
      </c>
      <c r="AA139" s="640" t="s">
        <v>53</v>
      </c>
      <c r="AB139" s="640" t="s">
        <v>53</v>
      </c>
      <c r="AC139" s="640" t="s">
        <v>53</v>
      </c>
      <c r="AD139" s="640" t="s">
        <v>54</v>
      </c>
      <c r="AE139" s="640" t="s">
        <v>53</v>
      </c>
      <c r="AF139" s="640" t="s">
        <v>53</v>
      </c>
      <c r="AG139" s="640" t="s">
        <v>54</v>
      </c>
      <c r="AH139" s="641"/>
      <c r="AI139" s="1617" t="s">
        <v>360</v>
      </c>
      <c r="AJ139" s="641"/>
      <c r="AK139" s="1632" t="s">
        <v>117</v>
      </c>
      <c r="AL139" s="1635">
        <v>0.4</v>
      </c>
      <c r="AM139" s="1638" t="s">
        <v>126</v>
      </c>
      <c r="AN139" s="188" t="s">
        <v>84</v>
      </c>
      <c r="AO139" s="271" t="s">
        <v>559</v>
      </c>
      <c r="AP139" s="368" t="s">
        <v>538</v>
      </c>
      <c r="AQ139" s="122" t="s">
        <v>103</v>
      </c>
      <c r="AR139" s="658" t="s">
        <v>62</v>
      </c>
      <c r="AS139" s="643">
        <v>0.15</v>
      </c>
      <c r="AT139" s="658" t="s">
        <v>56</v>
      </c>
      <c r="AU139" s="643">
        <v>0.15</v>
      </c>
      <c r="AV139" s="644">
        <v>0.3</v>
      </c>
      <c r="AW139" s="658" t="s">
        <v>57</v>
      </c>
      <c r="AX139" s="658" t="s">
        <v>58</v>
      </c>
      <c r="AY139" s="658" t="s">
        <v>59</v>
      </c>
      <c r="AZ139" s="644">
        <v>0.28000000000000003</v>
      </c>
      <c r="BA139" s="645" t="s">
        <v>90</v>
      </c>
      <c r="BB139" s="644">
        <v>0.4</v>
      </c>
      <c r="BC139" s="645" t="s">
        <v>117</v>
      </c>
      <c r="BD139" s="646" t="s">
        <v>126</v>
      </c>
      <c r="BE139" s="1619" t="s">
        <v>114</v>
      </c>
      <c r="BF139" s="1660" t="s">
        <v>388</v>
      </c>
      <c r="BG139" s="1660" t="s">
        <v>388</v>
      </c>
      <c r="BH139" s="1660" t="s">
        <v>388</v>
      </c>
      <c r="BI139" s="1660" t="s">
        <v>388</v>
      </c>
      <c r="BJ139" s="1660" t="s">
        <v>388</v>
      </c>
      <c r="BK139" s="1660" t="s">
        <v>388</v>
      </c>
      <c r="BL139" s="1668" t="s">
        <v>1034</v>
      </c>
    </row>
    <row r="140" spans="2:64" ht="158.25" customHeight="1" thickTop="1" thickBot="1" x14ac:dyDescent="0.35">
      <c r="B140" s="1642"/>
      <c r="C140" s="1590"/>
      <c r="D140" s="1590"/>
      <c r="E140" s="1593"/>
      <c r="F140" s="1596"/>
      <c r="G140" s="1642"/>
      <c r="H140" s="1622"/>
      <c r="I140" s="1647"/>
      <c r="J140" s="1647"/>
      <c r="K140" s="1647"/>
      <c r="L140" s="1622"/>
      <c r="M140" s="1625"/>
      <c r="N140" s="1628"/>
      <c r="O140" s="623" t="s">
        <v>53</v>
      </c>
      <c r="P140" s="623" t="s">
        <v>53</v>
      </c>
      <c r="Q140" s="623" t="s">
        <v>53</v>
      </c>
      <c r="R140" s="623" t="s">
        <v>53</v>
      </c>
      <c r="S140" s="623" t="s">
        <v>53</v>
      </c>
      <c r="T140" s="623" t="s">
        <v>53</v>
      </c>
      <c r="U140" s="623" t="s">
        <v>53</v>
      </c>
      <c r="V140" s="623" t="s">
        <v>54</v>
      </c>
      <c r="W140" s="623" t="s">
        <v>54</v>
      </c>
      <c r="X140" s="623" t="s">
        <v>53</v>
      </c>
      <c r="Y140" s="623" t="s">
        <v>53</v>
      </c>
      <c r="Z140" s="623" t="s">
        <v>53</v>
      </c>
      <c r="AA140" s="623" t="s">
        <v>53</v>
      </c>
      <c r="AB140" s="623" t="s">
        <v>53</v>
      </c>
      <c r="AC140" s="623" t="s">
        <v>53</v>
      </c>
      <c r="AD140" s="623" t="s">
        <v>54</v>
      </c>
      <c r="AE140" s="623" t="s">
        <v>53</v>
      </c>
      <c r="AF140" s="623" t="s">
        <v>53</v>
      </c>
      <c r="AG140" s="623" t="s">
        <v>54</v>
      </c>
      <c r="AH140" s="615"/>
      <c r="AI140" s="1622"/>
      <c r="AJ140" s="615"/>
      <c r="AK140" s="1634"/>
      <c r="AL140" s="1636"/>
      <c r="AM140" s="1639"/>
      <c r="AN140" s="188" t="s">
        <v>347</v>
      </c>
      <c r="AO140" s="270" t="s">
        <v>560</v>
      </c>
      <c r="AP140" s="368" t="s">
        <v>1035</v>
      </c>
      <c r="AQ140" s="521" t="s">
        <v>103</v>
      </c>
      <c r="AR140" s="659" t="s">
        <v>62</v>
      </c>
      <c r="AS140" s="617">
        <v>0.15</v>
      </c>
      <c r="AT140" s="659" t="s">
        <v>56</v>
      </c>
      <c r="AU140" s="617">
        <v>0.15</v>
      </c>
      <c r="AV140" s="618">
        <v>0.3</v>
      </c>
      <c r="AW140" s="659" t="s">
        <v>57</v>
      </c>
      <c r="AX140" s="659" t="s">
        <v>58</v>
      </c>
      <c r="AY140" s="659" t="s">
        <v>59</v>
      </c>
      <c r="AZ140" s="629">
        <v>0.19600000000000001</v>
      </c>
      <c r="BA140" s="619" t="s">
        <v>112</v>
      </c>
      <c r="BB140" s="618">
        <v>0.4</v>
      </c>
      <c r="BC140" s="619" t="s">
        <v>117</v>
      </c>
      <c r="BD140" s="620" t="s">
        <v>90</v>
      </c>
      <c r="BE140" s="1620"/>
      <c r="BF140" s="1661"/>
      <c r="BG140" s="1661"/>
      <c r="BH140" s="1661"/>
      <c r="BI140" s="1661"/>
      <c r="BJ140" s="1661"/>
      <c r="BK140" s="1661"/>
      <c r="BL140" s="1670"/>
    </row>
    <row r="141" spans="2:64" ht="87.75" thickBot="1" x14ac:dyDescent="0.35">
      <c r="B141" s="1642"/>
      <c r="C141" s="1590"/>
      <c r="D141" s="1590"/>
      <c r="E141" s="1614"/>
      <c r="F141" s="1597"/>
      <c r="G141" s="1643"/>
      <c r="H141" s="1618"/>
      <c r="I141" s="1631"/>
      <c r="J141" s="1631"/>
      <c r="K141" s="1631"/>
      <c r="L141" s="1618"/>
      <c r="M141" s="1626"/>
      <c r="N141" s="1629"/>
      <c r="O141" s="649" t="s">
        <v>53</v>
      </c>
      <c r="P141" s="649" t="s">
        <v>53</v>
      </c>
      <c r="Q141" s="649" t="s">
        <v>53</v>
      </c>
      <c r="R141" s="649" t="s">
        <v>53</v>
      </c>
      <c r="S141" s="649" t="s">
        <v>53</v>
      </c>
      <c r="T141" s="649" t="s">
        <v>53</v>
      </c>
      <c r="U141" s="649" t="s">
        <v>53</v>
      </c>
      <c r="V141" s="649" t="s">
        <v>54</v>
      </c>
      <c r="W141" s="649" t="s">
        <v>54</v>
      </c>
      <c r="X141" s="649" t="s">
        <v>53</v>
      </c>
      <c r="Y141" s="649" t="s">
        <v>53</v>
      </c>
      <c r="Z141" s="649" t="s">
        <v>53</v>
      </c>
      <c r="AA141" s="649" t="s">
        <v>53</v>
      </c>
      <c r="AB141" s="649" t="s">
        <v>53</v>
      </c>
      <c r="AC141" s="649" t="s">
        <v>53</v>
      </c>
      <c r="AD141" s="649" t="s">
        <v>54</v>
      </c>
      <c r="AE141" s="649" t="s">
        <v>53</v>
      </c>
      <c r="AF141" s="649" t="s">
        <v>53</v>
      </c>
      <c r="AG141" s="649" t="s">
        <v>54</v>
      </c>
      <c r="AH141" s="650"/>
      <c r="AI141" s="1618"/>
      <c r="AJ141" s="650"/>
      <c r="AK141" s="1633"/>
      <c r="AL141" s="1637"/>
      <c r="AM141" s="1640"/>
      <c r="AN141" s="686" t="s">
        <v>348</v>
      </c>
      <c r="AO141" s="272" t="s">
        <v>561</v>
      </c>
      <c r="AP141" s="368" t="s">
        <v>537</v>
      </c>
      <c r="AQ141" s="123" t="s">
        <v>103</v>
      </c>
      <c r="AR141" s="660" t="s">
        <v>62</v>
      </c>
      <c r="AS141" s="653">
        <v>0.15</v>
      </c>
      <c r="AT141" s="660" t="s">
        <v>56</v>
      </c>
      <c r="AU141" s="653">
        <v>0.15</v>
      </c>
      <c r="AV141" s="654">
        <v>0.3</v>
      </c>
      <c r="AW141" s="660" t="s">
        <v>57</v>
      </c>
      <c r="AX141" s="660" t="s">
        <v>58</v>
      </c>
      <c r="AY141" s="660" t="s">
        <v>59</v>
      </c>
      <c r="AZ141" s="671">
        <v>0.13720000000000002</v>
      </c>
      <c r="BA141" s="655" t="s">
        <v>112</v>
      </c>
      <c r="BB141" s="654">
        <v>0.4</v>
      </c>
      <c r="BC141" s="655" t="s">
        <v>117</v>
      </c>
      <c r="BD141" s="656" t="s">
        <v>90</v>
      </c>
      <c r="BE141" s="1621"/>
      <c r="BF141" s="1662"/>
      <c r="BG141" s="1662"/>
      <c r="BH141" s="1662"/>
      <c r="BI141" s="1662"/>
      <c r="BJ141" s="1662"/>
      <c r="BK141" s="1662"/>
      <c r="BL141" s="1669"/>
    </row>
    <row r="142" spans="2:64" ht="141.75" thickBot="1" x14ac:dyDescent="0.35">
      <c r="B142" s="1642"/>
      <c r="C142" s="1590"/>
      <c r="D142" s="1590"/>
      <c r="E142" s="1648" t="s">
        <v>50</v>
      </c>
      <c r="F142" s="1595" t="s">
        <v>320</v>
      </c>
      <c r="G142" s="1615" t="s">
        <v>562</v>
      </c>
      <c r="H142" s="1617" t="s">
        <v>68</v>
      </c>
      <c r="I142" s="1617" t="s">
        <v>563</v>
      </c>
      <c r="J142" s="1718" t="s">
        <v>1036</v>
      </c>
      <c r="K142" s="1630" t="s">
        <v>101</v>
      </c>
      <c r="L142" s="1617" t="s">
        <v>72</v>
      </c>
      <c r="M142" s="1624" t="s">
        <v>90</v>
      </c>
      <c r="N142" s="1627">
        <v>0.4</v>
      </c>
      <c r="O142" s="632" t="s">
        <v>53</v>
      </c>
      <c r="P142" s="632" t="s">
        <v>53</v>
      </c>
      <c r="Q142" s="632" t="s">
        <v>53</v>
      </c>
      <c r="R142" s="632" t="s">
        <v>53</v>
      </c>
      <c r="S142" s="632" t="s">
        <v>53</v>
      </c>
      <c r="T142" s="632" t="s">
        <v>53</v>
      </c>
      <c r="U142" s="632" t="s">
        <v>53</v>
      </c>
      <c r="V142" s="632" t="s">
        <v>54</v>
      </c>
      <c r="W142" s="632" t="s">
        <v>54</v>
      </c>
      <c r="X142" s="632" t="s">
        <v>53</v>
      </c>
      <c r="Y142" s="632" t="s">
        <v>53</v>
      </c>
      <c r="Z142" s="632" t="s">
        <v>53</v>
      </c>
      <c r="AA142" s="632" t="s">
        <v>53</v>
      </c>
      <c r="AB142" s="632" t="s">
        <v>53</v>
      </c>
      <c r="AC142" s="632" t="s">
        <v>53</v>
      </c>
      <c r="AD142" s="632" t="s">
        <v>54</v>
      </c>
      <c r="AE142" s="632" t="s">
        <v>53</v>
      </c>
      <c r="AF142" s="632" t="s">
        <v>53</v>
      </c>
      <c r="AG142" s="632" t="s">
        <v>54</v>
      </c>
      <c r="AH142" s="633"/>
      <c r="AI142" s="1617" t="s">
        <v>360</v>
      </c>
      <c r="AJ142" s="633"/>
      <c r="AK142" s="1632" t="s">
        <v>117</v>
      </c>
      <c r="AL142" s="1635">
        <v>0.4</v>
      </c>
      <c r="AM142" s="1638" t="s">
        <v>126</v>
      </c>
      <c r="AN142" s="188" t="s">
        <v>84</v>
      </c>
      <c r="AO142" s="271" t="s">
        <v>1037</v>
      </c>
      <c r="AP142" s="368" t="s">
        <v>564</v>
      </c>
      <c r="AQ142" s="122" t="s">
        <v>103</v>
      </c>
      <c r="AR142" s="658" t="s">
        <v>61</v>
      </c>
      <c r="AS142" s="643">
        <v>0.25</v>
      </c>
      <c r="AT142" s="658" t="s">
        <v>69</v>
      </c>
      <c r="AU142" s="643">
        <v>0.25</v>
      </c>
      <c r="AV142" s="644">
        <v>0.5</v>
      </c>
      <c r="AW142" s="658" t="s">
        <v>57</v>
      </c>
      <c r="AX142" s="658" t="s">
        <v>58</v>
      </c>
      <c r="AY142" s="658" t="s">
        <v>59</v>
      </c>
      <c r="AZ142" s="644">
        <v>0.2</v>
      </c>
      <c r="BA142" s="645" t="s">
        <v>112</v>
      </c>
      <c r="BB142" s="644">
        <v>0.4</v>
      </c>
      <c r="BC142" s="645" t="s">
        <v>117</v>
      </c>
      <c r="BD142" s="646" t="s">
        <v>90</v>
      </c>
      <c r="BE142" s="1619" t="s">
        <v>114</v>
      </c>
      <c r="BF142" s="1660" t="s">
        <v>388</v>
      </c>
      <c r="BG142" s="1660" t="s">
        <v>388</v>
      </c>
      <c r="BH142" s="1660" t="s">
        <v>388</v>
      </c>
      <c r="BI142" s="1660" t="s">
        <v>388</v>
      </c>
      <c r="BJ142" s="1660" t="s">
        <v>388</v>
      </c>
      <c r="BK142" s="680"/>
      <c r="BL142" s="1668" t="s">
        <v>1038</v>
      </c>
    </row>
    <row r="143" spans="2:64" ht="117" thickTop="1" thickBot="1" x14ac:dyDescent="0.35">
      <c r="B143" s="1643"/>
      <c r="C143" s="1591"/>
      <c r="D143" s="1591"/>
      <c r="E143" s="1594"/>
      <c r="F143" s="1597"/>
      <c r="G143" s="1616"/>
      <c r="H143" s="1618"/>
      <c r="I143" s="1618"/>
      <c r="J143" s="1720"/>
      <c r="K143" s="1631"/>
      <c r="L143" s="1618"/>
      <c r="M143" s="1626"/>
      <c r="N143" s="1629"/>
      <c r="O143" s="649" t="s">
        <v>53</v>
      </c>
      <c r="P143" s="649" t="s">
        <v>53</v>
      </c>
      <c r="Q143" s="649" t="s">
        <v>53</v>
      </c>
      <c r="R143" s="649" t="s">
        <v>53</v>
      </c>
      <c r="S143" s="649" t="s">
        <v>53</v>
      </c>
      <c r="T143" s="649" t="s">
        <v>53</v>
      </c>
      <c r="U143" s="649" t="s">
        <v>53</v>
      </c>
      <c r="V143" s="649" t="s">
        <v>54</v>
      </c>
      <c r="W143" s="649" t="s">
        <v>54</v>
      </c>
      <c r="X143" s="649" t="s">
        <v>53</v>
      </c>
      <c r="Y143" s="649" t="s">
        <v>53</v>
      </c>
      <c r="Z143" s="649" t="s">
        <v>53</v>
      </c>
      <c r="AA143" s="649" t="s">
        <v>53</v>
      </c>
      <c r="AB143" s="649" t="s">
        <v>53</v>
      </c>
      <c r="AC143" s="649" t="s">
        <v>53</v>
      </c>
      <c r="AD143" s="649" t="s">
        <v>54</v>
      </c>
      <c r="AE143" s="649" t="s">
        <v>53</v>
      </c>
      <c r="AF143" s="649" t="s">
        <v>53</v>
      </c>
      <c r="AG143" s="649" t="s">
        <v>54</v>
      </c>
      <c r="AH143" s="650"/>
      <c r="AI143" s="1618"/>
      <c r="AJ143" s="650"/>
      <c r="AK143" s="1633"/>
      <c r="AL143" s="1637"/>
      <c r="AM143" s="1640"/>
      <c r="AN143" s="686" t="s">
        <v>347</v>
      </c>
      <c r="AO143" s="272" t="s">
        <v>566</v>
      </c>
      <c r="AP143" s="368" t="s">
        <v>565</v>
      </c>
      <c r="AQ143" s="123" t="s">
        <v>103</v>
      </c>
      <c r="AR143" s="660" t="s">
        <v>61</v>
      </c>
      <c r="AS143" s="653">
        <v>0.25</v>
      </c>
      <c r="AT143" s="660" t="s">
        <v>69</v>
      </c>
      <c r="AU143" s="653">
        <v>0.25</v>
      </c>
      <c r="AV143" s="654">
        <v>0.5</v>
      </c>
      <c r="AW143" s="660" t="s">
        <v>57</v>
      </c>
      <c r="AX143" s="660" t="s">
        <v>58</v>
      </c>
      <c r="AY143" s="660" t="s">
        <v>59</v>
      </c>
      <c r="AZ143" s="671">
        <v>0.1</v>
      </c>
      <c r="BA143" s="655" t="s">
        <v>112</v>
      </c>
      <c r="BB143" s="654">
        <v>0.4</v>
      </c>
      <c r="BC143" s="655" t="s">
        <v>117</v>
      </c>
      <c r="BD143" s="656" t="s">
        <v>90</v>
      </c>
      <c r="BE143" s="1621"/>
      <c r="BF143" s="1662"/>
      <c r="BG143" s="1662"/>
      <c r="BH143" s="1662"/>
      <c r="BI143" s="1662"/>
      <c r="BJ143" s="1662"/>
      <c r="BK143" s="681"/>
      <c r="BL143" s="1669"/>
    </row>
    <row r="144" spans="2:64" ht="114.75" customHeight="1" x14ac:dyDescent="0.3">
      <c r="B144" s="1641" t="s">
        <v>71</v>
      </c>
      <c r="C144" s="1589" t="s">
        <v>220</v>
      </c>
      <c r="D144" s="1589" t="s">
        <v>221</v>
      </c>
      <c r="E144" s="1592" t="s">
        <v>50</v>
      </c>
      <c r="F144" s="1595" t="s">
        <v>321</v>
      </c>
      <c r="G144" s="1757" t="s">
        <v>567</v>
      </c>
      <c r="H144" s="1617" t="s">
        <v>68</v>
      </c>
      <c r="I144" s="1755" t="s">
        <v>568</v>
      </c>
      <c r="J144" s="1755" t="s">
        <v>569</v>
      </c>
      <c r="K144" s="1630" t="s">
        <v>355</v>
      </c>
      <c r="L144" s="1617" t="s">
        <v>167</v>
      </c>
      <c r="M144" s="1624" t="s">
        <v>112</v>
      </c>
      <c r="N144" s="1627">
        <v>0.2</v>
      </c>
      <c r="O144" s="640" t="s">
        <v>53</v>
      </c>
      <c r="P144" s="640" t="s">
        <v>53</v>
      </c>
      <c r="Q144" s="640" t="s">
        <v>53</v>
      </c>
      <c r="R144" s="640" t="s">
        <v>53</v>
      </c>
      <c r="S144" s="640" t="s">
        <v>53</v>
      </c>
      <c r="T144" s="640" t="s">
        <v>53</v>
      </c>
      <c r="U144" s="640" t="s">
        <v>53</v>
      </c>
      <c r="V144" s="640" t="s">
        <v>54</v>
      </c>
      <c r="W144" s="640" t="s">
        <v>54</v>
      </c>
      <c r="X144" s="640" t="s">
        <v>53</v>
      </c>
      <c r="Y144" s="640" t="s">
        <v>53</v>
      </c>
      <c r="Z144" s="640" t="s">
        <v>53</v>
      </c>
      <c r="AA144" s="640" t="s">
        <v>53</v>
      </c>
      <c r="AB144" s="640" t="s">
        <v>53</v>
      </c>
      <c r="AC144" s="640" t="s">
        <v>53</v>
      </c>
      <c r="AD144" s="640" t="s">
        <v>54</v>
      </c>
      <c r="AE144" s="640" t="s">
        <v>53</v>
      </c>
      <c r="AF144" s="640" t="s">
        <v>53</v>
      </c>
      <c r="AG144" s="640" t="s">
        <v>54</v>
      </c>
      <c r="AH144" s="641"/>
      <c r="AI144" s="1617" t="s">
        <v>189</v>
      </c>
      <c r="AJ144" s="641"/>
      <c r="AK144" s="1632" t="s">
        <v>155</v>
      </c>
      <c r="AL144" s="1635">
        <v>1</v>
      </c>
      <c r="AM144" s="1638" t="s">
        <v>91</v>
      </c>
      <c r="AN144" s="1677" t="s">
        <v>84</v>
      </c>
      <c r="AO144" s="1760" t="s">
        <v>571</v>
      </c>
      <c r="AP144" s="1681" t="s">
        <v>570</v>
      </c>
      <c r="AQ144" s="1724" t="s">
        <v>105</v>
      </c>
      <c r="AR144" s="1619" t="s">
        <v>55</v>
      </c>
      <c r="AS144" s="1635">
        <v>0.1</v>
      </c>
      <c r="AT144" s="1619" t="s">
        <v>56</v>
      </c>
      <c r="AU144" s="1635">
        <v>0.15</v>
      </c>
      <c r="AV144" s="1725">
        <v>0.25</v>
      </c>
      <c r="AW144" s="1619" t="s">
        <v>57</v>
      </c>
      <c r="AX144" s="1619" t="s">
        <v>65</v>
      </c>
      <c r="AY144" s="1619" t="s">
        <v>59</v>
      </c>
      <c r="AZ144" s="1725">
        <v>0.2</v>
      </c>
      <c r="BA144" s="1731" t="s">
        <v>112</v>
      </c>
      <c r="BB144" s="1725">
        <v>0.75</v>
      </c>
      <c r="BC144" s="1731" t="s">
        <v>130</v>
      </c>
      <c r="BD144" s="1723" t="s">
        <v>129</v>
      </c>
      <c r="BE144" s="1619" t="s">
        <v>118</v>
      </c>
      <c r="BF144" s="728" t="s">
        <v>572</v>
      </c>
      <c r="BG144" s="725" t="s">
        <v>573</v>
      </c>
      <c r="BH144" s="725" t="s">
        <v>390</v>
      </c>
      <c r="BI144" s="735">
        <v>44562</v>
      </c>
      <c r="BJ144" s="735">
        <v>44925</v>
      </c>
      <c r="BK144" s="774"/>
      <c r="BL144" s="1668" t="s">
        <v>576</v>
      </c>
    </row>
    <row r="145" spans="2:64" ht="99.75" thickBot="1" x14ac:dyDescent="0.35">
      <c r="B145" s="1642"/>
      <c r="C145" s="1590"/>
      <c r="D145" s="1590"/>
      <c r="E145" s="1614"/>
      <c r="F145" s="1597"/>
      <c r="G145" s="1758"/>
      <c r="H145" s="1618"/>
      <c r="I145" s="1756"/>
      <c r="J145" s="1756"/>
      <c r="K145" s="1631"/>
      <c r="L145" s="1618"/>
      <c r="M145" s="1626"/>
      <c r="N145" s="1629"/>
      <c r="O145" s="649" t="s">
        <v>53</v>
      </c>
      <c r="P145" s="649" t="s">
        <v>53</v>
      </c>
      <c r="Q145" s="649" t="s">
        <v>53</v>
      </c>
      <c r="R145" s="649" t="s">
        <v>53</v>
      </c>
      <c r="S145" s="649" t="s">
        <v>53</v>
      </c>
      <c r="T145" s="649" t="s">
        <v>53</v>
      </c>
      <c r="U145" s="649" t="s">
        <v>53</v>
      </c>
      <c r="V145" s="649" t="s">
        <v>54</v>
      </c>
      <c r="W145" s="649" t="s">
        <v>54</v>
      </c>
      <c r="X145" s="649" t="s">
        <v>53</v>
      </c>
      <c r="Y145" s="649" t="s">
        <v>53</v>
      </c>
      <c r="Z145" s="649" t="s">
        <v>53</v>
      </c>
      <c r="AA145" s="649" t="s">
        <v>53</v>
      </c>
      <c r="AB145" s="649" t="s">
        <v>53</v>
      </c>
      <c r="AC145" s="649" t="s">
        <v>53</v>
      </c>
      <c r="AD145" s="649" t="s">
        <v>54</v>
      </c>
      <c r="AE145" s="649" t="s">
        <v>53</v>
      </c>
      <c r="AF145" s="649" t="s">
        <v>53</v>
      </c>
      <c r="AG145" s="649" t="s">
        <v>54</v>
      </c>
      <c r="AH145" s="650"/>
      <c r="AI145" s="1618"/>
      <c r="AJ145" s="650"/>
      <c r="AK145" s="1633"/>
      <c r="AL145" s="1637"/>
      <c r="AM145" s="1640"/>
      <c r="AN145" s="1678"/>
      <c r="AO145" s="1761"/>
      <c r="AP145" s="1682"/>
      <c r="AQ145" s="1684"/>
      <c r="AR145" s="1621"/>
      <c r="AS145" s="1637"/>
      <c r="AT145" s="1621"/>
      <c r="AU145" s="1637"/>
      <c r="AV145" s="1673"/>
      <c r="AW145" s="1621"/>
      <c r="AX145" s="1621"/>
      <c r="AY145" s="1621"/>
      <c r="AZ145" s="1673"/>
      <c r="BA145" s="1686"/>
      <c r="BB145" s="1673"/>
      <c r="BC145" s="1686"/>
      <c r="BD145" s="1688"/>
      <c r="BE145" s="1621"/>
      <c r="BF145" s="648" t="s">
        <v>574</v>
      </c>
      <c r="BG145" s="648" t="s">
        <v>575</v>
      </c>
      <c r="BH145" s="648" t="s">
        <v>390</v>
      </c>
      <c r="BI145" s="160">
        <v>44562</v>
      </c>
      <c r="BJ145" s="160">
        <v>44925</v>
      </c>
      <c r="BK145" s="681"/>
      <c r="BL145" s="1669"/>
    </row>
    <row r="146" spans="2:64" ht="87.75" customHeight="1" thickBot="1" x14ac:dyDescent="0.35">
      <c r="B146" s="1642"/>
      <c r="C146" s="1590"/>
      <c r="D146" s="1590"/>
      <c r="E146" s="1648" t="s">
        <v>74</v>
      </c>
      <c r="F146" s="1595" t="s">
        <v>322</v>
      </c>
      <c r="G146" s="1757" t="s">
        <v>577</v>
      </c>
      <c r="H146" s="1617" t="s">
        <v>68</v>
      </c>
      <c r="I146" s="1706" t="s">
        <v>578</v>
      </c>
      <c r="J146" s="1706" t="s">
        <v>579</v>
      </c>
      <c r="K146" s="1630" t="s">
        <v>101</v>
      </c>
      <c r="L146" s="1617" t="s">
        <v>72</v>
      </c>
      <c r="M146" s="1624" t="s">
        <v>90</v>
      </c>
      <c r="N146" s="1627">
        <v>0.4</v>
      </c>
      <c r="O146" s="632" t="s">
        <v>53</v>
      </c>
      <c r="P146" s="632" t="s">
        <v>53</v>
      </c>
      <c r="Q146" s="632" t="s">
        <v>53</v>
      </c>
      <c r="R146" s="632" t="s">
        <v>53</v>
      </c>
      <c r="S146" s="632" t="s">
        <v>53</v>
      </c>
      <c r="T146" s="632" t="s">
        <v>53</v>
      </c>
      <c r="U146" s="632" t="s">
        <v>53</v>
      </c>
      <c r="V146" s="632" t="s">
        <v>54</v>
      </c>
      <c r="W146" s="632" t="s">
        <v>54</v>
      </c>
      <c r="X146" s="632" t="s">
        <v>53</v>
      </c>
      <c r="Y146" s="632" t="s">
        <v>53</v>
      </c>
      <c r="Z146" s="632" t="s">
        <v>53</v>
      </c>
      <c r="AA146" s="632" t="s">
        <v>53</v>
      </c>
      <c r="AB146" s="632" t="s">
        <v>53</v>
      </c>
      <c r="AC146" s="632" t="s">
        <v>53</v>
      </c>
      <c r="AD146" s="632" t="s">
        <v>54</v>
      </c>
      <c r="AE146" s="632" t="s">
        <v>53</v>
      </c>
      <c r="AF146" s="632" t="s">
        <v>53</v>
      </c>
      <c r="AG146" s="632" t="s">
        <v>54</v>
      </c>
      <c r="AH146" s="633"/>
      <c r="AI146" s="1617" t="s">
        <v>361</v>
      </c>
      <c r="AJ146" s="633"/>
      <c r="AK146" s="1632" t="s">
        <v>123</v>
      </c>
      <c r="AL146" s="1635">
        <v>0.6</v>
      </c>
      <c r="AM146" s="1638" t="s">
        <v>126</v>
      </c>
      <c r="AN146" s="188" t="s">
        <v>84</v>
      </c>
      <c r="AO146" s="723" t="s">
        <v>582</v>
      </c>
      <c r="AP146" s="368" t="s">
        <v>580</v>
      </c>
      <c r="AQ146" s="642" t="s">
        <v>103</v>
      </c>
      <c r="AR146" s="658" t="s">
        <v>61</v>
      </c>
      <c r="AS146" s="643">
        <v>0.25</v>
      </c>
      <c r="AT146" s="658" t="s">
        <v>56</v>
      </c>
      <c r="AU146" s="643">
        <v>0.15</v>
      </c>
      <c r="AV146" s="644">
        <v>0.4</v>
      </c>
      <c r="AW146" s="658" t="s">
        <v>57</v>
      </c>
      <c r="AX146" s="658" t="s">
        <v>65</v>
      </c>
      <c r="AY146" s="658" t="s">
        <v>59</v>
      </c>
      <c r="AZ146" s="644">
        <v>0.24</v>
      </c>
      <c r="BA146" s="645" t="s">
        <v>90</v>
      </c>
      <c r="BB146" s="644">
        <v>0.6</v>
      </c>
      <c r="BC146" s="645" t="s">
        <v>123</v>
      </c>
      <c r="BD146" s="646" t="s">
        <v>126</v>
      </c>
      <c r="BE146" s="1619" t="s">
        <v>60</v>
      </c>
      <c r="BF146" s="273" t="s">
        <v>585</v>
      </c>
      <c r="BG146" s="640" t="s">
        <v>586</v>
      </c>
      <c r="BH146" s="640" t="s">
        <v>430</v>
      </c>
      <c r="BI146" s="585">
        <v>44562</v>
      </c>
      <c r="BJ146" s="585">
        <v>44925</v>
      </c>
      <c r="BK146" s="667"/>
      <c r="BL146" s="1762" t="s">
        <v>591</v>
      </c>
    </row>
    <row r="147" spans="2:64" ht="120.75" thickTop="1" thickBot="1" x14ac:dyDescent="0.35">
      <c r="B147" s="1642"/>
      <c r="C147" s="1590"/>
      <c r="D147" s="1590"/>
      <c r="E147" s="1593"/>
      <c r="F147" s="1596"/>
      <c r="G147" s="1759"/>
      <c r="H147" s="1622"/>
      <c r="I147" s="1765"/>
      <c r="J147" s="1765"/>
      <c r="K147" s="1647"/>
      <c r="L147" s="1622"/>
      <c r="M147" s="1625"/>
      <c r="N147" s="1628"/>
      <c r="O147" s="623" t="s">
        <v>53</v>
      </c>
      <c r="P147" s="623" t="s">
        <v>53</v>
      </c>
      <c r="Q147" s="623" t="s">
        <v>53</v>
      </c>
      <c r="R147" s="623" t="s">
        <v>53</v>
      </c>
      <c r="S147" s="623" t="s">
        <v>53</v>
      </c>
      <c r="T147" s="623" t="s">
        <v>53</v>
      </c>
      <c r="U147" s="623" t="s">
        <v>53</v>
      </c>
      <c r="V147" s="623" t="s">
        <v>54</v>
      </c>
      <c r="W147" s="623" t="s">
        <v>54</v>
      </c>
      <c r="X147" s="623" t="s">
        <v>53</v>
      </c>
      <c r="Y147" s="623" t="s">
        <v>53</v>
      </c>
      <c r="Z147" s="623" t="s">
        <v>53</v>
      </c>
      <c r="AA147" s="623" t="s">
        <v>53</v>
      </c>
      <c r="AB147" s="623" t="s">
        <v>53</v>
      </c>
      <c r="AC147" s="623" t="s">
        <v>53</v>
      </c>
      <c r="AD147" s="623" t="s">
        <v>54</v>
      </c>
      <c r="AE147" s="623" t="s">
        <v>53</v>
      </c>
      <c r="AF147" s="623" t="s">
        <v>53</v>
      </c>
      <c r="AG147" s="623" t="s">
        <v>54</v>
      </c>
      <c r="AH147" s="615"/>
      <c r="AI147" s="1622"/>
      <c r="AJ147" s="615"/>
      <c r="AK147" s="1634"/>
      <c r="AL147" s="1636"/>
      <c r="AM147" s="1639"/>
      <c r="AN147" s="188" t="s">
        <v>347</v>
      </c>
      <c r="AO147" s="382" t="s">
        <v>583</v>
      </c>
      <c r="AP147" s="373" t="s">
        <v>581</v>
      </c>
      <c r="AQ147" s="343" t="s">
        <v>103</v>
      </c>
      <c r="AR147" s="659" t="s">
        <v>62</v>
      </c>
      <c r="AS147" s="617">
        <v>0.15</v>
      </c>
      <c r="AT147" s="659" t="s">
        <v>56</v>
      </c>
      <c r="AU147" s="617">
        <v>0.15</v>
      </c>
      <c r="AV147" s="618">
        <v>0.3</v>
      </c>
      <c r="AW147" s="659" t="s">
        <v>57</v>
      </c>
      <c r="AX147" s="659" t="s">
        <v>65</v>
      </c>
      <c r="AY147" s="659" t="s">
        <v>59</v>
      </c>
      <c r="AZ147" s="629">
        <v>0.16799999999999998</v>
      </c>
      <c r="BA147" s="619" t="s">
        <v>112</v>
      </c>
      <c r="BB147" s="618">
        <v>0.6</v>
      </c>
      <c r="BC147" s="619" t="s">
        <v>123</v>
      </c>
      <c r="BD147" s="620" t="s">
        <v>126</v>
      </c>
      <c r="BE147" s="1620"/>
      <c r="BF147" s="340" t="s">
        <v>587</v>
      </c>
      <c r="BG147" s="275" t="s">
        <v>588</v>
      </c>
      <c r="BH147" s="623" t="s">
        <v>381</v>
      </c>
      <c r="BI147" s="274">
        <v>44562</v>
      </c>
      <c r="BJ147" s="274">
        <v>44925</v>
      </c>
      <c r="BK147" s="616"/>
      <c r="BL147" s="1763"/>
    </row>
    <row r="148" spans="2:64" ht="74.25" thickTop="1" thickBot="1" x14ac:dyDescent="0.35">
      <c r="B148" s="1642"/>
      <c r="C148" s="1590"/>
      <c r="D148" s="1590"/>
      <c r="E148" s="1614"/>
      <c r="F148" s="1597"/>
      <c r="G148" s="1758"/>
      <c r="H148" s="1618"/>
      <c r="I148" s="1707"/>
      <c r="J148" s="1707"/>
      <c r="K148" s="1631"/>
      <c r="L148" s="1618"/>
      <c r="M148" s="1626"/>
      <c r="N148" s="1629"/>
      <c r="O148" s="661" t="s">
        <v>53</v>
      </c>
      <c r="P148" s="661" t="s">
        <v>53</v>
      </c>
      <c r="Q148" s="661" t="s">
        <v>53</v>
      </c>
      <c r="R148" s="661" t="s">
        <v>53</v>
      </c>
      <c r="S148" s="661" t="s">
        <v>53</v>
      </c>
      <c r="T148" s="661" t="s">
        <v>53</v>
      </c>
      <c r="U148" s="661" t="s">
        <v>53</v>
      </c>
      <c r="V148" s="661" t="s">
        <v>54</v>
      </c>
      <c r="W148" s="661" t="s">
        <v>54</v>
      </c>
      <c r="X148" s="661" t="s">
        <v>53</v>
      </c>
      <c r="Y148" s="661" t="s">
        <v>53</v>
      </c>
      <c r="Z148" s="661" t="s">
        <v>53</v>
      </c>
      <c r="AA148" s="661" t="s">
        <v>53</v>
      </c>
      <c r="AB148" s="661" t="s">
        <v>53</v>
      </c>
      <c r="AC148" s="661" t="s">
        <v>53</v>
      </c>
      <c r="AD148" s="661" t="s">
        <v>54</v>
      </c>
      <c r="AE148" s="661" t="s">
        <v>53</v>
      </c>
      <c r="AF148" s="661" t="s">
        <v>53</v>
      </c>
      <c r="AG148" s="661" t="s">
        <v>54</v>
      </c>
      <c r="AH148" s="662"/>
      <c r="AI148" s="1618"/>
      <c r="AJ148" s="662"/>
      <c r="AK148" s="1633"/>
      <c r="AL148" s="1637"/>
      <c r="AM148" s="1640"/>
      <c r="AN148" s="685" t="s">
        <v>348</v>
      </c>
      <c r="AO148" s="272" t="s">
        <v>584</v>
      </c>
      <c r="AP148" s="368" t="s">
        <v>580</v>
      </c>
      <c r="AQ148" s="652" t="s">
        <v>103</v>
      </c>
      <c r="AR148" s="660" t="s">
        <v>62</v>
      </c>
      <c r="AS148" s="653">
        <v>0.15</v>
      </c>
      <c r="AT148" s="660" t="s">
        <v>56</v>
      </c>
      <c r="AU148" s="653">
        <v>0.15</v>
      </c>
      <c r="AV148" s="654">
        <v>0.3</v>
      </c>
      <c r="AW148" s="660" t="s">
        <v>57</v>
      </c>
      <c r="AX148" s="660" t="s">
        <v>65</v>
      </c>
      <c r="AY148" s="660" t="s">
        <v>59</v>
      </c>
      <c r="AZ148" s="671">
        <v>0.11759999999999998</v>
      </c>
      <c r="BA148" s="655" t="s">
        <v>112</v>
      </c>
      <c r="BB148" s="654">
        <v>0.6</v>
      </c>
      <c r="BC148" s="655" t="s">
        <v>123</v>
      </c>
      <c r="BD148" s="656" t="s">
        <v>126</v>
      </c>
      <c r="BE148" s="1621"/>
      <c r="BF148" s="276" t="s">
        <v>589</v>
      </c>
      <c r="BG148" s="649" t="s">
        <v>586</v>
      </c>
      <c r="BH148" s="649" t="s">
        <v>590</v>
      </c>
      <c r="BI148" s="234">
        <v>44562</v>
      </c>
      <c r="BJ148" s="234">
        <v>44925</v>
      </c>
      <c r="BK148" s="657"/>
      <c r="BL148" s="1764"/>
    </row>
    <row r="149" spans="2:64" ht="93.75" customHeight="1" x14ac:dyDescent="0.3">
      <c r="B149" s="1642"/>
      <c r="C149" s="1590"/>
      <c r="D149" s="1590"/>
      <c r="E149" s="1648" t="s">
        <v>346</v>
      </c>
      <c r="F149" s="1595" t="s">
        <v>329</v>
      </c>
      <c r="G149" s="1641" t="s">
        <v>672</v>
      </c>
      <c r="H149" s="1617" t="s">
        <v>68</v>
      </c>
      <c r="I149" s="1630" t="s">
        <v>1039</v>
      </c>
      <c r="J149" s="1630" t="s">
        <v>673</v>
      </c>
      <c r="K149" s="1630" t="s">
        <v>355</v>
      </c>
      <c r="L149" s="1617" t="s">
        <v>64</v>
      </c>
      <c r="M149" s="1624" t="s">
        <v>122</v>
      </c>
      <c r="N149" s="1627">
        <v>0.6</v>
      </c>
      <c r="O149" s="640" t="s">
        <v>53</v>
      </c>
      <c r="P149" s="640" t="s">
        <v>53</v>
      </c>
      <c r="Q149" s="640" t="s">
        <v>53</v>
      </c>
      <c r="R149" s="640" t="s">
        <v>53</v>
      </c>
      <c r="S149" s="640" t="s">
        <v>53</v>
      </c>
      <c r="T149" s="640" t="s">
        <v>53</v>
      </c>
      <c r="U149" s="640" t="s">
        <v>53</v>
      </c>
      <c r="V149" s="640" t="s">
        <v>54</v>
      </c>
      <c r="W149" s="640" t="s">
        <v>54</v>
      </c>
      <c r="X149" s="640" t="s">
        <v>53</v>
      </c>
      <c r="Y149" s="640" t="s">
        <v>53</v>
      </c>
      <c r="Z149" s="640" t="s">
        <v>53</v>
      </c>
      <c r="AA149" s="640" t="s">
        <v>53</v>
      </c>
      <c r="AB149" s="640" t="s">
        <v>53</v>
      </c>
      <c r="AC149" s="640" t="s">
        <v>53</v>
      </c>
      <c r="AD149" s="640" t="s">
        <v>54</v>
      </c>
      <c r="AE149" s="640" t="s">
        <v>53</v>
      </c>
      <c r="AF149" s="640" t="s">
        <v>53</v>
      </c>
      <c r="AG149" s="640" t="s">
        <v>54</v>
      </c>
      <c r="AH149" s="641"/>
      <c r="AI149" s="1617" t="s">
        <v>362</v>
      </c>
      <c r="AJ149" s="641"/>
      <c r="AK149" s="1632" t="s">
        <v>130</v>
      </c>
      <c r="AL149" s="1635">
        <v>0.8</v>
      </c>
      <c r="AM149" s="1638" t="s">
        <v>129</v>
      </c>
      <c r="AN149" s="1677" t="s">
        <v>84</v>
      </c>
      <c r="AO149" s="1766" t="s">
        <v>674</v>
      </c>
      <c r="AP149" s="1681" t="s">
        <v>570</v>
      </c>
      <c r="AQ149" s="1724" t="s">
        <v>103</v>
      </c>
      <c r="AR149" s="1619" t="s">
        <v>62</v>
      </c>
      <c r="AS149" s="1635">
        <v>0.15</v>
      </c>
      <c r="AT149" s="1619" t="s">
        <v>56</v>
      </c>
      <c r="AU149" s="1635">
        <v>0.15</v>
      </c>
      <c r="AV149" s="1725">
        <v>0.3</v>
      </c>
      <c r="AW149" s="1619" t="s">
        <v>57</v>
      </c>
      <c r="AX149" s="1619" t="s">
        <v>65</v>
      </c>
      <c r="AY149" s="1619" t="s">
        <v>59</v>
      </c>
      <c r="AZ149" s="1725">
        <v>0.42</v>
      </c>
      <c r="BA149" s="1731" t="s">
        <v>122</v>
      </c>
      <c r="BB149" s="1725">
        <v>0.8</v>
      </c>
      <c r="BC149" s="1731" t="s">
        <v>130</v>
      </c>
      <c r="BD149" s="1723" t="s">
        <v>129</v>
      </c>
      <c r="BE149" s="1619" t="s">
        <v>60</v>
      </c>
      <c r="BF149" s="359" t="s">
        <v>670</v>
      </c>
      <c r="BG149" s="640" t="s">
        <v>671</v>
      </c>
      <c r="BH149" s="640" t="s">
        <v>381</v>
      </c>
      <c r="BI149" s="585">
        <v>44564</v>
      </c>
      <c r="BJ149" s="585">
        <v>44925</v>
      </c>
      <c r="BK149" s="667"/>
      <c r="BL149" s="1762" t="s">
        <v>1040</v>
      </c>
    </row>
    <row r="150" spans="2:64" ht="101.25" customHeight="1" thickBot="1" x14ac:dyDescent="0.35">
      <c r="B150" s="1643"/>
      <c r="C150" s="1591"/>
      <c r="D150" s="1591"/>
      <c r="E150" s="1594"/>
      <c r="F150" s="1597"/>
      <c r="G150" s="1643"/>
      <c r="H150" s="1618"/>
      <c r="I150" s="1631"/>
      <c r="J150" s="1631"/>
      <c r="K150" s="1631"/>
      <c r="L150" s="1618"/>
      <c r="M150" s="1626"/>
      <c r="N150" s="1629"/>
      <c r="O150" s="649" t="s">
        <v>53</v>
      </c>
      <c r="P150" s="649" t="s">
        <v>53</v>
      </c>
      <c r="Q150" s="649" t="s">
        <v>53</v>
      </c>
      <c r="R150" s="649" t="s">
        <v>53</v>
      </c>
      <c r="S150" s="649" t="s">
        <v>53</v>
      </c>
      <c r="T150" s="649" t="s">
        <v>53</v>
      </c>
      <c r="U150" s="649" t="s">
        <v>53</v>
      </c>
      <c r="V150" s="649" t="s">
        <v>54</v>
      </c>
      <c r="W150" s="649" t="s">
        <v>54</v>
      </c>
      <c r="X150" s="649" t="s">
        <v>53</v>
      </c>
      <c r="Y150" s="649" t="s">
        <v>53</v>
      </c>
      <c r="Z150" s="649" t="s">
        <v>53</v>
      </c>
      <c r="AA150" s="649" t="s">
        <v>53</v>
      </c>
      <c r="AB150" s="649" t="s">
        <v>53</v>
      </c>
      <c r="AC150" s="649" t="s">
        <v>53</v>
      </c>
      <c r="AD150" s="649" t="s">
        <v>54</v>
      </c>
      <c r="AE150" s="649" t="s">
        <v>53</v>
      </c>
      <c r="AF150" s="649" t="s">
        <v>53</v>
      </c>
      <c r="AG150" s="649" t="s">
        <v>54</v>
      </c>
      <c r="AH150" s="650"/>
      <c r="AI150" s="1618"/>
      <c r="AJ150" s="650"/>
      <c r="AK150" s="1633"/>
      <c r="AL150" s="1637"/>
      <c r="AM150" s="1640"/>
      <c r="AN150" s="1678"/>
      <c r="AO150" s="1767"/>
      <c r="AP150" s="1682"/>
      <c r="AQ150" s="1684"/>
      <c r="AR150" s="1621"/>
      <c r="AS150" s="1637"/>
      <c r="AT150" s="1621"/>
      <c r="AU150" s="1637"/>
      <c r="AV150" s="1673"/>
      <c r="AW150" s="1621"/>
      <c r="AX150" s="1621"/>
      <c r="AY150" s="1621"/>
      <c r="AZ150" s="1673"/>
      <c r="BA150" s="1686"/>
      <c r="BB150" s="1673"/>
      <c r="BC150" s="1686"/>
      <c r="BD150" s="1688"/>
      <c r="BE150" s="1621"/>
      <c r="BF150" s="276" t="s">
        <v>675</v>
      </c>
      <c r="BG150" s="648" t="s">
        <v>676</v>
      </c>
      <c r="BH150" s="648" t="s">
        <v>381</v>
      </c>
      <c r="BI150" s="160">
        <v>44564</v>
      </c>
      <c r="BJ150" s="160">
        <v>44925</v>
      </c>
      <c r="BK150" s="657"/>
      <c r="BL150" s="1764"/>
    </row>
    <row r="151" spans="2:64" ht="149.25" customHeight="1" thickBot="1" x14ac:dyDescent="0.35">
      <c r="B151" s="1641" t="s">
        <v>200</v>
      </c>
      <c r="C151" s="1589" t="s">
        <v>210</v>
      </c>
      <c r="D151" s="1589" t="s">
        <v>221</v>
      </c>
      <c r="E151" s="1592" t="s">
        <v>74</v>
      </c>
      <c r="F151" s="1595" t="s">
        <v>325</v>
      </c>
      <c r="G151" s="1615" t="s">
        <v>1041</v>
      </c>
      <c r="H151" s="1617" t="s">
        <v>157</v>
      </c>
      <c r="I151" s="1617" t="s">
        <v>603</v>
      </c>
      <c r="J151" s="1617" t="s">
        <v>1042</v>
      </c>
      <c r="K151" s="1630" t="s">
        <v>356</v>
      </c>
      <c r="L151" s="1617" t="s">
        <v>52</v>
      </c>
      <c r="M151" s="1624" t="s">
        <v>135</v>
      </c>
      <c r="N151" s="1627">
        <v>1</v>
      </c>
      <c r="O151" s="640" t="s">
        <v>53</v>
      </c>
      <c r="P151" s="640" t="s">
        <v>53</v>
      </c>
      <c r="Q151" s="640" t="s">
        <v>53</v>
      </c>
      <c r="R151" s="640" t="s">
        <v>53</v>
      </c>
      <c r="S151" s="640" t="s">
        <v>53</v>
      </c>
      <c r="T151" s="640" t="s">
        <v>53</v>
      </c>
      <c r="U151" s="640" t="s">
        <v>53</v>
      </c>
      <c r="V151" s="640" t="s">
        <v>54</v>
      </c>
      <c r="W151" s="640" t="s">
        <v>54</v>
      </c>
      <c r="X151" s="640" t="s">
        <v>53</v>
      </c>
      <c r="Y151" s="640" t="s">
        <v>53</v>
      </c>
      <c r="Z151" s="640" t="s">
        <v>53</v>
      </c>
      <c r="AA151" s="640" t="s">
        <v>53</v>
      </c>
      <c r="AB151" s="640" t="s">
        <v>53</v>
      </c>
      <c r="AC151" s="640" t="s">
        <v>53</v>
      </c>
      <c r="AD151" s="640" t="s">
        <v>54</v>
      </c>
      <c r="AE151" s="640" t="s">
        <v>53</v>
      </c>
      <c r="AF151" s="640" t="s">
        <v>53</v>
      </c>
      <c r="AG151" s="640" t="s">
        <v>54</v>
      </c>
      <c r="AH151" s="641"/>
      <c r="AI151" s="1617" t="s">
        <v>361</v>
      </c>
      <c r="AJ151" s="641"/>
      <c r="AK151" s="1632" t="s">
        <v>123</v>
      </c>
      <c r="AL151" s="1635">
        <v>0.6</v>
      </c>
      <c r="AM151" s="1638" t="s">
        <v>129</v>
      </c>
      <c r="AN151" s="188" t="s">
        <v>84</v>
      </c>
      <c r="AO151" s="765" t="s">
        <v>1043</v>
      </c>
      <c r="AP151" s="368" t="s">
        <v>604</v>
      </c>
      <c r="AQ151" s="642" t="s">
        <v>103</v>
      </c>
      <c r="AR151" s="658" t="s">
        <v>61</v>
      </c>
      <c r="AS151" s="643">
        <v>0.25</v>
      </c>
      <c r="AT151" s="658" t="s">
        <v>56</v>
      </c>
      <c r="AU151" s="643">
        <v>0.15</v>
      </c>
      <c r="AV151" s="644">
        <v>0.4</v>
      </c>
      <c r="AW151" s="658" t="s">
        <v>57</v>
      </c>
      <c r="AX151" s="658" t="s">
        <v>58</v>
      </c>
      <c r="AY151" s="658" t="s">
        <v>59</v>
      </c>
      <c r="AZ151" s="644">
        <v>0.6</v>
      </c>
      <c r="BA151" s="645" t="s">
        <v>122</v>
      </c>
      <c r="BB151" s="644">
        <v>0.6</v>
      </c>
      <c r="BC151" s="645" t="s">
        <v>123</v>
      </c>
      <c r="BD151" s="646" t="s">
        <v>126</v>
      </c>
      <c r="BE151" s="1619" t="s">
        <v>60</v>
      </c>
      <c r="BF151" s="1700" t="s">
        <v>1207</v>
      </c>
      <c r="BG151" s="1700" t="s">
        <v>1208</v>
      </c>
      <c r="BH151" s="1768" t="s">
        <v>381</v>
      </c>
      <c r="BI151" s="1770">
        <v>44593</v>
      </c>
      <c r="BJ151" s="1770">
        <v>44926</v>
      </c>
      <c r="BK151" s="538"/>
      <c r="BL151" s="1772" t="s">
        <v>1098</v>
      </c>
    </row>
    <row r="152" spans="2:64" ht="132.75" thickBot="1" x14ac:dyDescent="0.35">
      <c r="B152" s="1642"/>
      <c r="C152" s="1590"/>
      <c r="D152" s="1590"/>
      <c r="E152" s="1594"/>
      <c r="F152" s="1597"/>
      <c r="G152" s="1616"/>
      <c r="H152" s="1618"/>
      <c r="I152" s="1618"/>
      <c r="J152" s="1618"/>
      <c r="K152" s="1631"/>
      <c r="L152" s="1618"/>
      <c r="M152" s="1626"/>
      <c r="N152" s="1629"/>
      <c r="O152" s="661" t="s">
        <v>53</v>
      </c>
      <c r="P152" s="661" t="s">
        <v>53</v>
      </c>
      <c r="Q152" s="661" t="s">
        <v>53</v>
      </c>
      <c r="R152" s="661" t="s">
        <v>53</v>
      </c>
      <c r="S152" s="661" t="s">
        <v>53</v>
      </c>
      <c r="T152" s="661" t="s">
        <v>53</v>
      </c>
      <c r="U152" s="661" t="s">
        <v>53</v>
      </c>
      <c r="V152" s="661" t="s">
        <v>54</v>
      </c>
      <c r="W152" s="661" t="s">
        <v>54</v>
      </c>
      <c r="X152" s="661" t="s">
        <v>53</v>
      </c>
      <c r="Y152" s="661" t="s">
        <v>53</v>
      </c>
      <c r="Z152" s="661" t="s">
        <v>53</v>
      </c>
      <c r="AA152" s="661" t="s">
        <v>53</v>
      </c>
      <c r="AB152" s="661" t="s">
        <v>53</v>
      </c>
      <c r="AC152" s="661" t="s">
        <v>53</v>
      </c>
      <c r="AD152" s="661" t="s">
        <v>54</v>
      </c>
      <c r="AE152" s="661" t="s">
        <v>53</v>
      </c>
      <c r="AF152" s="661" t="s">
        <v>53</v>
      </c>
      <c r="AG152" s="661" t="s">
        <v>54</v>
      </c>
      <c r="AH152" s="662"/>
      <c r="AI152" s="1618"/>
      <c r="AJ152" s="662"/>
      <c r="AK152" s="1633"/>
      <c r="AL152" s="1637"/>
      <c r="AM152" s="1640"/>
      <c r="AN152" s="685" t="s">
        <v>347</v>
      </c>
      <c r="AO152" s="765" t="s">
        <v>1044</v>
      </c>
      <c r="AP152" s="368" t="s">
        <v>605</v>
      </c>
      <c r="AQ152" s="652" t="s">
        <v>103</v>
      </c>
      <c r="AR152" s="660" t="s">
        <v>61</v>
      </c>
      <c r="AS152" s="653">
        <v>0.25</v>
      </c>
      <c r="AT152" s="660" t="s">
        <v>56</v>
      </c>
      <c r="AU152" s="653">
        <v>0.15</v>
      </c>
      <c r="AV152" s="654">
        <v>0.4</v>
      </c>
      <c r="AW152" s="660" t="s">
        <v>57</v>
      </c>
      <c r="AX152" s="660" t="s">
        <v>58</v>
      </c>
      <c r="AY152" s="660" t="s">
        <v>59</v>
      </c>
      <c r="AZ152" s="671">
        <v>0.36</v>
      </c>
      <c r="BA152" s="655" t="s">
        <v>90</v>
      </c>
      <c r="BB152" s="654">
        <v>0.6</v>
      </c>
      <c r="BC152" s="655" t="s">
        <v>123</v>
      </c>
      <c r="BD152" s="656" t="s">
        <v>126</v>
      </c>
      <c r="BE152" s="1621"/>
      <c r="BF152" s="1701"/>
      <c r="BG152" s="1701"/>
      <c r="BH152" s="1769"/>
      <c r="BI152" s="1771"/>
      <c r="BJ152" s="1771"/>
      <c r="BK152" s="539"/>
      <c r="BL152" s="1773"/>
    </row>
    <row r="153" spans="2:64" ht="116.25" customHeight="1" thickBot="1" x14ac:dyDescent="0.35">
      <c r="B153" s="1642"/>
      <c r="C153" s="1590"/>
      <c r="D153" s="1590"/>
      <c r="E153" s="1592" t="s">
        <v>74</v>
      </c>
      <c r="F153" s="1595" t="s">
        <v>326</v>
      </c>
      <c r="G153" s="1615" t="s">
        <v>1045</v>
      </c>
      <c r="H153" s="1617" t="s">
        <v>157</v>
      </c>
      <c r="I153" s="1617" t="s">
        <v>606</v>
      </c>
      <c r="J153" s="1617" t="s">
        <v>1046</v>
      </c>
      <c r="K153" s="1630" t="s">
        <v>356</v>
      </c>
      <c r="L153" s="1617" t="s">
        <v>52</v>
      </c>
      <c r="M153" s="1624" t="s">
        <v>135</v>
      </c>
      <c r="N153" s="1627">
        <v>1</v>
      </c>
      <c r="O153" s="640" t="s">
        <v>53</v>
      </c>
      <c r="P153" s="640" t="s">
        <v>53</v>
      </c>
      <c r="Q153" s="640" t="s">
        <v>53</v>
      </c>
      <c r="R153" s="640" t="s">
        <v>53</v>
      </c>
      <c r="S153" s="640" t="s">
        <v>53</v>
      </c>
      <c r="T153" s="640" t="s">
        <v>53</v>
      </c>
      <c r="U153" s="640" t="s">
        <v>53</v>
      </c>
      <c r="V153" s="640" t="s">
        <v>54</v>
      </c>
      <c r="W153" s="640" t="s">
        <v>54</v>
      </c>
      <c r="X153" s="640" t="s">
        <v>53</v>
      </c>
      <c r="Y153" s="640" t="s">
        <v>53</v>
      </c>
      <c r="Z153" s="640" t="s">
        <v>53</v>
      </c>
      <c r="AA153" s="640" t="s">
        <v>53</v>
      </c>
      <c r="AB153" s="640" t="s">
        <v>53</v>
      </c>
      <c r="AC153" s="640" t="s">
        <v>53</v>
      </c>
      <c r="AD153" s="640" t="s">
        <v>54</v>
      </c>
      <c r="AE153" s="640" t="s">
        <v>53</v>
      </c>
      <c r="AF153" s="640" t="s">
        <v>53</v>
      </c>
      <c r="AG153" s="640" t="s">
        <v>54</v>
      </c>
      <c r="AH153" s="641"/>
      <c r="AI153" s="1617" t="s">
        <v>362</v>
      </c>
      <c r="AJ153" s="641"/>
      <c r="AK153" s="1632" t="s">
        <v>130</v>
      </c>
      <c r="AL153" s="1635">
        <v>0.8</v>
      </c>
      <c r="AM153" s="1638" t="s">
        <v>129</v>
      </c>
      <c r="AN153" s="188" t="s">
        <v>84</v>
      </c>
      <c r="AO153" s="271" t="s">
        <v>1047</v>
      </c>
      <c r="AP153" s="368" t="s">
        <v>607</v>
      </c>
      <c r="AQ153" s="642" t="s">
        <v>103</v>
      </c>
      <c r="AR153" s="658" t="s">
        <v>61</v>
      </c>
      <c r="AS153" s="643">
        <v>0.25</v>
      </c>
      <c r="AT153" s="658" t="s">
        <v>56</v>
      </c>
      <c r="AU153" s="643">
        <v>0.15</v>
      </c>
      <c r="AV153" s="644">
        <v>0.4</v>
      </c>
      <c r="AW153" s="658" t="s">
        <v>57</v>
      </c>
      <c r="AX153" s="658" t="s">
        <v>58</v>
      </c>
      <c r="AY153" s="658" t="s">
        <v>59</v>
      </c>
      <c r="AZ153" s="644">
        <v>0.6</v>
      </c>
      <c r="BA153" s="645" t="s">
        <v>122</v>
      </c>
      <c r="BB153" s="644">
        <v>0.8</v>
      </c>
      <c r="BC153" s="645" t="s">
        <v>130</v>
      </c>
      <c r="BD153" s="646" t="s">
        <v>129</v>
      </c>
      <c r="BE153" s="1619" t="s">
        <v>60</v>
      </c>
      <c r="BF153" s="1700" t="s">
        <v>1207</v>
      </c>
      <c r="BG153" s="1700" t="s">
        <v>1208</v>
      </c>
      <c r="BH153" s="1768" t="s">
        <v>1096</v>
      </c>
      <c r="BI153" s="1770">
        <v>44593</v>
      </c>
      <c r="BJ153" s="1770">
        <v>44926</v>
      </c>
      <c r="BK153" s="538"/>
      <c r="BL153" s="1772" t="s">
        <v>1097</v>
      </c>
    </row>
    <row r="154" spans="2:64" ht="139.5" customHeight="1" thickTop="1" thickBot="1" x14ac:dyDescent="0.35">
      <c r="B154" s="1643"/>
      <c r="C154" s="1591"/>
      <c r="D154" s="1591"/>
      <c r="E154" s="1594"/>
      <c r="F154" s="1597"/>
      <c r="G154" s="1616"/>
      <c r="H154" s="1618"/>
      <c r="I154" s="1618"/>
      <c r="J154" s="1618"/>
      <c r="K154" s="1631"/>
      <c r="L154" s="1618"/>
      <c r="M154" s="1626"/>
      <c r="N154" s="1629"/>
      <c r="O154" s="649" t="s">
        <v>53</v>
      </c>
      <c r="P154" s="649" t="s">
        <v>53</v>
      </c>
      <c r="Q154" s="649" t="s">
        <v>53</v>
      </c>
      <c r="R154" s="649" t="s">
        <v>53</v>
      </c>
      <c r="S154" s="649" t="s">
        <v>53</v>
      </c>
      <c r="T154" s="649" t="s">
        <v>53</v>
      </c>
      <c r="U154" s="649" t="s">
        <v>53</v>
      </c>
      <c r="V154" s="649" t="s">
        <v>54</v>
      </c>
      <c r="W154" s="649" t="s">
        <v>54</v>
      </c>
      <c r="X154" s="649" t="s">
        <v>53</v>
      </c>
      <c r="Y154" s="649" t="s">
        <v>53</v>
      </c>
      <c r="Z154" s="649" t="s">
        <v>53</v>
      </c>
      <c r="AA154" s="649" t="s">
        <v>53</v>
      </c>
      <c r="AB154" s="649" t="s">
        <v>53</v>
      </c>
      <c r="AC154" s="649" t="s">
        <v>53</v>
      </c>
      <c r="AD154" s="649" t="s">
        <v>54</v>
      </c>
      <c r="AE154" s="649" t="s">
        <v>53</v>
      </c>
      <c r="AF154" s="649" t="s">
        <v>53</v>
      </c>
      <c r="AG154" s="649" t="s">
        <v>54</v>
      </c>
      <c r="AH154" s="650"/>
      <c r="AI154" s="1618"/>
      <c r="AJ154" s="650"/>
      <c r="AK154" s="1633"/>
      <c r="AL154" s="1637"/>
      <c r="AM154" s="1640"/>
      <c r="AN154" s="686" t="s">
        <v>347</v>
      </c>
      <c r="AO154" s="272" t="s">
        <v>1048</v>
      </c>
      <c r="AP154" s="368" t="s">
        <v>605</v>
      </c>
      <c r="AQ154" s="652" t="s">
        <v>103</v>
      </c>
      <c r="AR154" s="660" t="s">
        <v>61</v>
      </c>
      <c r="AS154" s="653">
        <v>0.25</v>
      </c>
      <c r="AT154" s="660" t="s">
        <v>56</v>
      </c>
      <c r="AU154" s="653">
        <v>0.15</v>
      </c>
      <c r="AV154" s="654">
        <v>0.4</v>
      </c>
      <c r="AW154" s="660" t="s">
        <v>57</v>
      </c>
      <c r="AX154" s="660" t="s">
        <v>58</v>
      </c>
      <c r="AY154" s="660" t="s">
        <v>59</v>
      </c>
      <c r="AZ154" s="671">
        <v>0.36</v>
      </c>
      <c r="BA154" s="655" t="s">
        <v>90</v>
      </c>
      <c r="BB154" s="654">
        <v>0.8</v>
      </c>
      <c r="BC154" s="655" t="s">
        <v>130</v>
      </c>
      <c r="BD154" s="656" t="s">
        <v>129</v>
      </c>
      <c r="BE154" s="1621"/>
      <c r="BF154" s="1701"/>
      <c r="BG154" s="1701"/>
      <c r="BH154" s="1769"/>
      <c r="BI154" s="1771"/>
      <c r="BJ154" s="1771"/>
      <c r="BK154" s="540"/>
      <c r="BL154" s="1773"/>
    </row>
  </sheetData>
  <protectedRanges>
    <protectedRange algorithmName="SHA-512" hashValue="G9bsd8ul70ySco/fjwoWEDABnXqVPz4YLkYmFCYj+rKlKkH9jH+EOHsXMfELT3EUbmL/wOE+3Kxk47F1wcNXBA==" saltValue="Bv4mwMmuON34DS/avFYXpQ==" spinCount="100000" sqref="BF42:BK43" name="Rango1_5"/>
    <protectedRange algorithmName="SHA-512" hashValue="G9bsd8ul70ySco/fjwoWEDABnXqVPz4YLkYmFCYj+rKlKkH9jH+EOHsXMfELT3EUbmL/wOE+3Kxk47F1wcNXBA==" saltValue="Bv4mwMmuON34DS/avFYXpQ==" spinCount="100000" sqref="G44" name="Rango1_4"/>
    <protectedRange algorithmName="SHA-512" hashValue="G9bsd8ul70ySco/fjwoWEDABnXqVPz4YLkYmFCYj+rKlKkH9jH+EOHsXMfELT3EUbmL/wOE+3Kxk47F1wcNXBA==" saltValue="Bv4mwMmuON34DS/avFYXpQ==" spinCount="100000" sqref="J44:J45" name="Rango1_2"/>
    <protectedRange algorithmName="SHA-512" hashValue="G9bsd8ul70ySco/fjwoWEDABnXqVPz4YLkYmFCYj+rKlKkH9jH+EOHsXMfELT3EUbmL/wOE+3Kxk47F1wcNXBA==" saltValue="Bv4mwMmuON34DS/avFYXpQ==" spinCount="100000" sqref="AP44:AP45" name="Rango1_2_1_1"/>
    <protectedRange algorithmName="SHA-512" hashValue="G9bsd8ul70ySco/fjwoWEDABnXqVPz4YLkYmFCYj+rKlKkH9jH+EOHsXMfELT3EUbmL/wOE+3Kxk47F1wcNXBA==" saltValue="Bv4mwMmuON34DS/avFYXpQ==" spinCount="100000" sqref="BH44:BH45" name="Rango1_5_1"/>
    <protectedRange algorithmName="SHA-512" hashValue="G9bsd8ul70ySco/fjwoWEDABnXqVPz4YLkYmFCYj+rKlKkH9jH+EOHsXMfELT3EUbmL/wOE+3Kxk47F1wcNXBA==" saltValue="Bv4mwMmuON34DS/avFYXpQ==" spinCount="100000" sqref="BF44:BG45 BI44:BK45" name="Rango1_6"/>
    <protectedRange algorithmName="SHA-512" hashValue="G9bsd8ul70ySco/fjwoWEDABnXqVPz4YLkYmFCYj+rKlKkH9jH+EOHsXMfELT3EUbmL/wOE+3Kxk47F1wcNXBA==" saltValue="Bv4mwMmuON34DS/avFYXpQ==" spinCount="100000" sqref="I124:J124" name="Rango1_2_1"/>
    <protectedRange algorithmName="SHA-512" hashValue="G9bsd8ul70ySco/fjwoWEDABnXqVPz4YLkYmFCYj+rKlKkH9jH+EOHsXMfELT3EUbmL/wOE+3Kxk47F1wcNXBA==" saltValue="Bv4mwMmuON34DS/avFYXpQ==" spinCount="100000" sqref="BF124:BJ124" name="Rango1_2_2"/>
    <protectedRange algorithmName="SHA-512" hashValue="G9bsd8ul70ySco/fjwoWEDABnXqVPz4YLkYmFCYj+rKlKkH9jH+EOHsXMfELT3EUbmL/wOE+3Kxk47F1wcNXBA==" saltValue="Bv4mwMmuON34DS/avFYXpQ==" spinCount="100000" sqref="BL124" name="Rango1_2_3"/>
  </protectedRanges>
  <mergeCells count="1056">
    <mergeCell ref="BF153:BF154"/>
    <mergeCell ref="BG153:BG154"/>
    <mergeCell ref="BH153:BH154"/>
    <mergeCell ref="BI153:BI154"/>
    <mergeCell ref="BJ153:BJ154"/>
    <mergeCell ref="BL153:BL154"/>
    <mergeCell ref="N153:N154"/>
    <mergeCell ref="AI153:AI154"/>
    <mergeCell ref="AK153:AK154"/>
    <mergeCell ref="AL153:AL154"/>
    <mergeCell ref="AM153:AM154"/>
    <mergeCell ref="BE153:BE154"/>
    <mergeCell ref="H153:H154"/>
    <mergeCell ref="I153:I154"/>
    <mergeCell ref="J153:J154"/>
    <mergeCell ref="K153:K154"/>
    <mergeCell ref="L153:L154"/>
    <mergeCell ref="M153:M154"/>
    <mergeCell ref="BF151:BF152"/>
    <mergeCell ref="BG151:BG152"/>
    <mergeCell ref="BH151:BH152"/>
    <mergeCell ref="BI151:BI152"/>
    <mergeCell ref="BJ151:BJ152"/>
    <mergeCell ref="BL151:BL152"/>
    <mergeCell ref="N151:N152"/>
    <mergeCell ref="AI151:AI152"/>
    <mergeCell ref="AK151:AK152"/>
    <mergeCell ref="AL151:AL152"/>
    <mergeCell ref="AM151:AM152"/>
    <mergeCell ref="BE151:BE152"/>
    <mergeCell ref="H151:H152"/>
    <mergeCell ref="I151:I152"/>
    <mergeCell ref="J151:J152"/>
    <mergeCell ref="K151:K152"/>
    <mergeCell ref="L151:L152"/>
    <mergeCell ref="M151:M152"/>
    <mergeCell ref="B151:B154"/>
    <mergeCell ref="C151:C154"/>
    <mergeCell ref="D151:D154"/>
    <mergeCell ref="E151:E152"/>
    <mergeCell ref="F151:F152"/>
    <mergeCell ref="G151:G152"/>
    <mergeCell ref="E153:E154"/>
    <mergeCell ref="F153:F154"/>
    <mergeCell ref="G153:G154"/>
    <mergeCell ref="BA149:BA150"/>
    <mergeCell ref="BB149:BB150"/>
    <mergeCell ref="BC149:BC150"/>
    <mergeCell ref="BD149:BD150"/>
    <mergeCell ref="BE149:BE150"/>
    <mergeCell ref="BL149:BL150"/>
    <mergeCell ref="AU149:AU150"/>
    <mergeCell ref="AV149:AV150"/>
    <mergeCell ref="AW149:AW150"/>
    <mergeCell ref="AX149:AX150"/>
    <mergeCell ref="AY149:AY150"/>
    <mergeCell ref="AZ149:AZ150"/>
    <mergeCell ref="AO149:AO150"/>
    <mergeCell ref="AP149:AP150"/>
    <mergeCell ref="AQ149:AQ150"/>
    <mergeCell ref="AR149:AR150"/>
    <mergeCell ref="AS149:AS150"/>
    <mergeCell ref="AT149:AT150"/>
    <mergeCell ref="N149:N150"/>
    <mergeCell ref="AI149:AI150"/>
    <mergeCell ref="AK149:AK150"/>
    <mergeCell ref="AL149:AL150"/>
    <mergeCell ref="AM149:AM150"/>
    <mergeCell ref="BL146:BL148"/>
    <mergeCell ref="E149:E150"/>
    <mergeCell ref="F149:F150"/>
    <mergeCell ref="G149:G150"/>
    <mergeCell ref="H149:H150"/>
    <mergeCell ref="I149:I150"/>
    <mergeCell ref="J149:J150"/>
    <mergeCell ref="K149:K150"/>
    <mergeCell ref="L149:L150"/>
    <mergeCell ref="M149:M150"/>
    <mergeCell ref="N146:N148"/>
    <mergeCell ref="AI146:AI148"/>
    <mergeCell ref="AK146:AK148"/>
    <mergeCell ref="AL146:AL148"/>
    <mergeCell ref="AM146:AM148"/>
    <mergeCell ref="BE146:BE148"/>
    <mergeCell ref="H146:H148"/>
    <mergeCell ref="I146:I148"/>
    <mergeCell ref="J146:J148"/>
    <mergeCell ref="K146:K148"/>
    <mergeCell ref="L146:L148"/>
    <mergeCell ref="M146:M148"/>
    <mergeCell ref="BA144:BA145"/>
    <mergeCell ref="BB144:BB145"/>
    <mergeCell ref="BC144:BC145"/>
    <mergeCell ref="BD144:BD145"/>
    <mergeCell ref="BE144:BE145"/>
    <mergeCell ref="BL144:BL145"/>
    <mergeCell ref="AU144:AU145"/>
    <mergeCell ref="AV144:AV145"/>
    <mergeCell ref="AW144:AW145"/>
    <mergeCell ref="AX144:AX145"/>
    <mergeCell ref="AY144:AY145"/>
    <mergeCell ref="AZ144:AZ145"/>
    <mergeCell ref="AO144:AO145"/>
    <mergeCell ref="AP144:AP145"/>
    <mergeCell ref="AQ144:AQ145"/>
    <mergeCell ref="AR144:AR145"/>
    <mergeCell ref="AS144:AS145"/>
    <mergeCell ref="AT144:AT145"/>
    <mergeCell ref="N144:N145"/>
    <mergeCell ref="AI144:AI145"/>
    <mergeCell ref="AK144:AK145"/>
    <mergeCell ref="AL144:AL145"/>
    <mergeCell ref="AM144:AM145"/>
    <mergeCell ref="AN144:AN145"/>
    <mergeCell ref="H144:H145"/>
    <mergeCell ref="I144:I145"/>
    <mergeCell ref="J144:J145"/>
    <mergeCell ref="K144:K145"/>
    <mergeCell ref="L144:L145"/>
    <mergeCell ref="M144:M145"/>
    <mergeCell ref="B144:B150"/>
    <mergeCell ref="C144:C150"/>
    <mergeCell ref="D144:D150"/>
    <mergeCell ref="E144:E145"/>
    <mergeCell ref="F144:F145"/>
    <mergeCell ref="G144:G145"/>
    <mergeCell ref="E146:E148"/>
    <mergeCell ref="F146:F148"/>
    <mergeCell ref="G146:G148"/>
    <mergeCell ref="AN149:AN150"/>
    <mergeCell ref="BF142:BF143"/>
    <mergeCell ref="BG142:BG143"/>
    <mergeCell ref="BH142:BH143"/>
    <mergeCell ref="BI142:BI143"/>
    <mergeCell ref="BJ142:BJ143"/>
    <mergeCell ref="BL142:BL143"/>
    <mergeCell ref="N142:N143"/>
    <mergeCell ref="AI142:AI143"/>
    <mergeCell ref="AK142:AK143"/>
    <mergeCell ref="AL142:AL143"/>
    <mergeCell ref="AM142:AM143"/>
    <mergeCell ref="BE142:BE143"/>
    <mergeCell ref="BL139:BL141"/>
    <mergeCell ref="E142:E143"/>
    <mergeCell ref="F142:F143"/>
    <mergeCell ref="G142:G143"/>
    <mergeCell ref="H142:H143"/>
    <mergeCell ref="I142:I143"/>
    <mergeCell ref="J142:J143"/>
    <mergeCell ref="K142:K143"/>
    <mergeCell ref="L142:L143"/>
    <mergeCell ref="M142:M143"/>
    <mergeCell ref="BF139:BF141"/>
    <mergeCell ref="BG139:BG141"/>
    <mergeCell ref="BH139:BH141"/>
    <mergeCell ref="BI139:BI141"/>
    <mergeCell ref="BJ139:BJ141"/>
    <mergeCell ref="BK139:BK141"/>
    <mergeCell ref="N139:N141"/>
    <mergeCell ref="AI139:AI141"/>
    <mergeCell ref="AK139:AK141"/>
    <mergeCell ref="AL139:AL141"/>
    <mergeCell ref="AM139:AM141"/>
    <mergeCell ref="BE139:BE141"/>
    <mergeCell ref="H139:H141"/>
    <mergeCell ref="I139:I141"/>
    <mergeCell ref="J139:J141"/>
    <mergeCell ref="K139:K141"/>
    <mergeCell ref="L139:L141"/>
    <mergeCell ref="M139:M141"/>
    <mergeCell ref="AL136:AL137"/>
    <mergeCell ref="AM136:AM137"/>
    <mergeCell ref="BE136:BE137"/>
    <mergeCell ref="BL136:BL137"/>
    <mergeCell ref="B138:B143"/>
    <mergeCell ref="C138:C143"/>
    <mergeCell ref="D138:D143"/>
    <mergeCell ref="E139:E141"/>
    <mergeCell ref="F139:F141"/>
    <mergeCell ref="G139:G141"/>
    <mergeCell ref="K136:K137"/>
    <mergeCell ref="L136:L137"/>
    <mergeCell ref="M136:M137"/>
    <mergeCell ref="N136:N137"/>
    <mergeCell ref="AI136:AI137"/>
    <mergeCell ref="AK136:AK137"/>
    <mergeCell ref="E136:E137"/>
    <mergeCell ref="F136:F137"/>
    <mergeCell ref="G136:G137"/>
    <mergeCell ref="H136:H137"/>
    <mergeCell ref="I136:I137"/>
    <mergeCell ref="J136:J137"/>
    <mergeCell ref="B125:B137"/>
    <mergeCell ref="C125:C137"/>
    <mergeCell ref="BH134:BH135"/>
    <mergeCell ref="BI134:BI135"/>
    <mergeCell ref="BJ134:BJ135"/>
    <mergeCell ref="BL134:BL135"/>
    <mergeCell ref="N134:N135"/>
    <mergeCell ref="AI134:AI135"/>
    <mergeCell ref="AK134:AK135"/>
    <mergeCell ref="AL134:AL135"/>
    <mergeCell ref="AM134:AM135"/>
    <mergeCell ref="BE134:BE135"/>
    <mergeCell ref="BL131:BL133"/>
    <mergeCell ref="E134:E135"/>
    <mergeCell ref="F134:F135"/>
    <mergeCell ref="G134:G135"/>
    <mergeCell ref="H134:H135"/>
    <mergeCell ref="I134:I135"/>
    <mergeCell ref="J134:J135"/>
    <mergeCell ref="K134:K135"/>
    <mergeCell ref="L134:L135"/>
    <mergeCell ref="M134:M135"/>
    <mergeCell ref="BE131:BE133"/>
    <mergeCell ref="BF131:BF133"/>
    <mergeCell ref="BG131:BG133"/>
    <mergeCell ref="BH131:BH133"/>
    <mergeCell ref="BI131:BI133"/>
    <mergeCell ref="BJ131:BJ133"/>
    <mergeCell ref="M131:M133"/>
    <mergeCell ref="N131:N133"/>
    <mergeCell ref="AI131:AI133"/>
    <mergeCell ref="AK131:AK133"/>
    <mergeCell ref="BJ129:BJ130"/>
    <mergeCell ref="BL129:BL130"/>
    <mergeCell ref="E131:E133"/>
    <mergeCell ref="F131:F133"/>
    <mergeCell ref="G131:G133"/>
    <mergeCell ref="H131:H133"/>
    <mergeCell ref="I131:I133"/>
    <mergeCell ref="J131:J133"/>
    <mergeCell ref="K131:K133"/>
    <mergeCell ref="L131:L133"/>
    <mergeCell ref="AM129:AM130"/>
    <mergeCell ref="BE129:BE130"/>
    <mergeCell ref="BF129:BF130"/>
    <mergeCell ref="BG129:BG130"/>
    <mergeCell ref="BH129:BH130"/>
    <mergeCell ref="BI129:BI130"/>
    <mergeCell ref="L129:L130"/>
    <mergeCell ref="M129:M130"/>
    <mergeCell ref="N129:N130"/>
    <mergeCell ref="AI129:AI130"/>
    <mergeCell ref="AK129:AK130"/>
    <mergeCell ref="AL129:AL130"/>
    <mergeCell ref="BL125:BL126"/>
    <mergeCell ref="E127:E128"/>
    <mergeCell ref="F127:F128"/>
    <mergeCell ref="G127:G128"/>
    <mergeCell ref="H127:H128"/>
    <mergeCell ref="I127:I128"/>
    <mergeCell ref="J127:J128"/>
    <mergeCell ref="K125:K126"/>
    <mergeCell ref="L125:L126"/>
    <mergeCell ref="M125:M126"/>
    <mergeCell ref="N125:N126"/>
    <mergeCell ref="AI125:AI126"/>
    <mergeCell ref="AK125:AK126"/>
    <mergeCell ref="BJ122:BJ123"/>
    <mergeCell ref="BL122:BL123"/>
    <mergeCell ref="BI127:BI128"/>
    <mergeCell ref="BJ127:BJ128"/>
    <mergeCell ref="BL127:BL128"/>
    <mergeCell ref="AL127:AL128"/>
    <mergeCell ref="AM127:AM128"/>
    <mergeCell ref="BE127:BE128"/>
    <mergeCell ref="BF127:BF128"/>
    <mergeCell ref="BG127:BG128"/>
    <mergeCell ref="BH127:BH128"/>
    <mergeCell ref="K127:K128"/>
    <mergeCell ref="L127:L128"/>
    <mergeCell ref="M127:M128"/>
    <mergeCell ref="N127:N128"/>
    <mergeCell ref="AI127:AI128"/>
    <mergeCell ref="AK127:AK128"/>
    <mergeCell ref="D125:D137"/>
    <mergeCell ref="E125:E126"/>
    <mergeCell ref="F125:F126"/>
    <mergeCell ref="G125:G126"/>
    <mergeCell ref="H125:H126"/>
    <mergeCell ref="J125:J126"/>
    <mergeCell ref="AM122:AM123"/>
    <mergeCell ref="BE122:BE123"/>
    <mergeCell ref="BF122:BF123"/>
    <mergeCell ref="BG122:BG123"/>
    <mergeCell ref="BH122:BH123"/>
    <mergeCell ref="BI122:BI123"/>
    <mergeCell ref="L122:L123"/>
    <mergeCell ref="M122:M123"/>
    <mergeCell ref="N122:N123"/>
    <mergeCell ref="AI122:AI123"/>
    <mergeCell ref="AK122:AK123"/>
    <mergeCell ref="AL122:AL123"/>
    <mergeCell ref="AL125:AL126"/>
    <mergeCell ref="AM125:AM126"/>
    <mergeCell ref="BE125:BE126"/>
    <mergeCell ref="E129:E130"/>
    <mergeCell ref="F129:F130"/>
    <mergeCell ref="G129:G130"/>
    <mergeCell ref="H129:H130"/>
    <mergeCell ref="I129:I130"/>
    <mergeCell ref="J129:J130"/>
    <mergeCell ref="K129:K130"/>
    <mergeCell ref="AL131:AL133"/>
    <mergeCell ref="AM131:AM133"/>
    <mergeCell ref="BF134:BF135"/>
    <mergeCell ref="BG134:BG135"/>
    <mergeCell ref="AM119:AM121"/>
    <mergeCell ref="BE119:BE121"/>
    <mergeCell ref="BL119:BL121"/>
    <mergeCell ref="E122:E123"/>
    <mergeCell ref="F122:F123"/>
    <mergeCell ref="G122:G123"/>
    <mergeCell ref="H122:H123"/>
    <mergeCell ref="I122:I123"/>
    <mergeCell ref="J122:J123"/>
    <mergeCell ref="K122:K123"/>
    <mergeCell ref="L119:L121"/>
    <mergeCell ref="M119:M121"/>
    <mergeCell ref="N119:N121"/>
    <mergeCell ref="AI119:AI121"/>
    <mergeCell ref="AK119:AK121"/>
    <mergeCell ref="AL119:AL121"/>
    <mergeCell ref="E119:E121"/>
    <mergeCell ref="F119:F121"/>
    <mergeCell ref="G119:G121"/>
    <mergeCell ref="H119:H121"/>
    <mergeCell ref="J119:J121"/>
    <mergeCell ref="K119:K121"/>
    <mergeCell ref="BJ111:BJ112"/>
    <mergeCell ref="BL111:BL112"/>
    <mergeCell ref="N111:N112"/>
    <mergeCell ref="AI111:AI112"/>
    <mergeCell ref="AK111:AK112"/>
    <mergeCell ref="AL111:AL112"/>
    <mergeCell ref="AM111:AM112"/>
    <mergeCell ref="BE111:BE112"/>
    <mergeCell ref="BL109:BL110"/>
    <mergeCell ref="E111:E112"/>
    <mergeCell ref="F111:F112"/>
    <mergeCell ref="G111:G112"/>
    <mergeCell ref="H111:H112"/>
    <mergeCell ref="I111:I112"/>
    <mergeCell ref="J111:J112"/>
    <mergeCell ref="K111:K112"/>
    <mergeCell ref="L111:L112"/>
    <mergeCell ref="M111:M112"/>
    <mergeCell ref="N109:N110"/>
    <mergeCell ref="AI109:AI110"/>
    <mergeCell ref="AK109:AK110"/>
    <mergeCell ref="AL109:AL110"/>
    <mergeCell ref="AM109:AM110"/>
    <mergeCell ref="BE109:BE110"/>
    <mergeCell ref="H109:H110"/>
    <mergeCell ref="I109:I110"/>
    <mergeCell ref="J109:J110"/>
    <mergeCell ref="K109:K110"/>
    <mergeCell ref="L109:L110"/>
    <mergeCell ref="M109:M110"/>
    <mergeCell ref="BI101:BI106"/>
    <mergeCell ref="BJ101:BJ106"/>
    <mergeCell ref="BL101:BL106"/>
    <mergeCell ref="I104:I106"/>
    <mergeCell ref="B108:B124"/>
    <mergeCell ref="C108:C124"/>
    <mergeCell ref="D108:D124"/>
    <mergeCell ref="E109:E110"/>
    <mergeCell ref="F109:F110"/>
    <mergeCell ref="G109:G110"/>
    <mergeCell ref="AL101:AL106"/>
    <mergeCell ref="AM101:AM106"/>
    <mergeCell ref="BE101:BE106"/>
    <mergeCell ref="BF101:BF106"/>
    <mergeCell ref="BG101:BG106"/>
    <mergeCell ref="BH101:BH106"/>
    <mergeCell ref="K101:K106"/>
    <mergeCell ref="L101:L106"/>
    <mergeCell ref="M101:M106"/>
    <mergeCell ref="N101:N106"/>
    <mergeCell ref="AI101:AI106"/>
    <mergeCell ref="AK101:AK106"/>
    <mergeCell ref="E101:E106"/>
    <mergeCell ref="F101:F106"/>
    <mergeCell ref="G101:G106"/>
    <mergeCell ref="H101:H106"/>
    <mergeCell ref="I101:I103"/>
    <mergeCell ref="J101:J106"/>
    <mergeCell ref="BF111:BF112"/>
    <mergeCell ref="BG111:BG112"/>
    <mergeCell ref="BH111:BH112"/>
    <mergeCell ref="BI111:BI112"/>
    <mergeCell ref="BI97:BI98"/>
    <mergeCell ref="BJ97:BJ98"/>
    <mergeCell ref="BK97:BK98"/>
    <mergeCell ref="BL97:BL100"/>
    <mergeCell ref="BF99:BF100"/>
    <mergeCell ref="BG99:BG100"/>
    <mergeCell ref="BH99:BH100"/>
    <mergeCell ref="BI99:BI100"/>
    <mergeCell ref="BJ99:BJ100"/>
    <mergeCell ref="BK99:BK100"/>
    <mergeCell ref="AL97:AL100"/>
    <mergeCell ref="AM97:AM100"/>
    <mergeCell ref="BE97:BE100"/>
    <mergeCell ref="BF97:BF98"/>
    <mergeCell ref="BG97:BG98"/>
    <mergeCell ref="BH97:BH98"/>
    <mergeCell ref="K97:K100"/>
    <mergeCell ref="L97:L100"/>
    <mergeCell ref="M97:M100"/>
    <mergeCell ref="N97:N100"/>
    <mergeCell ref="AI97:AI100"/>
    <mergeCell ref="AK97:AK100"/>
    <mergeCell ref="E97:E100"/>
    <mergeCell ref="F97:F100"/>
    <mergeCell ref="G97:G100"/>
    <mergeCell ref="H97:H100"/>
    <mergeCell ref="I97:I100"/>
    <mergeCell ref="J97:J100"/>
    <mergeCell ref="BI91:BI92"/>
    <mergeCell ref="BJ91:BJ92"/>
    <mergeCell ref="BK91:BK92"/>
    <mergeCell ref="BL91:BL96"/>
    <mergeCell ref="BF95:BF96"/>
    <mergeCell ref="BG95:BG96"/>
    <mergeCell ref="BH95:BH96"/>
    <mergeCell ref="BI95:BI96"/>
    <mergeCell ref="BJ95:BJ96"/>
    <mergeCell ref="BK95:BK96"/>
    <mergeCell ref="AL91:AL96"/>
    <mergeCell ref="AM91:AM96"/>
    <mergeCell ref="BE91:BE96"/>
    <mergeCell ref="BF91:BF92"/>
    <mergeCell ref="BG91:BG92"/>
    <mergeCell ref="BH91:BH92"/>
    <mergeCell ref="K91:K96"/>
    <mergeCell ref="L91:L96"/>
    <mergeCell ref="M91:M96"/>
    <mergeCell ref="N91:N96"/>
    <mergeCell ref="AI91:AI96"/>
    <mergeCell ref="AK91:AK96"/>
    <mergeCell ref="E91:E96"/>
    <mergeCell ref="F91:F96"/>
    <mergeCell ref="G91:G96"/>
    <mergeCell ref="H91:H96"/>
    <mergeCell ref="I91:I96"/>
    <mergeCell ref="J91:J96"/>
    <mergeCell ref="BI87:BI88"/>
    <mergeCell ref="BJ87:BJ88"/>
    <mergeCell ref="BK87:BK88"/>
    <mergeCell ref="BL87:BL90"/>
    <mergeCell ref="BF89:BF90"/>
    <mergeCell ref="BG89:BG90"/>
    <mergeCell ref="BH89:BH90"/>
    <mergeCell ref="BI89:BI90"/>
    <mergeCell ref="BJ89:BJ90"/>
    <mergeCell ref="BK89:BK90"/>
    <mergeCell ref="AL87:AL90"/>
    <mergeCell ref="AM87:AM90"/>
    <mergeCell ref="BE87:BE90"/>
    <mergeCell ref="BF87:BF88"/>
    <mergeCell ref="BG87:BG88"/>
    <mergeCell ref="BH87:BH88"/>
    <mergeCell ref="K87:K90"/>
    <mergeCell ref="L87:L90"/>
    <mergeCell ref="M87:M90"/>
    <mergeCell ref="N87:N90"/>
    <mergeCell ref="AI87:AI90"/>
    <mergeCell ref="AK87:AK90"/>
    <mergeCell ref="E87:E90"/>
    <mergeCell ref="F87:F90"/>
    <mergeCell ref="G87:G90"/>
    <mergeCell ref="H87:H90"/>
    <mergeCell ref="I87:I90"/>
    <mergeCell ref="J87:J90"/>
    <mergeCell ref="AK85:AK86"/>
    <mergeCell ref="AL85:AL86"/>
    <mergeCell ref="AM85:AM86"/>
    <mergeCell ref="BE85:BE86"/>
    <mergeCell ref="BF85:BF86"/>
    <mergeCell ref="BG85:BG86"/>
    <mergeCell ref="BE82:BE84"/>
    <mergeCell ref="BL82:BL84"/>
    <mergeCell ref="E85:E86"/>
    <mergeCell ref="F85:F86"/>
    <mergeCell ref="G85:G86"/>
    <mergeCell ref="K85:K86"/>
    <mergeCell ref="L85:L86"/>
    <mergeCell ref="M85:M86"/>
    <mergeCell ref="N85:N86"/>
    <mergeCell ref="AI85:AI86"/>
    <mergeCell ref="M82:M84"/>
    <mergeCell ref="N82:N84"/>
    <mergeCell ref="AI82:AI84"/>
    <mergeCell ref="AK82:AK84"/>
    <mergeCell ref="AL82:AL84"/>
    <mergeCell ref="AM82:AM84"/>
    <mergeCell ref="BH85:BH86"/>
    <mergeCell ref="BI85:BI86"/>
    <mergeCell ref="BJ85:BJ86"/>
    <mergeCell ref="BL85:BL86"/>
    <mergeCell ref="AK77:AK78"/>
    <mergeCell ref="AL77:AL78"/>
    <mergeCell ref="AM77:AM78"/>
    <mergeCell ref="AN77:AN78"/>
    <mergeCell ref="AO77:AO78"/>
    <mergeCell ref="AP77:AP78"/>
    <mergeCell ref="BE80:BE81"/>
    <mergeCell ref="E77:E78"/>
    <mergeCell ref="F77:F78"/>
    <mergeCell ref="G77:G78"/>
    <mergeCell ref="K77:K78"/>
    <mergeCell ref="L77:L78"/>
    <mergeCell ref="M77:M78"/>
    <mergeCell ref="N77:N78"/>
    <mergeCell ref="AI77:AI78"/>
    <mergeCell ref="BL80:BL81"/>
    <mergeCell ref="E82:E84"/>
    <mergeCell ref="F82:F84"/>
    <mergeCell ref="G82:G84"/>
    <mergeCell ref="H82:H83"/>
    <mergeCell ref="I82:I83"/>
    <mergeCell ref="J82:J83"/>
    <mergeCell ref="K82:K84"/>
    <mergeCell ref="L82:L84"/>
    <mergeCell ref="M80:M81"/>
    <mergeCell ref="N80:N81"/>
    <mergeCell ref="AI80:AI81"/>
    <mergeCell ref="AK80:AK81"/>
    <mergeCell ref="AL80:AL81"/>
    <mergeCell ref="AM80:AM81"/>
    <mergeCell ref="BI77:BI78"/>
    <mergeCell ref="BJ77:BJ78"/>
    <mergeCell ref="BL77:BL78"/>
    <mergeCell ref="E80:E81"/>
    <mergeCell ref="F80:F81"/>
    <mergeCell ref="G80:G81"/>
    <mergeCell ref="H80:H81"/>
    <mergeCell ref="J80:J81"/>
    <mergeCell ref="K80:K81"/>
    <mergeCell ref="L80:L81"/>
    <mergeCell ref="BC77:BC78"/>
    <mergeCell ref="BD77:BD78"/>
    <mergeCell ref="BE77:BE78"/>
    <mergeCell ref="BF77:BF78"/>
    <mergeCell ref="BG77:BG78"/>
    <mergeCell ref="BI75:BI76"/>
    <mergeCell ref="AX75:AX76"/>
    <mergeCell ref="AY75:AY76"/>
    <mergeCell ref="AZ75:AZ76"/>
    <mergeCell ref="BA75:BA76"/>
    <mergeCell ref="BB75:BB76"/>
    <mergeCell ref="BC75:BC76"/>
    <mergeCell ref="AR75:AR76"/>
    <mergeCell ref="AS75:AS76"/>
    <mergeCell ref="AT75:AT76"/>
    <mergeCell ref="AU75:AU76"/>
    <mergeCell ref="AV75:AV76"/>
    <mergeCell ref="AW75:AW76"/>
    <mergeCell ref="AZ77:AZ78"/>
    <mergeCell ref="BA77:BA78"/>
    <mergeCell ref="BB77:BB78"/>
    <mergeCell ref="AQ77:AQ78"/>
    <mergeCell ref="AR77:AR78"/>
    <mergeCell ref="AS77:AS78"/>
    <mergeCell ref="AT77:AT78"/>
    <mergeCell ref="AU77:AU78"/>
    <mergeCell ref="AV77:AV78"/>
    <mergeCell ref="BH77:BH78"/>
    <mergeCell ref="AY77:AY78"/>
    <mergeCell ref="AL75:AL76"/>
    <mergeCell ref="AM75:AM76"/>
    <mergeCell ref="AN75:AN76"/>
    <mergeCell ref="AO75:AO76"/>
    <mergeCell ref="AP75:AP76"/>
    <mergeCell ref="AW77:AW78"/>
    <mergeCell ref="AX77:AX78"/>
    <mergeCell ref="BL71:BL74"/>
    <mergeCell ref="E75:E76"/>
    <mergeCell ref="F75:F76"/>
    <mergeCell ref="G75:G76"/>
    <mergeCell ref="H75:H76"/>
    <mergeCell ref="I75:I76"/>
    <mergeCell ref="J75:J76"/>
    <mergeCell ref="AL71:AL74"/>
    <mergeCell ref="AM71:AM74"/>
    <mergeCell ref="BE71:BE74"/>
    <mergeCell ref="BF71:BF74"/>
    <mergeCell ref="BG71:BG74"/>
    <mergeCell ref="BH71:BH74"/>
    <mergeCell ref="K71:K74"/>
    <mergeCell ref="L71:L74"/>
    <mergeCell ref="M71:M74"/>
    <mergeCell ref="N71:N74"/>
    <mergeCell ref="AI71:AI74"/>
    <mergeCell ref="AK71:AK74"/>
    <mergeCell ref="BJ75:BJ76"/>
    <mergeCell ref="BL75:BL76"/>
    <mergeCell ref="BD75:BD76"/>
    <mergeCell ref="BE75:BE76"/>
    <mergeCell ref="BF75:BF76"/>
    <mergeCell ref="BG75:BG76"/>
    <mergeCell ref="BJ66:BJ67"/>
    <mergeCell ref="BL66:BL67"/>
    <mergeCell ref="B68:B107"/>
    <mergeCell ref="C68:C107"/>
    <mergeCell ref="D68:D107"/>
    <mergeCell ref="E71:E74"/>
    <mergeCell ref="F71:F74"/>
    <mergeCell ref="G71:G74"/>
    <mergeCell ref="H71:H74"/>
    <mergeCell ref="J71:J74"/>
    <mergeCell ref="AM66:AM67"/>
    <mergeCell ref="BE66:BE67"/>
    <mergeCell ref="BF66:BF67"/>
    <mergeCell ref="BG66:BG67"/>
    <mergeCell ref="BH66:BH67"/>
    <mergeCell ref="BI66:BI67"/>
    <mergeCell ref="L66:L67"/>
    <mergeCell ref="M66:M67"/>
    <mergeCell ref="N66:N67"/>
    <mergeCell ref="AI66:AI67"/>
    <mergeCell ref="AK66:AK67"/>
    <mergeCell ref="AL66:AL67"/>
    <mergeCell ref="AQ75:AQ76"/>
    <mergeCell ref="K75:K76"/>
    <mergeCell ref="L75:L76"/>
    <mergeCell ref="M75:M76"/>
    <mergeCell ref="N75:N76"/>
    <mergeCell ref="BL58:BL59"/>
    <mergeCell ref="N58:N59"/>
    <mergeCell ref="AI58:AI59"/>
    <mergeCell ref="AK58:AK59"/>
    <mergeCell ref="AL58:AL59"/>
    <mergeCell ref="AM58:AM59"/>
    <mergeCell ref="BE58:BE59"/>
    <mergeCell ref="H58:H59"/>
    <mergeCell ref="I58:I59"/>
    <mergeCell ref="J58:J59"/>
    <mergeCell ref="K58:K59"/>
    <mergeCell ref="L58:L59"/>
    <mergeCell ref="M58:M59"/>
    <mergeCell ref="BI60:BI64"/>
    <mergeCell ref="BJ60:BJ64"/>
    <mergeCell ref="BL60:BL64"/>
    <mergeCell ref="AL60:AL64"/>
    <mergeCell ref="AM60:AM64"/>
    <mergeCell ref="BE60:BE64"/>
    <mergeCell ref="BF60:BF64"/>
    <mergeCell ref="BG60:BG64"/>
    <mergeCell ref="BH60:BH64"/>
    <mergeCell ref="K60:K64"/>
    <mergeCell ref="L60:L64"/>
    <mergeCell ref="M60:M64"/>
    <mergeCell ref="N60:N64"/>
    <mergeCell ref="BF58:BF59"/>
    <mergeCell ref="BG58:BG59"/>
    <mergeCell ref="BH58:BH59"/>
    <mergeCell ref="AI75:AI76"/>
    <mergeCell ref="AK75:AK76"/>
    <mergeCell ref="BI71:BI74"/>
    <mergeCell ref="B46:B57"/>
    <mergeCell ref="C46:C57"/>
    <mergeCell ref="D46:D57"/>
    <mergeCell ref="E52:E53"/>
    <mergeCell ref="F52:F53"/>
    <mergeCell ref="G52:G53"/>
    <mergeCell ref="M56:M57"/>
    <mergeCell ref="N56:N57"/>
    <mergeCell ref="AI56:AI57"/>
    <mergeCell ref="AK56:AK57"/>
    <mergeCell ref="AL56:AL57"/>
    <mergeCell ref="BE52:BE53"/>
    <mergeCell ref="BJ71:BJ74"/>
    <mergeCell ref="BK71:BK74"/>
    <mergeCell ref="BJ58:BJ59"/>
    <mergeCell ref="B58:B67"/>
    <mergeCell ref="C58:C67"/>
    <mergeCell ref="D58:D67"/>
    <mergeCell ref="AI52:AI53"/>
    <mergeCell ref="AI60:AI64"/>
    <mergeCell ref="AK60:AK64"/>
    <mergeCell ref="H60:H64"/>
    <mergeCell ref="I60:I64"/>
    <mergeCell ref="J60:J64"/>
    <mergeCell ref="E44:E45"/>
    <mergeCell ref="F44:F45"/>
    <mergeCell ref="G44:G45"/>
    <mergeCell ref="H44:H45"/>
    <mergeCell ref="K56:K57"/>
    <mergeCell ref="L56:L57"/>
    <mergeCell ref="BI58:BI59"/>
    <mergeCell ref="E66:E67"/>
    <mergeCell ref="F66:F67"/>
    <mergeCell ref="G66:G67"/>
    <mergeCell ref="H66:H67"/>
    <mergeCell ref="I66:I67"/>
    <mergeCell ref="J66:J67"/>
    <mergeCell ref="K66:K67"/>
    <mergeCell ref="E60:E64"/>
    <mergeCell ref="F60:F64"/>
    <mergeCell ref="G60:G64"/>
    <mergeCell ref="F56:F57"/>
    <mergeCell ref="G56:G57"/>
    <mergeCell ref="H56:H57"/>
    <mergeCell ref="I56:I57"/>
    <mergeCell ref="J56:J57"/>
    <mergeCell ref="E56:E57"/>
    <mergeCell ref="BE56:BE57"/>
    <mergeCell ref="E58:E59"/>
    <mergeCell ref="F58:F59"/>
    <mergeCell ref="G58:G59"/>
    <mergeCell ref="H52:H53"/>
    <mergeCell ref="K52:K53"/>
    <mergeCell ref="L52:L53"/>
    <mergeCell ref="M52:M53"/>
    <mergeCell ref="N52:N53"/>
    <mergeCell ref="AT34:AT35"/>
    <mergeCell ref="L33:L35"/>
    <mergeCell ref="M33:M35"/>
    <mergeCell ref="N33:N35"/>
    <mergeCell ref="AI33:AI35"/>
    <mergeCell ref="AK33:AK35"/>
    <mergeCell ref="AL33:AL35"/>
    <mergeCell ref="AL39:AL40"/>
    <mergeCell ref="AM39:AM40"/>
    <mergeCell ref="AM56:AM57"/>
    <mergeCell ref="I44:I45"/>
    <mergeCell ref="J44:J45"/>
    <mergeCell ref="AK52:AK53"/>
    <mergeCell ref="AL52:AL53"/>
    <mergeCell ref="AM52:AM53"/>
    <mergeCell ref="BI42:BI43"/>
    <mergeCell ref="BJ42:BJ43"/>
    <mergeCell ref="AL44:AL45"/>
    <mergeCell ref="AM44:AM45"/>
    <mergeCell ref="BK42:BK43"/>
    <mergeCell ref="BL42:BL43"/>
    <mergeCell ref="AI42:AI43"/>
    <mergeCell ref="AK42:AK43"/>
    <mergeCell ref="AL42:AL43"/>
    <mergeCell ref="AM42:AM43"/>
    <mergeCell ref="BE42:BE43"/>
    <mergeCell ref="BF42:BF43"/>
    <mergeCell ref="I42:I43"/>
    <mergeCell ref="J42:J43"/>
    <mergeCell ref="K42:K43"/>
    <mergeCell ref="L42:L43"/>
    <mergeCell ref="M42:M43"/>
    <mergeCell ref="N42:N43"/>
    <mergeCell ref="BJ44:BJ45"/>
    <mergeCell ref="BK44:BK45"/>
    <mergeCell ref="BL44:BL45"/>
    <mergeCell ref="BI44:BI45"/>
    <mergeCell ref="BE44:BE45"/>
    <mergeCell ref="BF44:BF45"/>
    <mergeCell ref="BG44:BG45"/>
    <mergeCell ref="BH44:BH45"/>
    <mergeCell ref="K44:K45"/>
    <mergeCell ref="L44:L45"/>
    <mergeCell ref="M44:M45"/>
    <mergeCell ref="N44:N45"/>
    <mergeCell ref="AI44:AI45"/>
    <mergeCell ref="AK44:AK45"/>
    <mergeCell ref="BL39:BL40"/>
    <mergeCell ref="B42:B45"/>
    <mergeCell ref="C42:C45"/>
    <mergeCell ref="D42:D45"/>
    <mergeCell ref="E42:E43"/>
    <mergeCell ref="F42:F43"/>
    <mergeCell ref="G42:G43"/>
    <mergeCell ref="H42:H43"/>
    <mergeCell ref="I39:I40"/>
    <mergeCell ref="L39:L40"/>
    <mergeCell ref="M39:M40"/>
    <mergeCell ref="N39:N40"/>
    <mergeCell ref="AI39:AI40"/>
    <mergeCell ref="AK39:AK40"/>
    <mergeCell ref="BH34:BH35"/>
    <mergeCell ref="BI34:BI35"/>
    <mergeCell ref="BJ34:BJ35"/>
    <mergeCell ref="B36:B40"/>
    <mergeCell ref="C36:C40"/>
    <mergeCell ref="D36:D40"/>
    <mergeCell ref="E39:E40"/>
    <mergeCell ref="F39:F40"/>
    <mergeCell ref="G39:G40"/>
    <mergeCell ref="E33:E35"/>
    <mergeCell ref="F33:F35"/>
    <mergeCell ref="G33:G35"/>
    <mergeCell ref="H33:H35"/>
    <mergeCell ref="I33:I35"/>
    <mergeCell ref="K33:K35"/>
    <mergeCell ref="H39:H40"/>
    <mergeCell ref="BG42:BG43"/>
    <mergeCell ref="BH42:BH43"/>
    <mergeCell ref="AK31:AK32"/>
    <mergeCell ref="AL31:AL32"/>
    <mergeCell ref="AM31:AM32"/>
    <mergeCell ref="BE31:BE32"/>
    <mergeCell ref="BL31:BL32"/>
    <mergeCell ref="I31:I32"/>
    <mergeCell ref="K31:K32"/>
    <mergeCell ref="L31:L32"/>
    <mergeCell ref="M31:M32"/>
    <mergeCell ref="N31:N32"/>
    <mergeCell ref="AI31:AI32"/>
    <mergeCell ref="AU34:AU35"/>
    <mergeCell ref="AV34:AV35"/>
    <mergeCell ref="AW34:AW35"/>
    <mergeCell ref="AX34:AX35"/>
    <mergeCell ref="AY34:AY35"/>
    <mergeCell ref="AZ34:AZ35"/>
    <mergeCell ref="AM33:AM35"/>
    <mergeCell ref="BE33:BE35"/>
    <mergeCell ref="BL33:BL35"/>
    <mergeCell ref="AN34:AN35"/>
    <mergeCell ref="AO34:AO35"/>
    <mergeCell ref="AP34:AP35"/>
    <mergeCell ref="AQ34:AQ35"/>
    <mergeCell ref="AR34:AR35"/>
    <mergeCell ref="AS34:AS35"/>
    <mergeCell ref="BA34:BA35"/>
    <mergeCell ref="BB34:BB35"/>
    <mergeCell ref="BC34:BC35"/>
    <mergeCell ref="BD34:BD35"/>
    <mergeCell ref="BF34:BF35"/>
    <mergeCell ref="BG34:BG35"/>
    <mergeCell ref="AM29:AM30"/>
    <mergeCell ref="BE29:BE30"/>
    <mergeCell ref="BL29:BL30"/>
    <mergeCell ref="B31:B35"/>
    <mergeCell ref="C31:C35"/>
    <mergeCell ref="D31:D35"/>
    <mergeCell ref="E31:E32"/>
    <mergeCell ref="F31:F32"/>
    <mergeCell ref="G31:G32"/>
    <mergeCell ref="H31:H32"/>
    <mergeCell ref="L29:L30"/>
    <mergeCell ref="M29:M30"/>
    <mergeCell ref="N29:N30"/>
    <mergeCell ref="AI29:AI30"/>
    <mergeCell ref="AK29:AK30"/>
    <mergeCell ref="AL29:AL30"/>
    <mergeCell ref="AM26:AM28"/>
    <mergeCell ref="BE26:BE28"/>
    <mergeCell ref="BL26:BL28"/>
    <mergeCell ref="E29:E30"/>
    <mergeCell ref="F29:F30"/>
    <mergeCell ref="G29:G30"/>
    <mergeCell ref="H29:H30"/>
    <mergeCell ref="I29:I30"/>
    <mergeCell ref="J29:J30"/>
    <mergeCell ref="K29:K30"/>
    <mergeCell ref="L26:L28"/>
    <mergeCell ref="M26:M28"/>
    <mergeCell ref="N26:N28"/>
    <mergeCell ref="AI26:AI28"/>
    <mergeCell ref="AK26:AK28"/>
    <mergeCell ref="AL26:AL28"/>
    <mergeCell ref="BI24:BI25"/>
    <mergeCell ref="BJ24:BJ25"/>
    <mergeCell ref="BL24:BL25"/>
    <mergeCell ref="E26:E28"/>
    <mergeCell ref="F26:F28"/>
    <mergeCell ref="G26:G28"/>
    <mergeCell ref="H26:H28"/>
    <mergeCell ref="I26:I28"/>
    <mergeCell ref="J26:J28"/>
    <mergeCell ref="K26:K28"/>
    <mergeCell ref="AL24:AL25"/>
    <mergeCell ref="AM24:AM25"/>
    <mergeCell ref="BE24:BE25"/>
    <mergeCell ref="BF24:BF25"/>
    <mergeCell ref="BG24:BG25"/>
    <mergeCell ref="BH24:BH25"/>
    <mergeCell ref="K24:K25"/>
    <mergeCell ref="L24:L25"/>
    <mergeCell ref="M24:M25"/>
    <mergeCell ref="N24:N25"/>
    <mergeCell ref="AI24:AI25"/>
    <mergeCell ref="AK24:AK25"/>
    <mergeCell ref="E24:E25"/>
    <mergeCell ref="F24:F25"/>
    <mergeCell ref="G24:G25"/>
    <mergeCell ref="H24:H25"/>
    <mergeCell ref="I24:I25"/>
    <mergeCell ref="J24:J25"/>
    <mergeCell ref="BF21:BF23"/>
    <mergeCell ref="BG21:BG23"/>
    <mergeCell ref="BH21:BH23"/>
    <mergeCell ref="BI21:BI23"/>
    <mergeCell ref="BJ21:BJ23"/>
    <mergeCell ref="BL21:BL23"/>
    <mergeCell ref="N21:N23"/>
    <mergeCell ref="AI21:AI23"/>
    <mergeCell ref="AK21:AK23"/>
    <mergeCell ref="AL21:AL23"/>
    <mergeCell ref="AM21:AM23"/>
    <mergeCell ref="BE21:BE23"/>
    <mergeCell ref="H21:H23"/>
    <mergeCell ref="I21:I23"/>
    <mergeCell ref="J21:J23"/>
    <mergeCell ref="K21:K23"/>
    <mergeCell ref="L21:L23"/>
    <mergeCell ref="M21:M23"/>
    <mergeCell ref="B21:B30"/>
    <mergeCell ref="C21:C30"/>
    <mergeCell ref="D21:D30"/>
    <mergeCell ref="E21:E23"/>
    <mergeCell ref="F21:F23"/>
    <mergeCell ref="G21:G23"/>
    <mergeCell ref="K19:K20"/>
    <mergeCell ref="L19:L20"/>
    <mergeCell ref="M19:M20"/>
    <mergeCell ref="N19:N20"/>
    <mergeCell ref="AI19:AI20"/>
    <mergeCell ref="AK19:AK20"/>
    <mergeCell ref="E19:E20"/>
    <mergeCell ref="F19:F20"/>
    <mergeCell ref="G19:G20"/>
    <mergeCell ref="H19:H20"/>
    <mergeCell ref="I19:I20"/>
    <mergeCell ref="J19:J20"/>
    <mergeCell ref="BL17:BL18"/>
    <mergeCell ref="I17:I18"/>
    <mergeCell ref="J17:J18"/>
    <mergeCell ref="K17:K18"/>
    <mergeCell ref="L17:L18"/>
    <mergeCell ref="M17:M18"/>
    <mergeCell ref="N17:N18"/>
    <mergeCell ref="AM15:AM16"/>
    <mergeCell ref="BE15:BE16"/>
    <mergeCell ref="BL15:BL16"/>
    <mergeCell ref="B17:B20"/>
    <mergeCell ref="C17:C20"/>
    <mergeCell ref="D17:D20"/>
    <mergeCell ref="E17:E18"/>
    <mergeCell ref="F17:F18"/>
    <mergeCell ref="G17:G18"/>
    <mergeCell ref="H17:H18"/>
    <mergeCell ref="L15:L16"/>
    <mergeCell ref="M15:M16"/>
    <mergeCell ref="N15:N16"/>
    <mergeCell ref="AI15:AI16"/>
    <mergeCell ref="AK15:AK16"/>
    <mergeCell ref="AL15:AL16"/>
    <mergeCell ref="AL19:AL20"/>
    <mergeCell ref="AM19:AM20"/>
    <mergeCell ref="BE19:BE20"/>
    <mergeCell ref="BL19:BL20"/>
    <mergeCell ref="BE13:BE14"/>
    <mergeCell ref="BF13:BF14"/>
    <mergeCell ref="BG13:BG14"/>
    <mergeCell ref="BH13:BH14"/>
    <mergeCell ref="K13:K14"/>
    <mergeCell ref="L13:L14"/>
    <mergeCell ref="M13:M14"/>
    <mergeCell ref="N13:N14"/>
    <mergeCell ref="AI13:AI14"/>
    <mergeCell ref="AK13:AK14"/>
    <mergeCell ref="E13:E14"/>
    <mergeCell ref="F13:F14"/>
    <mergeCell ref="G13:G14"/>
    <mergeCell ref="H13:H14"/>
    <mergeCell ref="I13:I14"/>
    <mergeCell ref="J13:J14"/>
    <mergeCell ref="AI17:AI18"/>
    <mergeCell ref="AK17:AK18"/>
    <mergeCell ref="AL17:AL18"/>
    <mergeCell ref="AM17:AM18"/>
    <mergeCell ref="BE17:BE18"/>
    <mergeCell ref="AL8:AL10"/>
    <mergeCell ref="AM8:AM10"/>
    <mergeCell ref="G8:G10"/>
    <mergeCell ref="H8:H10"/>
    <mergeCell ref="I8:I10"/>
    <mergeCell ref="J8:J10"/>
    <mergeCell ref="K8:K10"/>
    <mergeCell ref="L8:L10"/>
    <mergeCell ref="AL11:AL12"/>
    <mergeCell ref="AM11:AM12"/>
    <mergeCell ref="E15:E16"/>
    <mergeCell ref="F15:F16"/>
    <mergeCell ref="G15:G16"/>
    <mergeCell ref="H15:H16"/>
    <mergeCell ref="I15:I16"/>
    <mergeCell ref="J15:J16"/>
    <mergeCell ref="K15:K16"/>
    <mergeCell ref="AL13:AL14"/>
    <mergeCell ref="AM13:AM14"/>
    <mergeCell ref="BA6:BA7"/>
    <mergeCell ref="BI13:BI14"/>
    <mergeCell ref="BJ13:BJ14"/>
    <mergeCell ref="BL13:BL14"/>
    <mergeCell ref="BL8:BL10"/>
    <mergeCell ref="B11:B16"/>
    <mergeCell ref="C11:C16"/>
    <mergeCell ref="D11:D16"/>
    <mergeCell ref="E11:E12"/>
    <mergeCell ref="F11:F12"/>
    <mergeCell ref="G11:G12"/>
    <mergeCell ref="H11:H12"/>
    <mergeCell ref="I11:I12"/>
    <mergeCell ref="J11:J12"/>
    <mergeCell ref="BE8:BE10"/>
    <mergeCell ref="BF8:BF10"/>
    <mergeCell ref="BG8:BG10"/>
    <mergeCell ref="BH8:BH10"/>
    <mergeCell ref="BI8:BI10"/>
    <mergeCell ref="BJ8:BJ10"/>
    <mergeCell ref="M8:M10"/>
    <mergeCell ref="N8:N10"/>
    <mergeCell ref="AI8:AI10"/>
    <mergeCell ref="BE11:BE12"/>
    <mergeCell ref="BL11:BL12"/>
    <mergeCell ref="K11:K12"/>
    <mergeCell ref="L11:L12"/>
    <mergeCell ref="M11:M12"/>
    <mergeCell ref="N11:N12"/>
    <mergeCell ref="AI11:AI12"/>
    <mergeCell ref="AK11:AK12"/>
    <mergeCell ref="AK8:AK10"/>
    <mergeCell ref="BL56:BL57"/>
    <mergeCell ref="B1:BL1"/>
    <mergeCell ref="B2:BL2"/>
    <mergeCell ref="B3:BL3"/>
    <mergeCell ref="B4:BL4"/>
    <mergeCell ref="B5:L6"/>
    <mergeCell ref="M5:AM6"/>
    <mergeCell ref="AN5:AY5"/>
    <mergeCell ref="AZ5:BE5"/>
    <mergeCell ref="BF5:BK5"/>
    <mergeCell ref="AN6:AN7"/>
    <mergeCell ref="BH6:BH7"/>
    <mergeCell ref="BI6:BI7"/>
    <mergeCell ref="BJ6:BJ7"/>
    <mergeCell ref="BK6:BK7"/>
    <mergeCell ref="BL6:BL7"/>
    <mergeCell ref="B8:B10"/>
    <mergeCell ref="C8:C10"/>
    <mergeCell ref="D8:D10"/>
    <mergeCell ref="E8:E10"/>
    <mergeCell ref="F8:F10"/>
    <mergeCell ref="BB6:BB7"/>
    <mergeCell ref="BC6:BC7"/>
    <mergeCell ref="BD6:BD7"/>
    <mergeCell ref="BE6:BE7"/>
    <mergeCell ref="BF6:BF7"/>
    <mergeCell ref="BG6:BG7"/>
    <mergeCell ref="AO6:AO7"/>
    <mergeCell ref="AP6:AP7"/>
    <mergeCell ref="AQ6:AQ7"/>
    <mergeCell ref="AR6:AY6"/>
    <mergeCell ref="AZ6:AZ7"/>
  </mergeCells>
  <conditionalFormatting sqref="AM8:AN8 AN9:AN10 AM17 AM19 AM11:AN11 AM21 AM24 AM26 AM29 AM31 AM33 AM41:AM42 AM44 AM69:AM71 BD41:BD45 AN44:AN45 AM75 AM79:AM80 AN79 AM82 AM85 AM87 AM91 AM97 AM101 AM113:AN115 AM111 AM77:AN77 BD77 AM116 AM117:AN118 BD117:BD118 AN68:AN75 BD68:BD75 AN82:AN112 AM107:AM109 BD79:BD115 AN12:AN25">
    <cfRule type="cellIs" dxfId="1279" priority="332" operator="equal">
      <formula>"Extrema"</formula>
    </cfRule>
    <cfRule type="cellIs" dxfId="1278" priority="333" operator="equal">
      <formula>"Alta"</formula>
    </cfRule>
    <cfRule type="cellIs" dxfId="1277" priority="334" operator="equal">
      <formula>"Moderada"</formula>
    </cfRule>
    <cfRule type="cellIs" dxfId="1276" priority="335" operator="equal">
      <formula>"Baja"</formula>
    </cfRule>
  </conditionalFormatting>
  <conditionalFormatting sqref="AK8 AK11 AK13 AK15 AK17 AK19 AK21 AK24 AK26 AK29 AK31 AK33 AK41:AK42 AK44 AK69:AK71 AK75 AK77 AK79:AK80 AK82 AK85 AK87 AK91 AK97 AK101 AK111 AK113:AK118 AK107:AK109">
    <cfRule type="cellIs" dxfId="1275" priority="329" operator="equal">
      <formula>"Moderado"</formula>
    </cfRule>
    <cfRule type="cellIs" dxfId="1274" priority="330" operator="equal">
      <formula>"Catastrófico"</formula>
    </cfRule>
    <cfRule type="cellIs" dxfId="1273" priority="331" operator="equal">
      <formula>"Mayor"</formula>
    </cfRule>
  </conditionalFormatting>
  <conditionalFormatting sqref="M8 M11 M17 M19 M21 M24 M26 M29 M31 M33 M41:M42 M44 M69:M71 M75 M77 M79:M80 M82 M85 M87 M91 M97 M101 M111 M113:M118 M107:M109">
    <cfRule type="cellIs" dxfId="1272" priority="324" operator="equal">
      <formula>"Muy Alta"</formula>
    </cfRule>
    <cfRule type="cellIs" dxfId="1271" priority="325" operator="equal">
      <formula>"Alta"</formula>
    </cfRule>
    <cfRule type="cellIs" dxfId="1270" priority="326" operator="equal">
      <formula>"Media"</formula>
    </cfRule>
    <cfRule type="cellIs" dxfId="1269" priority="327" operator="equal">
      <formula>"Baja"</formula>
    </cfRule>
    <cfRule type="cellIs" dxfId="1268" priority="328" operator="equal">
      <formula>"Muy baja"</formula>
    </cfRule>
  </conditionalFormatting>
  <conditionalFormatting sqref="BD8:BD12 BD14 BD17 BD19:BD24 BD26:BD34">
    <cfRule type="cellIs" dxfId="1267" priority="320" operator="equal">
      <formula>"Extrema"</formula>
    </cfRule>
    <cfRule type="cellIs" dxfId="1266" priority="321" operator="equal">
      <formula>"Alta"</formula>
    </cfRule>
    <cfRule type="cellIs" dxfId="1265" priority="322" operator="equal">
      <formula>"Moderada"</formula>
    </cfRule>
    <cfRule type="cellIs" dxfId="1264" priority="323" operator="equal">
      <formula>"Baja"</formula>
    </cfRule>
  </conditionalFormatting>
  <conditionalFormatting sqref="AM13">
    <cfRule type="cellIs" dxfId="1263" priority="307" operator="equal">
      <formula>"Extrema"</formula>
    </cfRule>
    <cfRule type="cellIs" dxfId="1262" priority="308" operator="equal">
      <formula>"Alta"</formula>
    </cfRule>
    <cfRule type="cellIs" dxfId="1261" priority="309" operator="equal">
      <formula>"Moderada"</formula>
    </cfRule>
    <cfRule type="cellIs" dxfId="1260" priority="310" operator="equal">
      <formula>"Baja"</formula>
    </cfRule>
  </conditionalFormatting>
  <conditionalFormatting sqref="BD13">
    <cfRule type="cellIs" dxfId="1259" priority="303" operator="equal">
      <formula>"Extrema"</formula>
    </cfRule>
    <cfRule type="cellIs" dxfId="1258" priority="304" operator="equal">
      <formula>"Alta"</formula>
    </cfRule>
    <cfRule type="cellIs" dxfId="1257" priority="305" operator="equal">
      <formula>"Moderada"</formula>
    </cfRule>
    <cfRule type="cellIs" dxfId="1256" priority="306" operator="equal">
      <formula>"Baja"</formula>
    </cfRule>
  </conditionalFormatting>
  <conditionalFormatting sqref="M13">
    <cfRule type="cellIs" dxfId="1255" priority="298" operator="equal">
      <formula>"Muy Alta"</formula>
    </cfRule>
    <cfRule type="cellIs" dxfId="1254" priority="299" operator="equal">
      <formula>"Alta"</formula>
    </cfRule>
    <cfRule type="cellIs" dxfId="1253" priority="300" operator="equal">
      <formula>"Media"</formula>
    </cfRule>
    <cfRule type="cellIs" dxfId="1252" priority="301" operator="equal">
      <formula>"Baja"</formula>
    </cfRule>
    <cfRule type="cellIs" dxfId="1251" priority="302" operator="equal">
      <formula>"Muy baja"</formula>
    </cfRule>
  </conditionalFormatting>
  <conditionalFormatting sqref="AM15">
    <cfRule type="cellIs" dxfId="1250" priority="294" operator="equal">
      <formula>"Extrema"</formula>
    </cfRule>
    <cfRule type="cellIs" dxfId="1249" priority="295" operator="equal">
      <formula>"Alta"</formula>
    </cfRule>
    <cfRule type="cellIs" dxfId="1248" priority="296" operator="equal">
      <formula>"Moderada"</formula>
    </cfRule>
    <cfRule type="cellIs" dxfId="1247" priority="297" operator="equal">
      <formula>"Baja"</formula>
    </cfRule>
  </conditionalFormatting>
  <conditionalFormatting sqref="BD15">
    <cfRule type="cellIs" dxfId="1246" priority="290" operator="equal">
      <formula>"Extrema"</formula>
    </cfRule>
    <cfRule type="cellIs" dxfId="1245" priority="291" operator="equal">
      <formula>"Alta"</formula>
    </cfRule>
    <cfRule type="cellIs" dxfId="1244" priority="292" operator="equal">
      <formula>"Moderada"</formula>
    </cfRule>
    <cfRule type="cellIs" dxfId="1243" priority="293" operator="equal">
      <formula>"Baja"</formula>
    </cfRule>
  </conditionalFormatting>
  <conditionalFormatting sqref="M15">
    <cfRule type="cellIs" dxfId="1242" priority="285" operator="equal">
      <formula>"Muy Alta"</formula>
    </cfRule>
    <cfRule type="cellIs" dxfId="1241" priority="286" operator="equal">
      <formula>"Alta"</formula>
    </cfRule>
    <cfRule type="cellIs" dxfId="1240" priority="287" operator="equal">
      <formula>"Media"</formula>
    </cfRule>
    <cfRule type="cellIs" dxfId="1239" priority="288" operator="equal">
      <formula>"Baja"</formula>
    </cfRule>
    <cfRule type="cellIs" dxfId="1238" priority="289" operator="equal">
      <formula>"Muy baja"</formula>
    </cfRule>
  </conditionalFormatting>
  <conditionalFormatting sqref="BD16">
    <cfRule type="cellIs" dxfId="1237" priority="281" operator="equal">
      <formula>"Extrema"</formula>
    </cfRule>
    <cfRule type="cellIs" dxfId="1236" priority="282" operator="equal">
      <formula>"Alta"</formula>
    </cfRule>
    <cfRule type="cellIs" dxfId="1235" priority="283" operator="equal">
      <formula>"Moderada"</formula>
    </cfRule>
    <cfRule type="cellIs" dxfId="1234" priority="284" operator="equal">
      <formula>"Baja"</formula>
    </cfRule>
  </conditionalFormatting>
  <conditionalFormatting sqref="BD18">
    <cfRule type="cellIs" dxfId="1233" priority="277" operator="equal">
      <formula>"Extrema"</formula>
    </cfRule>
    <cfRule type="cellIs" dxfId="1232" priority="278" operator="equal">
      <formula>"Alta"</formula>
    </cfRule>
    <cfRule type="cellIs" dxfId="1231" priority="279" operator="equal">
      <formula>"Moderada"</formula>
    </cfRule>
    <cfRule type="cellIs" dxfId="1230" priority="280" operator="equal">
      <formula>"Baja"</formula>
    </cfRule>
  </conditionalFormatting>
  <conditionalFormatting sqref="AK8 AK11 AK13 AK15 AK17 AK19 AK21 AK24 AK26 AK29 AK31 AK33 AK41:AK42 AK44 AK69:AK71 AK75 AK77 AK79:AK80 AK82 AK85 AK87 AK91 AK97 AK101 AK111 AK113:AK118 AK107:AK109">
    <cfRule type="cellIs" dxfId="1229" priority="276" operator="equal">
      <formula>"Leve"</formula>
    </cfRule>
  </conditionalFormatting>
  <conditionalFormatting sqref="AK8 AK11 AK13 AK15 AK17 AK19 AK21 AK24 AK26 AK29 AK31 AK33 AK41:AK42 AK44 AK69:AK71 AK75 AK77 AK79:AK80 AK82 AK85 AK87 AK91 AK97 AK101 AK111 AK113:AK118 AK107:AK109">
    <cfRule type="cellIs" dxfId="1228" priority="275" operator="equal">
      <formula>"Menor"</formula>
    </cfRule>
  </conditionalFormatting>
  <conditionalFormatting sqref="BD25">
    <cfRule type="cellIs" dxfId="1227" priority="267" operator="equal">
      <formula>"Extrema"</formula>
    </cfRule>
    <cfRule type="cellIs" dxfId="1226" priority="268" operator="equal">
      <formula>"Alta"</formula>
    </cfRule>
    <cfRule type="cellIs" dxfId="1225" priority="269" operator="equal">
      <formula>"Moderada"</formula>
    </cfRule>
    <cfRule type="cellIs" dxfId="1224" priority="270" operator="equal">
      <formula>"Baja"</formula>
    </cfRule>
  </conditionalFormatting>
  <conditionalFormatting sqref="AN26:AN34 AN41:AN43">
    <cfRule type="cellIs" dxfId="1223" priority="263" operator="equal">
      <formula>"Extrema"</formula>
    </cfRule>
    <cfRule type="cellIs" dxfId="1222" priority="264" operator="equal">
      <formula>"Alta"</formula>
    </cfRule>
    <cfRule type="cellIs" dxfId="1221" priority="265" operator="equal">
      <formula>"Moderada"</formula>
    </cfRule>
    <cfRule type="cellIs" dxfId="1220" priority="266" operator="equal">
      <formula>"Baja"</formula>
    </cfRule>
  </conditionalFormatting>
  <conditionalFormatting sqref="AM125 AM138:AM139 AM142 AM144 AM146 AM149 AM153 AM151">
    <cfRule type="cellIs" dxfId="1219" priority="259" operator="equal">
      <formula>"Extrema"</formula>
    </cfRule>
    <cfRule type="cellIs" dxfId="1218" priority="260" operator="equal">
      <formula>"Alta"</formula>
    </cfRule>
    <cfRule type="cellIs" dxfId="1217" priority="261" operator="equal">
      <formula>"Moderada"</formula>
    </cfRule>
    <cfRule type="cellIs" dxfId="1216" priority="262" operator="equal">
      <formula>"Baja"</formula>
    </cfRule>
  </conditionalFormatting>
  <conditionalFormatting sqref="AK125 AK138:AK139 AK142 AK144 AK146 AK149 AK153 AK151">
    <cfRule type="cellIs" dxfId="1215" priority="256" operator="equal">
      <formula>"Moderado"</formula>
    </cfRule>
    <cfRule type="cellIs" dxfId="1214" priority="257" operator="equal">
      <formula>"Catastrófico"</formula>
    </cfRule>
    <cfRule type="cellIs" dxfId="1213" priority="258" operator="equal">
      <formula>"Mayor"</formula>
    </cfRule>
  </conditionalFormatting>
  <conditionalFormatting sqref="M125 M138:M139 M142 M144 M146 M149 M153 M151">
    <cfRule type="cellIs" dxfId="1212" priority="251" operator="equal">
      <formula>"Muy Alta"</formula>
    </cfRule>
    <cfRule type="cellIs" dxfId="1211" priority="252" operator="equal">
      <formula>"Alta"</formula>
    </cfRule>
    <cfRule type="cellIs" dxfId="1210" priority="253" operator="equal">
      <formula>"Media"</formula>
    </cfRule>
    <cfRule type="cellIs" dxfId="1209" priority="254" operator="equal">
      <formula>"Baja"</formula>
    </cfRule>
    <cfRule type="cellIs" dxfId="1208" priority="255" operator="equal">
      <formula>"Muy baja"</formula>
    </cfRule>
  </conditionalFormatting>
  <conditionalFormatting sqref="BD125:BD126 BD146:BD149 BD151:BD154 BD137:BD144">
    <cfRule type="cellIs" dxfId="1207" priority="247" operator="equal">
      <formula>"Extrema"</formula>
    </cfRule>
    <cfRule type="cellIs" dxfId="1206" priority="248" operator="equal">
      <formula>"Alta"</formula>
    </cfRule>
    <cfRule type="cellIs" dxfId="1205" priority="249" operator="equal">
      <formula>"Moderada"</formula>
    </cfRule>
    <cfRule type="cellIs" dxfId="1204" priority="250" operator="equal">
      <formula>"Baja"</formula>
    </cfRule>
  </conditionalFormatting>
  <conditionalFormatting sqref="AK125 AK138:AK139 AK142 AK144 AK146 AK149 AK153 AK151">
    <cfRule type="cellIs" dxfId="1203" priority="246" operator="equal">
      <formula>"Leve"</formula>
    </cfRule>
  </conditionalFormatting>
  <conditionalFormatting sqref="AK125 AK138:AK139 AK142 AK144 AK146 AK149 AK153 AK151">
    <cfRule type="cellIs" dxfId="1202" priority="245" operator="equal">
      <formula>"Menor"</formula>
    </cfRule>
  </conditionalFormatting>
  <conditionalFormatting sqref="AN125:AN126 AN146:AN149 AN151:AN154 AN138:AN144">
    <cfRule type="cellIs" dxfId="1201" priority="241" operator="equal">
      <formula>"Extrema"</formula>
    </cfRule>
    <cfRule type="cellIs" dxfId="1200" priority="242" operator="equal">
      <formula>"Alta"</formula>
    </cfRule>
    <cfRule type="cellIs" dxfId="1199" priority="243" operator="equal">
      <formula>"Moderada"</formula>
    </cfRule>
    <cfRule type="cellIs" dxfId="1198" priority="244" operator="equal">
      <formula>"Baja"</formula>
    </cfRule>
  </conditionalFormatting>
  <conditionalFormatting sqref="AM68">
    <cfRule type="cellIs" dxfId="1197" priority="237" operator="equal">
      <formula>"Extrema"</formula>
    </cfRule>
    <cfRule type="cellIs" dxfId="1196" priority="238" operator="equal">
      <formula>"Alta"</formula>
    </cfRule>
    <cfRule type="cellIs" dxfId="1195" priority="239" operator="equal">
      <formula>"Moderada"</formula>
    </cfRule>
    <cfRule type="cellIs" dxfId="1194" priority="240" operator="equal">
      <formula>"Baja"</formula>
    </cfRule>
  </conditionalFormatting>
  <conditionalFormatting sqref="AK68">
    <cfRule type="cellIs" dxfId="1193" priority="234" operator="equal">
      <formula>"Moderado"</formula>
    </cfRule>
    <cfRule type="cellIs" dxfId="1192" priority="235" operator="equal">
      <formula>"Catastrófico"</formula>
    </cfRule>
    <cfRule type="cellIs" dxfId="1191" priority="236" operator="equal">
      <formula>"Mayor"</formula>
    </cfRule>
  </conditionalFormatting>
  <conditionalFormatting sqref="M68">
    <cfRule type="cellIs" dxfId="1190" priority="229" operator="equal">
      <formula>"Muy Alta"</formula>
    </cfRule>
    <cfRule type="cellIs" dxfId="1189" priority="230" operator="equal">
      <formula>"Alta"</formula>
    </cfRule>
    <cfRule type="cellIs" dxfId="1188" priority="231" operator="equal">
      <formula>"Media"</formula>
    </cfRule>
    <cfRule type="cellIs" dxfId="1187" priority="232" operator="equal">
      <formula>"Baja"</formula>
    </cfRule>
    <cfRule type="cellIs" dxfId="1186" priority="233" operator="equal">
      <formula>"Muy baja"</formula>
    </cfRule>
  </conditionalFormatting>
  <conditionalFormatting sqref="AK68">
    <cfRule type="cellIs" dxfId="1185" priority="228" operator="equal">
      <formula>"Leve"</formula>
    </cfRule>
  </conditionalFormatting>
  <conditionalFormatting sqref="AK68">
    <cfRule type="cellIs" dxfId="1184" priority="227" operator="equal">
      <formula>"Menor"</formula>
    </cfRule>
  </conditionalFormatting>
  <conditionalFormatting sqref="AN80:AN81">
    <cfRule type="cellIs" dxfId="1183" priority="223" operator="equal">
      <formula>"Extrema"</formula>
    </cfRule>
    <cfRule type="cellIs" dxfId="1182" priority="224" operator="equal">
      <formula>"Alta"</formula>
    </cfRule>
    <cfRule type="cellIs" dxfId="1181" priority="225" operator="equal">
      <formula>"Moderada"</formula>
    </cfRule>
    <cfRule type="cellIs" dxfId="1180" priority="226" operator="equal">
      <formula>"Baja"</formula>
    </cfRule>
  </conditionalFormatting>
  <conditionalFormatting sqref="AN116">
    <cfRule type="cellIs" dxfId="1179" priority="219" operator="equal">
      <formula>"Extrema"</formula>
    </cfRule>
    <cfRule type="cellIs" dxfId="1178" priority="220" operator="equal">
      <formula>"Alta"</formula>
    </cfRule>
    <cfRule type="cellIs" dxfId="1177" priority="221" operator="equal">
      <formula>"Moderada"</formula>
    </cfRule>
    <cfRule type="cellIs" dxfId="1176" priority="222" operator="equal">
      <formula>"Baja"</formula>
    </cfRule>
  </conditionalFormatting>
  <conditionalFormatting sqref="AM119">
    <cfRule type="cellIs" dxfId="1175" priority="215" operator="equal">
      <formula>"Extrema"</formula>
    </cfRule>
    <cfRule type="cellIs" dxfId="1174" priority="216" operator="equal">
      <formula>"Alta"</formula>
    </cfRule>
    <cfRule type="cellIs" dxfId="1173" priority="217" operator="equal">
      <formula>"Moderada"</formula>
    </cfRule>
    <cfRule type="cellIs" dxfId="1172" priority="218" operator="equal">
      <formula>"Baja"</formula>
    </cfRule>
  </conditionalFormatting>
  <conditionalFormatting sqref="AK119">
    <cfRule type="cellIs" dxfId="1171" priority="212" operator="equal">
      <formula>"Moderado"</formula>
    </cfRule>
    <cfRule type="cellIs" dxfId="1170" priority="213" operator="equal">
      <formula>"Catastrófico"</formula>
    </cfRule>
    <cfRule type="cellIs" dxfId="1169" priority="214" operator="equal">
      <formula>"Mayor"</formula>
    </cfRule>
  </conditionalFormatting>
  <conditionalFormatting sqref="M119">
    <cfRule type="cellIs" dxfId="1168" priority="207" operator="equal">
      <formula>"Muy Alta"</formula>
    </cfRule>
    <cfRule type="cellIs" dxfId="1167" priority="208" operator="equal">
      <formula>"Alta"</formula>
    </cfRule>
    <cfRule type="cellIs" dxfId="1166" priority="209" operator="equal">
      <formula>"Media"</formula>
    </cfRule>
    <cfRule type="cellIs" dxfId="1165" priority="210" operator="equal">
      <formula>"Baja"</formula>
    </cfRule>
    <cfRule type="cellIs" dxfId="1164" priority="211" operator="equal">
      <formula>"Muy baja"</formula>
    </cfRule>
  </conditionalFormatting>
  <conditionalFormatting sqref="BD119">
    <cfRule type="cellIs" dxfId="1163" priority="203" operator="equal">
      <formula>"Extrema"</formula>
    </cfRule>
    <cfRule type="cellIs" dxfId="1162" priority="204" operator="equal">
      <formula>"Alta"</formula>
    </cfRule>
    <cfRule type="cellIs" dxfId="1161" priority="205" operator="equal">
      <formula>"Moderada"</formula>
    </cfRule>
    <cfRule type="cellIs" dxfId="1160" priority="206" operator="equal">
      <formula>"Baja"</formula>
    </cfRule>
  </conditionalFormatting>
  <conditionalFormatting sqref="AK119">
    <cfRule type="cellIs" dxfId="1159" priority="202" operator="equal">
      <formula>"Leve"</formula>
    </cfRule>
  </conditionalFormatting>
  <conditionalFormatting sqref="AK119">
    <cfRule type="cellIs" dxfId="1158" priority="201" operator="equal">
      <formula>"Menor"</formula>
    </cfRule>
  </conditionalFormatting>
  <conditionalFormatting sqref="AN119">
    <cfRule type="cellIs" dxfId="1157" priority="197" operator="equal">
      <formula>"Extrema"</formula>
    </cfRule>
    <cfRule type="cellIs" dxfId="1156" priority="198" operator="equal">
      <formula>"Alta"</formula>
    </cfRule>
    <cfRule type="cellIs" dxfId="1155" priority="199" operator="equal">
      <formula>"Moderada"</formula>
    </cfRule>
    <cfRule type="cellIs" dxfId="1154" priority="200" operator="equal">
      <formula>"Baja"</formula>
    </cfRule>
  </conditionalFormatting>
  <conditionalFormatting sqref="AM122">
    <cfRule type="cellIs" dxfId="1153" priority="193" operator="equal">
      <formula>"Extrema"</formula>
    </cfRule>
    <cfRule type="cellIs" dxfId="1152" priority="194" operator="equal">
      <formula>"Alta"</formula>
    </cfRule>
    <cfRule type="cellIs" dxfId="1151" priority="195" operator="equal">
      <formula>"Moderada"</formula>
    </cfRule>
    <cfRule type="cellIs" dxfId="1150" priority="196" operator="equal">
      <formula>"Baja"</formula>
    </cfRule>
  </conditionalFormatting>
  <conditionalFormatting sqref="AK122">
    <cfRule type="cellIs" dxfId="1149" priority="190" operator="equal">
      <formula>"Moderado"</formula>
    </cfRule>
    <cfRule type="cellIs" dxfId="1148" priority="191" operator="equal">
      <formula>"Catastrófico"</formula>
    </cfRule>
    <cfRule type="cellIs" dxfId="1147" priority="192" operator="equal">
      <formula>"Mayor"</formula>
    </cfRule>
  </conditionalFormatting>
  <conditionalFormatting sqref="M122">
    <cfRule type="cellIs" dxfId="1146" priority="185" operator="equal">
      <formula>"Muy Alta"</formula>
    </cfRule>
    <cfRule type="cellIs" dxfId="1145" priority="186" operator="equal">
      <formula>"Alta"</formula>
    </cfRule>
    <cfRule type="cellIs" dxfId="1144" priority="187" operator="equal">
      <formula>"Media"</formula>
    </cfRule>
    <cfRule type="cellIs" dxfId="1143" priority="188" operator="equal">
      <formula>"Baja"</formula>
    </cfRule>
    <cfRule type="cellIs" dxfId="1142" priority="189" operator="equal">
      <formula>"Muy baja"</formula>
    </cfRule>
  </conditionalFormatting>
  <conditionalFormatting sqref="BD120:BD122">
    <cfRule type="cellIs" dxfId="1141" priority="181" operator="equal">
      <formula>"Extrema"</formula>
    </cfRule>
    <cfRule type="cellIs" dxfId="1140" priority="182" operator="equal">
      <formula>"Alta"</formula>
    </cfRule>
    <cfRule type="cellIs" dxfId="1139" priority="183" operator="equal">
      <formula>"Moderada"</formula>
    </cfRule>
    <cfRule type="cellIs" dxfId="1138" priority="184" operator="equal">
      <formula>"Baja"</formula>
    </cfRule>
  </conditionalFormatting>
  <conditionalFormatting sqref="AK122">
    <cfRule type="cellIs" dxfId="1137" priority="180" operator="equal">
      <formula>"Leve"</formula>
    </cfRule>
  </conditionalFormatting>
  <conditionalFormatting sqref="AK122">
    <cfRule type="cellIs" dxfId="1136" priority="179" operator="equal">
      <formula>"Menor"</formula>
    </cfRule>
  </conditionalFormatting>
  <conditionalFormatting sqref="AN120:AN123">
    <cfRule type="cellIs" dxfId="1135" priority="175" operator="equal">
      <formula>"Extrema"</formula>
    </cfRule>
    <cfRule type="cellIs" dxfId="1134" priority="176" operator="equal">
      <formula>"Alta"</formula>
    </cfRule>
    <cfRule type="cellIs" dxfId="1133" priority="177" operator="equal">
      <formula>"Moderada"</formula>
    </cfRule>
    <cfRule type="cellIs" dxfId="1132" priority="178" operator="equal">
      <formula>"Baja"</formula>
    </cfRule>
  </conditionalFormatting>
  <conditionalFormatting sqref="AM124">
    <cfRule type="cellIs" dxfId="1131" priority="171" operator="equal">
      <formula>"Extrema"</formula>
    </cfRule>
    <cfRule type="cellIs" dxfId="1130" priority="172" operator="equal">
      <formula>"Alta"</formula>
    </cfRule>
    <cfRule type="cellIs" dxfId="1129" priority="173" operator="equal">
      <formula>"Moderada"</formula>
    </cfRule>
    <cfRule type="cellIs" dxfId="1128" priority="174" operator="equal">
      <formula>"Baja"</formula>
    </cfRule>
  </conditionalFormatting>
  <conditionalFormatting sqref="AK124">
    <cfRule type="cellIs" dxfId="1127" priority="168" operator="equal">
      <formula>"Moderado"</formula>
    </cfRule>
    <cfRule type="cellIs" dxfId="1126" priority="169" operator="equal">
      <formula>"Catastrófico"</formula>
    </cfRule>
    <cfRule type="cellIs" dxfId="1125" priority="170" operator="equal">
      <formula>"Mayor"</formula>
    </cfRule>
  </conditionalFormatting>
  <conditionalFormatting sqref="M124">
    <cfRule type="cellIs" dxfId="1124" priority="163" operator="equal">
      <formula>"Muy Alta"</formula>
    </cfRule>
    <cfRule type="cellIs" dxfId="1123" priority="164" operator="equal">
      <formula>"Alta"</formula>
    </cfRule>
    <cfRule type="cellIs" dxfId="1122" priority="165" operator="equal">
      <formula>"Media"</formula>
    </cfRule>
    <cfRule type="cellIs" dxfId="1121" priority="166" operator="equal">
      <formula>"Baja"</formula>
    </cfRule>
    <cfRule type="cellIs" dxfId="1120" priority="167" operator="equal">
      <formula>"Muy baja"</formula>
    </cfRule>
  </conditionalFormatting>
  <conditionalFormatting sqref="BD124">
    <cfRule type="cellIs" dxfId="1119" priority="159" operator="equal">
      <formula>"Extrema"</formula>
    </cfRule>
    <cfRule type="cellIs" dxfId="1118" priority="160" operator="equal">
      <formula>"Alta"</formula>
    </cfRule>
    <cfRule type="cellIs" dxfId="1117" priority="161" operator="equal">
      <formula>"Moderada"</formula>
    </cfRule>
    <cfRule type="cellIs" dxfId="1116" priority="162" operator="equal">
      <formula>"Baja"</formula>
    </cfRule>
  </conditionalFormatting>
  <conditionalFormatting sqref="AK124">
    <cfRule type="cellIs" dxfId="1115" priority="158" operator="equal">
      <formula>"Leve"</formula>
    </cfRule>
  </conditionalFormatting>
  <conditionalFormatting sqref="AK124">
    <cfRule type="cellIs" dxfId="1114" priority="157" operator="equal">
      <formula>"Menor"</formula>
    </cfRule>
  </conditionalFormatting>
  <conditionalFormatting sqref="AN124">
    <cfRule type="cellIs" dxfId="1113" priority="153" operator="equal">
      <formula>"Extrema"</formula>
    </cfRule>
    <cfRule type="cellIs" dxfId="1112" priority="154" operator="equal">
      <formula>"Alta"</formula>
    </cfRule>
    <cfRule type="cellIs" dxfId="1111" priority="155" operator="equal">
      <formula>"Moderada"</formula>
    </cfRule>
    <cfRule type="cellIs" dxfId="1110" priority="156" operator="equal">
      <formula>"Baja"</formula>
    </cfRule>
  </conditionalFormatting>
  <conditionalFormatting sqref="AM127 AM134">
    <cfRule type="cellIs" dxfId="1109" priority="149" operator="equal">
      <formula>"Extrema"</formula>
    </cfRule>
    <cfRule type="cellIs" dxfId="1108" priority="150" operator="equal">
      <formula>"Alta"</formula>
    </cfRule>
    <cfRule type="cellIs" dxfId="1107" priority="151" operator="equal">
      <formula>"Moderada"</formula>
    </cfRule>
    <cfRule type="cellIs" dxfId="1106" priority="152" operator="equal">
      <formula>"Baja"</formula>
    </cfRule>
  </conditionalFormatting>
  <conditionalFormatting sqref="AK127 AK134">
    <cfRule type="cellIs" dxfId="1105" priority="146" operator="equal">
      <formula>"Moderado"</formula>
    </cfRule>
    <cfRule type="cellIs" dxfId="1104" priority="147" operator="equal">
      <formula>"Catastrófico"</formula>
    </cfRule>
    <cfRule type="cellIs" dxfId="1103" priority="148" operator="equal">
      <formula>"Mayor"</formula>
    </cfRule>
  </conditionalFormatting>
  <conditionalFormatting sqref="M127 M134">
    <cfRule type="cellIs" dxfId="1102" priority="141" operator="equal">
      <formula>"Muy Alta"</formula>
    </cfRule>
    <cfRule type="cellIs" dxfId="1101" priority="142" operator="equal">
      <formula>"Alta"</formula>
    </cfRule>
    <cfRule type="cellIs" dxfId="1100" priority="143" operator="equal">
      <formula>"Media"</formula>
    </cfRule>
    <cfRule type="cellIs" dxfId="1099" priority="144" operator="equal">
      <formula>"Baja"</formula>
    </cfRule>
    <cfRule type="cellIs" dxfId="1098" priority="145" operator="equal">
      <formula>"Muy baja"</formula>
    </cfRule>
  </conditionalFormatting>
  <conditionalFormatting sqref="BD127 BD134">
    <cfRule type="cellIs" dxfId="1097" priority="137" operator="equal">
      <formula>"Extrema"</formula>
    </cfRule>
    <cfRule type="cellIs" dxfId="1096" priority="138" operator="equal">
      <formula>"Alta"</formula>
    </cfRule>
    <cfRule type="cellIs" dxfId="1095" priority="139" operator="equal">
      <formula>"Moderada"</formula>
    </cfRule>
    <cfRule type="cellIs" dxfId="1094" priority="140" operator="equal">
      <formula>"Baja"</formula>
    </cfRule>
  </conditionalFormatting>
  <conditionalFormatting sqref="AK127 AK134">
    <cfRule type="cellIs" dxfId="1093" priority="136" operator="equal">
      <formula>"Leve"</formula>
    </cfRule>
  </conditionalFormatting>
  <conditionalFormatting sqref="AK127 AK134">
    <cfRule type="cellIs" dxfId="1092" priority="135" operator="equal">
      <formula>"Menor"</formula>
    </cfRule>
  </conditionalFormatting>
  <conditionalFormatting sqref="AN127:AN128 AN134:AN135">
    <cfRule type="cellIs" dxfId="1091" priority="131" operator="equal">
      <formula>"Extrema"</formula>
    </cfRule>
    <cfRule type="cellIs" dxfId="1090" priority="132" operator="equal">
      <formula>"Alta"</formula>
    </cfRule>
    <cfRule type="cellIs" dxfId="1089" priority="133" operator="equal">
      <formula>"Moderada"</formula>
    </cfRule>
    <cfRule type="cellIs" dxfId="1088" priority="134" operator="equal">
      <formula>"Baja"</formula>
    </cfRule>
  </conditionalFormatting>
  <conditionalFormatting sqref="AM129 AM131">
    <cfRule type="cellIs" dxfId="1087" priority="123" operator="equal">
      <formula>"Extrema"</formula>
    </cfRule>
    <cfRule type="cellIs" dxfId="1086" priority="124" operator="equal">
      <formula>"Alta"</formula>
    </cfRule>
    <cfRule type="cellIs" dxfId="1085" priority="125" operator="equal">
      <formula>"Moderada"</formula>
    </cfRule>
    <cfRule type="cellIs" dxfId="1084" priority="126" operator="equal">
      <formula>"Baja"</formula>
    </cfRule>
  </conditionalFormatting>
  <conditionalFormatting sqref="AK129 AK131">
    <cfRule type="cellIs" dxfId="1083" priority="120" operator="equal">
      <formula>"Moderado"</formula>
    </cfRule>
    <cfRule type="cellIs" dxfId="1082" priority="121" operator="equal">
      <formula>"Catastrófico"</formula>
    </cfRule>
    <cfRule type="cellIs" dxfId="1081" priority="122" operator="equal">
      <formula>"Mayor"</formula>
    </cfRule>
  </conditionalFormatting>
  <conditionalFormatting sqref="M129 M131">
    <cfRule type="cellIs" dxfId="1080" priority="115" operator="equal">
      <formula>"Muy Alta"</formula>
    </cfRule>
    <cfRule type="cellIs" dxfId="1079" priority="116" operator="equal">
      <formula>"Alta"</formula>
    </cfRule>
    <cfRule type="cellIs" dxfId="1078" priority="117" operator="equal">
      <formula>"Media"</formula>
    </cfRule>
    <cfRule type="cellIs" dxfId="1077" priority="118" operator="equal">
      <formula>"Baja"</formula>
    </cfRule>
    <cfRule type="cellIs" dxfId="1076" priority="119" operator="equal">
      <formula>"Muy baja"</formula>
    </cfRule>
  </conditionalFormatting>
  <conditionalFormatting sqref="BD128 BD133">
    <cfRule type="cellIs" dxfId="1075" priority="127" operator="equal">
      <formula>"Extrema"</formula>
    </cfRule>
    <cfRule type="cellIs" dxfId="1074" priority="128" operator="equal">
      <formula>"Alta"</formula>
    </cfRule>
    <cfRule type="cellIs" dxfId="1073" priority="129" operator="equal">
      <formula>"Moderada"</formula>
    </cfRule>
    <cfRule type="cellIs" dxfId="1072" priority="130" operator="equal">
      <formula>"Baja"</formula>
    </cfRule>
  </conditionalFormatting>
  <conditionalFormatting sqref="AK129 AK131">
    <cfRule type="cellIs" dxfId="1071" priority="110" operator="equal">
      <formula>"Leve"</formula>
    </cfRule>
  </conditionalFormatting>
  <conditionalFormatting sqref="AK129 AK131">
    <cfRule type="cellIs" dxfId="1070" priority="109" operator="equal">
      <formula>"Menor"</formula>
    </cfRule>
  </conditionalFormatting>
  <conditionalFormatting sqref="AN129:AN133">
    <cfRule type="cellIs" dxfId="1069" priority="105" operator="equal">
      <formula>"Extrema"</formula>
    </cfRule>
    <cfRule type="cellIs" dxfId="1068" priority="106" operator="equal">
      <formula>"Alta"</formula>
    </cfRule>
    <cfRule type="cellIs" dxfId="1067" priority="107" operator="equal">
      <formula>"Moderada"</formula>
    </cfRule>
    <cfRule type="cellIs" dxfId="1066" priority="108" operator="equal">
      <formula>"Baja"</formula>
    </cfRule>
  </conditionalFormatting>
  <conditionalFormatting sqref="BD129:BD132">
    <cfRule type="cellIs" dxfId="1065" priority="111" operator="equal">
      <formula>"Extrema"</formula>
    </cfRule>
    <cfRule type="cellIs" dxfId="1064" priority="112" operator="equal">
      <formula>"Alta"</formula>
    </cfRule>
    <cfRule type="cellIs" dxfId="1063" priority="113" operator="equal">
      <formula>"Moderada"</formula>
    </cfRule>
    <cfRule type="cellIs" dxfId="1062" priority="114" operator="equal">
      <formula>"Baja"</formula>
    </cfRule>
  </conditionalFormatting>
  <conditionalFormatting sqref="AM136">
    <cfRule type="cellIs" dxfId="1061" priority="101" operator="equal">
      <formula>"Extrema"</formula>
    </cfRule>
    <cfRule type="cellIs" dxfId="1060" priority="102" operator="equal">
      <formula>"Alta"</formula>
    </cfRule>
    <cfRule type="cellIs" dxfId="1059" priority="103" operator="equal">
      <formula>"Moderada"</formula>
    </cfRule>
    <cfRule type="cellIs" dxfId="1058" priority="104" operator="equal">
      <formula>"Baja"</formula>
    </cfRule>
  </conditionalFormatting>
  <conditionalFormatting sqref="AK136">
    <cfRule type="cellIs" dxfId="1057" priority="98" operator="equal">
      <formula>"Moderado"</formula>
    </cfRule>
    <cfRule type="cellIs" dxfId="1056" priority="99" operator="equal">
      <formula>"Catastrófico"</formula>
    </cfRule>
    <cfRule type="cellIs" dxfId="1055" priority="100" operator="equal">
      <formula>"Mayor"</formula>
    </cfRule>
  </conditionalFormatting>
  <conditionalFormatting sqref="M136">
    <cfRule type="cellIs" dxfId="1054" priority="93" operator="equal">
      <formula>"Muy Alta"</formula>
    </cfRule>
    <cfRule type="cellIs" dxfId="1053" priority="94" operator="equal">
      <formula>"Alta"</formula>
    </cfRule>
    <cfRule type="cellIs" dxfId="1052" priority="95" operator="equal">
      <formula>"Media"</formula>
    </cfRule>
    <cfRule type="cellIs" dxfId="1051" priority="96" operator="equal">
      <formula>"Baja"</formula>
    </cfRule>
    <cfRule type="cellIs" dxfId="1050" priority="97" operator="equal">
      <formula>"Muy baja"</formula>
    </cfRule>
  </conditionalFormatting>
  <conditionalFormatting sqref="BD136">
    <cfRule type="cellIs" dxfId="1049" priority="89" operator="equal">
      <formula>"Extrema"</formula>
    </cfRule>
    <cfRule type="cellIs" dxfId="1048" priority="90" operator="equal">
      <formula>"Alta"</formula>
    </cfRule>
    <cfRule type="cellIs" dxfId="1047" priority="91" operator="equal">
      <formula>"Moderada"</formula>
    </cfRule>
    <cfRule type="cellIs" dxfId="1046" priority="92" operator="equal">
      <formula>"Baja"</formula>
    </cfRule>
  </conditionalFormatting>
  <conditionalFormatting sqref="AK136">
    <cfRule type="cellIs" dxfId="1045" priority="88" operator="equal">
      <formula>"Leve"</formula>
    </cfRule>
  </conditionalFormatting>
  <conditionalFormatting sqref="AK136">
    <cfRule type="cellIs" dxfId="1044" priority="87" operator="equal">
      <formula>"Menor"</formula>
    </cfRule>
  </conditionalFormatting>
  <conditionalFormatting sqref="AN136:AN137">
    <cfRule type="cellIs" dxfId="1043" priority="83" operator="equal">
      <formula>"Extrema"</formula>
    </cfRule>
    <cfRule type="cellIs" dxfId="1042" priority="84" operator="equal">
      <formula>"Alta"</formula>
    </cfRule>
    <cfRule type="cellIs" dxfId="1041" priority="85" operator="equal">
      <formula>"Moderada"</formula>
    </cfRule>
    <cfRule type="cellIs" dxfId="1040" priority="86" operator="equal">
      <formula>"Baja"</formula>
    </cfRule>
  </conditionalFormatting>
  <conditionalFormatting sqref="BD135">
    <cfRule type="cellIs" dxfId="1039" priority="79" operator="equal">
      <formula>"Extrema"</formula>
    </cfRule>
    <cfRule type="cellIs" dxfId="1038" priority="80" operator="equal">
      <formula>"Alta"</formula>
    </cfRule>
    <cfRule type="cellIs" dxfId="1037" priority="81" operator="equal">
      <formula>"Moderada"</formula>
    </cfRule>
    <cfRule type="cellIs" dxfId="1036" priority="82" operator="equal">
      <formula>"Baja"</formula>
    </cfRule>
  </conditionalFormatting>
  <conditionalFormatting sqref="BD116">
    <cfRule type="cellIs" dxfId="1035" priority="75" operator="equal">
      <formula>"Extrema"</formula>
    </cfRule>
    <cfRule type="cellIs" dxfId="1034" priority="76" operator="equal">
      <formula>"Alta"</formula>
    </cfRule>
    <cfRule type="cellIs" dxfId="1033" priority="77" operator="equal">
      <formula>"Moderada"</formula>
    </cfRule>
    <cfRule type="cellIs" dxfId="1032" priority="78" operator="equal">
      <formula>"Baja"</formula>
    </cfRule>
  </conditionalFormatting>
  <conditionalFormatting sqref="BD123">
    <cfRule type="cellIs" dxfId="1031" priority="71" operator="equal">
      <formula>"Extrema"</formula>
    </cfRule>
    <cfRule type="cellIs" dxfId="1030" priority="72" operator="equal">
      <formula>"Alta"</formula>
    </cfRule>
    <cfRule type="cellIs" dxfId="1029" priority="73" operator="equal">
      <formula>"Moderada"</formula>
    </cfRule>
    <cfRule type="cellIs" dxfId="1028" priority="74" operator="equal">
      <formula>"Baja"</formula>
    </cfRule>
  </conditionalFormatting>
  <conditionalFormatting sqref="AM36:AM39 BD36:BD40 AN36:AN40">
    <cfRule type="cellIs" dxfId="1027" priority="67" operator="equal">
      <formula>"Extrema"</formula>
    </cfRule>
    <cfRule type="cellIs" dxfId="1026" priority="68" operator="equal">
      <formula>"Alta"</formula>
    </cfRule>
    <cfRule type="cellIs" dxfId="1025" priority="69" operator="equal">
      <formula>"Moderada"</formula>
    </cfRule>
    <cfRule type="cellIs" dxfId="1024" priority="70" operator="equal">
      <formula>"Baja"</formula>
    </cfRule>
  </conditionalFormatting>
  <conditionalFormatting sqref="AK36:AK39">
    <cfRule type="cellIs" dxfId="1023" priority="64" operator="equal">
      <formula>"Moderado"</formula>
    </cfRule>
    <cfRule type="cellIs" dxfId="1022" priority="65" operator="equal">
      <formula>"Catastrófico"</formula>
    </cfRule>
    <cfRule type="cellIs" dxfId="1021" priority="66" operator="equal">
      <formula>"Mayor"</formula>
    </cfRule>
  </conditionalFormatting>
  <conditionalFormatting sqref="M36:M39">
    <cfRule type="cellIs" dxfId="1020" priority="59" operator="equal">
      <formula>"Muy Alta"</formula>
    </cfRule>
    <cfRule type="cellIs" dxfId="1019" priority="60" operator="equal">
      <formula>"Alta"</formula>
    </cfRule>
    <cfRule type="cellIs" dxfId="1018" priority="61" operator="equal">
      <formula>"Media"</formula>
    </cfRule>
    <cfRule type="cellIs" dxfId="1017" priority="62" operator="equal">
      <formula>"Baja"</formula>
    </cfRule>
    <cfRule type="cellIs" dxfId="1016" priority="63" operator="equal">
      <formula>"Muy baja"</formula>
    </cfRule>
  </conditionalFormatting>
  <conditionalFormatting sqref="AK36:AK39">
    <cfRule type="cellIs" dxfId="1015" priority="58" operator="equal">
      <formula>"Leve"</formula>
    </cfRule>
  </conditionalFormatting>
  <conditionalFormatting sqref="AK36:AK39">
    <cfRule type="cellIs" dxfId="1014" priority="57" operator="equal">
      <formula>"Menor"</formula>
    </cfRule>
  </conditionalFormatting>
  <conditionalFormatting sqref="AM46:AM52 AN46:AN54 AM54 BD46:BD54">
    <cfRule type="cellIs" dxfId="1013" priority="53" operator="equal">
      <formula>"Extrema"</formula>
    </cfRule>
    <cfRule type="cellIs" dxfId="1012" priority="54" operator="equal">
      <formula>"Alta"</formula>
    </cfRule>
    <cfRule type="cellIs" dxfId="1011" priority="55" operator="equal">
      <formula>"Moderada"</formula>
    </cfRule>
    <cfRule type="cellIs" dxfId="1010" priority="56" operator="equal">
      <formula>"Baja"</formula>
    </cfRule>
  </conditionalFormatting>
  <conditionalFormatting sqref="AK46:AK52 AK54">
    <cfRule type="cellIs" dxfId="1009" priority="50" operator="equal">
      <formula>"Moderado"</formula>
    </cfRule>
    <cfRule type="cellIs" dxfId="1008" priority="51" operator="equal">
      <formula>"Catastrófico"</formula>
    </cfRule>
    <cfRule type="cellIs" dxfId="1007" priority="52" operator="equal">
      <formula>"Mayor"</formula>
    </cfRule>
  </conditionalFormatting>
  <conditionalFormatting sqref="M46:M52 M54">
    <cfRule type="cellIs" dxfId="1006" priority="45" operator="equal">
      <formula>"Muy Alta"</formula>
    </cfRule>
    <cfRule type="cellIs" dxfId="1005" priority="46" operator="equal">
      <formula>"Alta"</formula>
    </cfRule>
    <cfRule type="cellIs" dxfId="1004" priority="47" operator="equal">
      <formula>"Media"</formula>
    </cfRule>
    <cfRule type="cellIs" dxfId="1003" priority="48" operator="equal">
      <formula>"Baja"</formula>
    </cfRule>
    <cfRule type="cellIs" dxfId="1002" priority="49" operator="equal">
      <formula>"Muy baja"</formula>
    </cfRule>
  </conditionalFormatting>
  <conditionalFormatting sqref="AK46:AK52 AK54">
    <cfRule type="cellIs" dxfId="1001" priority="44" operator="equal">
      <formula>"Leve"</formula>
    </cfRule>
  </conditionalFormatting>
  <conditionalFormatting sqref="AK46:AK52 AK54">
    <cfRule type="cellIs" dxfId="1000" priority="43" operator="equal">
      <formula>"Menor"</formula>
    </cfRule>
  </conditionalFormatting>
  <conditionalFormatting sqref="AM58 AM60 AM65:AM66 BD58:BD67 AN58:AN67">
    <cfRule type="cellIs" dxfId="999" priority="39" operator="equal">
      <formula>"Extrema"</formula>
    </cfRule>
    <cfRule type="cellIs" dxfId="998" priority="40" operator="equal">
      <formula>"Alta"</formula>
    </cfRule>
    <cfRule type="cellIs" dxfId="997" priority="41" operator="equal">
      <formula>"Moderada"</formula>
    </cfRule>
    <cfRule type="cellIs" dxfId="996" priority="42" operator="equal">
      <formula>"Baja"</formula>
    </cfRule>
  </conditionalFormatting>
  <conditionalFormatting sqref="AK58 AK60 AK65:AK66">
    <cfRule type="cellIs" dxfId="995" priority="36" operator="equal">
      <formula>"Moderado"</formula>
    </cfRule>
    <cfRule type="cellIs" dxfId="994" priority="37" operator="equal">
      <formula>"Catastrófico"</formula>
    </cfRule>
    <cfRule type="cellIs" dxfId="993" priority="38" operator="equal">
      <formula>"Mayor"</formula>
    </cfRule>
  </conditionalFormatting>
  <conditionalFormatting sqref="M58 M60 M65:M66">
    <cfRule type="cellIs" dxfId="992" priority="31" operator="equal">
      <formula>"Muy Alta"</formula>
    </cfRule>
    <cfRule type="cellIs" dxfId="991" priority="32" operator="equal">
      <formula>"Alta"</formula>
    </cfRule>
    <cfRule type="cellIs" dxfId="990" priority="33" operator="equal">
      <formula>"Media"</formula>
    </cfRule>
    <cfRule type="cellIs" dxfId="989" priority="34" operator="equal">
      <formula>"Baja"</formula>
    </cfRule>
    <cfRule type="cellIs" dxfId="988" priority="35" operator="equal">
      <formula>"Muy baja"</formula>
    </cfRule>
  </conditionalFormatting>
  <conditionalFormatting sqref="AK58 AK60 AK65:AK66">
    <cfRule type="cellIs" dxfId="987" priority="30" operator="equal">
      <formula>"Leve"</formula>
    </cfRule>
  </conditionalFormatting>
  <conditionalFormatting sqref="AK58 AK60 AK65:AK66">
    <cfRule type="cellIs" dxfId="986" priority="29" operator="equal">
      <formula>"Menor"</formula>
    </cfRule>
  </conditionalFormatting>
  <conditionalFormatting sqref="BD55 AM55:AN55">
    <cfRule type="cellIs" dxfId="985" priority="25" operator="equal">
      <formula>"Extrema"</formula>
    </cfRule>
    <cfRule type="cellIs" dxfId="984" priority="26" operator="equal">
      <formula>"Alta"</formula>
    </cfRule>
    <cfRule type="cellIs" dxfId="983" priority="27" operator="equal">
      <formula>"Moderada"</formula>
    </cfRule>
    <cfRule type="cellIs" dxfId="982" priority="28" operator="equal">
      <formula>"Baja"</formula>
    </cfRule>
  </conditionalFormatting>
  <conditionalFormatting sqref="AK55">
    <cfRule type="cellIs" dxfId="981" priority="22" operator="equal">
      <formula>"Moderado"</formula>
    </cfRule>
    <cfRule type="cellIs" dxfId="980" priority="23" operator="equal">
      <formula>"Catastrófico"</formula>
    </cfRule>
    <cfRule type="cellIs" dxfId="979" priority="24" operator="equal">
      <formula>"Mayor"</formula>
    </cfRule>
  </conditionalFormatting>
  <conditionalFormatting sqref="M55">
    <cfRule type="cellIs" dxfId="978" priority="17" operator="equal">
      <formula>"Muy Alta"</formula>
    </cfRule>
    <cfRule type="cellIs" dxfId="977" priority="18" operator="equal">
      <formula>"Alta"</formula>
    </cfRule>
    <cfRule type="cellIs" dxfId="976" priority="19" operator="equal">
      <formula>"Media"</formula>
    </cfRule>
    <cfRule type="cellIs" dxfId="975" priority="20" operator="equal">
      <formula>"Baja"</formula>
    </cfRule>
    <cfRule type="cellIs" dxfId="974" priority="21" operator="equal">
      <formula>"Muy baja"</formula>
    </cfRule>
  </conditionalFormatting>
  <conditionalFormatting sqref="AK55">
    <cfRule type="cellIs" dxfId="973" priority="16" operator="equal">
      <formula>"Leve"</formula>
    </cfRule>
  </conditionalFormatting>
  <conditionalFormatting sqref="AK55">
    <cfRule type="cellIs" dxfId="972" priority="15" operator="equal">
      <formula>"Menor"</formula>
    </cfRule>
  </conditionalFormatting>
  <conditionalFormatting sqref="AM56 BD56:BD57 AN56:AN57">
    <cfRule type="cellIs" dxfId="971" priority="11" operator="equal">
      <formula>"Extrema"</formula>
    </cfRule>
    <cfRule type="cellIs" dxfId="970" priority="12" operator="equal">
      <formula>"Alta"</formula>
    </cfRule>
    <cfRule type="cellIs" dxfId="969" priority="13" operator="equal">
      <formula>"Moderada"</formula>
    </cfRule>
    <cfRule type="cellIs" dxfId="968" priority="14" operator="equal">
      <formula>"Baja"</formula>
    </cfRule>
  </conditionalFormatting>
  <conditionalFormatting sqref="AK56">
    <cfRule type="cellIs" dxfId="967" priority="8" operator="equal">
      <formula>"Moderado"</formula>
    </cfRule>
    <cfRule type="cellIs" dxfId="966" priority="9" operator="equal">
      <formula>"Catastrófico"</formula>
    </cfRule>
    <cfRule type="cellIs" dxfId="965" priority="10" operator="equal">
      <formula>"Mayor"</formula>
    </cfRule>
  </conditionalFormatting>
  <conditionalFormatting sqref="M56">
    <cfRule type="cellIs" dxfId="964" priority="3" operator="equal">
      <formula>"Muy Alta"</formula>
    </cfRule>
    <cfRule type="cellIs" dxfId="963" priority="4" operator="equal">
      <formula>"Alta"</formula>
    </cfRule>
    <cfRule type="cellIs" dxfId="962" priority="5" operator="equal">
      <formula>"Media"</formula>
    </cfRule>
    <cfRule type="cellIs" dxfId="961" priority="6" operator="equal">
      <formula>"Baja"</formula>
    </cfRule>
    <cfRule type="cellIs" dxfId="960" priority="7" operator="equal">
      <formula>"Muy baja"</formula>
    </cfRule>
  </conditionalFormatting>
  <conditionalFormatting sqref="AK56">
    <cfRule type="cellIs" dxfId="959" priority="2" operator="equal">
      <formula>"Leve"</formula>
    </cfRule>
  </conditionalFormatting>
  <conditionalFormatting sqref="AK56">
    <cfRule type="cellIs" dxfId="958" priority="1" operator="equal">
      <formula>"Menor"</formula>
    </cfRule>
  </conditionalFormatting>
  <dataValidations count="5">
    <dataValidation allowBlank="1" showInputMessage="1" showErrorMessage="1" prompt="Responder afirmativamente de UNA a CINCO pregunta(s) genera un impacto MODERADO._x000a__x000a_Responder afirmativamente de SEIS a ONCE preguntas genera un impacto MAYOR._x000a__x000a_Responder afirmativamente de DOCE a DIECINUEVE preguntas genera un impacto CATASTRÓFICO." sqref="AH7:AK7" xr:uid="{1DB6BDCC-4381-4508-A26F-69BE3F8DB950}"/>
    <dataValidation allowBlank="1" showInputMessage="1" showErrorMessage="1" prompt="Manual: Controles ejecutados por personas_x000a__x000a_Automático: Son ejecutados por un sistema" sqref="AT7" xr:uid="{E324A843-DF1C-4C7B-87AE-8619F84B2028}"/>
    <dataValidation allowBlank="1" showInputMessage="1" showErrorMessage="1" prompt="Preventivo: Evitar un evento no deseado en el momento que se produce, es decir intenta evitar la ocurrencia_x000a_Detectivos: Identificar un evento o resultado no previsto después de que se haya producido, es decir corregir _x000a_Correctivo: Tiene costos implicitos " sqref="AR7" xr:uid="{18AE34F6-13EA-44CA-AEAF-50CB2B5DFFDB}"/>
    <dataValidation allowBlank="1" showInputMessage="1" showErrorMessage="1" prompt="_x000a__x000a_" sqref="AL7" xr:uid="{57A77A55-46DA-4830-B63D-0134BA7B797D}"/>
    <dataValidation type="list" allowBlank="1" showInputMessage="1" showErrorMessage="1" sqref="O8:AG154" xr:uid="{743CC2B2-0168-4A74-AE95-BBD5C499DC75}">
      <formula1>"Si, No"</formula1>
    </dataValidation>
  </dataValidations>
  <printOptions horizontalCentered="1"/>
  <pageMargins left="0.39370078740157483" right="0.39370078740157483" top="0.39370078740157483" bottom="0.39370078740157483" header="0.31496062992125984" footer="0.31496062992125984"/>
  <pageSetup paperSize="5" scale="25" pageOrder="overThenDown" orientation="landscape" r:id="rId1"/>
  <headerFooter>
    <oddFooter>&amp;CPág. &amp;P de &amp;N</oddFooter>
  </headerFooter>
  <drawing r:id="rId2"/>
  <legacyDrawing r:id="rId3"/>
  <extLst>
    <ext xmlns:x14="http://schemas.microsoft.com/office/spreadsheetml/2009/9/main" uri="{CCE6A557-97BC-4b89-ADB6-D9C93CAAB3DF}">
      <x14:dataValidations xmlns:xm="http://schemas.microsoft.com/office/excel/2006/main" count="21">
        <x14:dataValidation type="list" allowBlank="1" showInputMessage="1" showErrorMessage="1" xr:uid="{B8B7EE1D-7D3B-4A02-9568-BC3683E09B55}">
          <x14:formula1>
            <xm:f>'C:\Users\PRUIZV\Downloads\[RETROALIMENTACIÓN PROCESO TRATAMIENTO PENITENCIARIO 2022.xlsx]No Eliminar'!#REF!</xm:f>
          </x14:formula1>
          <xm:sqref>AY115:AY116 BE116 AR115 AT115:AT116</xm:sqref>
        </x14:dataValidation>
        <x14:dataValidation type="list" allowBlank="1" showInputMessage="1" showErrorMessage="1" xr:uid="{7595825F-E9C5-456E-9E99-B4CB94224561}">
          <x14:formula1>
            <xm:f>'C:\Users\OGOMEZP\Downloads\[Formato Mapa de Riesgos 2022 (version 1) (2).xlsx]No Eliminar'!#REF!</xm:f>
          </x14:formula1>
          <xm:sqref>K49:L51 E49:F50 H49:H50 AW47:AY47 AW49:AY50</xm:sqref>
        </x14:dataValidation>
        <x14:dataValidation type="list" allowBlank="1" showInputMessage="1" showErrorMessage="1" xr:uid="{065CBE9F-5C80-46B8-A91A-C396E808A9EC}">
          <x14:formula1>
            <xm:f>'E:\PLANEACIÓN 2022\RIESGOS 2022\Retroalimentaciones 2022\[Derechos Humanos -Formato Mapa de Riesgos 2022.xlsx]No Eliminar'!#REF!</xm:f>
          </x14:formula1>
          <xm:sqref>AN26:AN28 H29:H30 K29:L30</xm:sqref>
        </x14:dataValidation>
        <x14:dataValidation type="list" allowBlank="1" showErrorMessage="1" xr:uid="{C8CF53BF-3B6D-4E5A-A6DC-0CC7D09C0458}">
          <x14:formula1>
            <xm:f>'[CONTROL INTERNO Formato Mapa de Riesgos 2022 (1) (5).xlsx]No Eliminar'!#REF!</xm:f>
          </x14:formula1>
          <xm:sqref>K17</xm:sqref>
        </x14:dataValidation>
        <x14:dataValidation type="list" allowBlank="1" showInputMessage="1" showErrorMessage="1" xr:uid="{8D53653C-C0DC-46B5-89EC-FE0B7655BA1B}">
          <x14:formula1>
            <xm:f>'E:\PLANEACIÓN 2022\RIESGOS 2022\Retroalimentaciones 2022\[PLANEACIÓNFormato Mapa de Riesgos 2022 GRUES.xlsx]No Eliminar'!#REF!</xm:f>
          </x14:formula1>
          <xm:sqref>K13 K15 H15</xm:sqref>
        </x14:dataValidation>
        <x14:dataValidation type="list" allowBlank="1" showInputMessage="1" showErrorMessage="1" xr:uid="{7F104F2A-D875-4D3D-A1BD-5DB0298BA5B8}">
          <x14:formula1>
            <xm:f>'No Eliminar'!$D$26:$D$27</xm:f>
          </x14:formula1>
          <xm:sqref>AY77 AY146:AY149 AY79:AY114 AY36:AY46 AY48 AY117:AY144 AY151:AY154 AY58:AY75 AY51:AY54 AY8:AY34</xm:sqref>
        </x14:dataValidation>
        <x14:dataValidation type="list" allowBlank="1" showInputMessage="1" showErrorMessage="1" xr:uid="{0A922257-C9E8-44A1-9972-80B23806F166}">
          <x14:formula1>
            <xm:f>'No Eliminar'!$D$24:$D$25</xm:f>
          </x14:formula1>
          <xm:sqref>AX77 AX146:AX149 AX36:AX46 AX48 AX79:AX144 AX151:AX154 AX58:AX75 AX51:AX54 AX8:AX34</xm:sqref>
        </x14:dataValidation>
        <x14:dataValidation type="list" allowBlank="1" showInputMessage="1" showErrorMessage="1" xr:uid="{A6C05C3E-4930-48B4-BF2E-8409163172E4}">
          <x14:formula1>
            <xm:f>'No Eliminar'!$D$22:$D$23</xm:f>
          </x14:formula1>
          <xm:sqref>AW77 AW146:AW149 AW36:AW46 AW48 AW79:AW144 AW151:AW154 AW58:AW75 AW51:AW54 AW8:AW34</xm:sqref>
        </x14:dataValidation>
        <x14:dataValidation type="list" allowBlank="1" showInputMessage="1" showErrorMessage="1" xr:uid="{586BCEEB-B807-4270-BC61-B8DCD9431948}">
          <x14:formula1>
            <xm:f>'No Eliminar'!$K$15:$K$19</xm:f>
          </x14:formula1>
          <xm:sqref>AI8 AI11 AI13 AI15 AI17 AI19 AI21 AI24 AI26 AI29 AI31 AI33 AI44 AI153 AI146 AI151 AI144 AI82 AI138:AI139 AI142 AI75 AI77 AI79:AI80 AI149 AI85 AI87 AI91 AI97 AI101 AI111 AI127 AI129 AI131 AI134 AI136 AI122 AI113:AI119 AI41:AI42 AI36:AI39 AI107:AI109 AI46:AI52 AI124:AI125 AI60 AI65:AI66 AI68:AI71 AI54:AI56 AI58</xm:sqref>
        </x14:dataValidation>
        <x14:dataValidation type="list" allowBlank="1" showInputMessage="1" showErrorMessage="1" xr:uid="{725DF1C1-07D8-4DAD-B80B-8DE2E4E4A2BE}">
          <x14:formula1>
            <xm:f>'No Eliminar'!$V$3:$V$7</xm:f>
          </x14:formula1>
          <xm:sqref>K8 K11 K19 K21 K24 K26 K31 K33 K44 K153 K146 K151 K144 K85 K82 K142 K77 K79:K80 K149 K87 K91 K97 K101 K138:K139 K111 K127 K129 K131 K134 K136 K122 K113:K119 K36:K41 K107:K109 K52 K46:K48 K124:K125 K60 K65:K66 K68:K71 K54:K55 K58</xm:sqref>
        </x14:dataValidation>
        <x14:dataValidation type="list" allowBlank="1" showInputMessage="1" showErrorMessage="1" xr:uid="{3F2B59DA-7EF5-4041-BAE3-031A99B26156}">
          <x14:formula1>
            <xm:f>'No Eliminar'!$K$3:$K$6</xm:f>
          </x14:formula1>
          <xm:sqref>BE8 BE11 BE13 BE15 BE17 BE19 BE21 BE24 BE26 BE29 BE31 BE33 BE44 BE153 BE146 BE151 BE144 BE85 BE82 BE142 BE77 BE79:BE80 BE149 BE87 BE91 BE97 BE101 BE111 BE75 BE138:BE139 BE127 BE129 BE131 BE134 BE136 BE113:BE115 BE122 BE117:BE119 BE36:BE42 BE107:BE109 BE46:BE52 BE124:BE125 BE60 BE65:BE66 BE68:BE71 BE54:BE56 BE58</xm:sqref>
        </x14:dataValidation>
        <x14:dataValidation type="list" allowBlank="1" showInputMessage="1" showErrorMessage="1" xr:uid="{D619C3CC-4962-4E07-A456-FA4CE4529470}">
          <x14:formula1>
            <xm:f>'No Eliminar'!$M$3:$M$4</xm:f>
          </x14:formula1>
          <xm:sqref>AT77 AT146:AT149 AT79:AT114 AT151:AT154 AT117:AT144 AT36:AT55 AT58:AT75 AT8:AT34</xm:sqref>
        </x14:dataValidation>
        <x14:dataValidation type="list" allowBlank="1" showInputMessage="1" showErrorMessage="1" xr:uid="{DBB04294-35F5-4EE5-A891-550D15B92EDB}">
          <x14:formula1>
            <xm:f>'No Eliminar'!$L$3:$L$5</xm:f>
          </x14:formula1>
          <xm:sqref>AR77 AR146:AR149 AR79:AR114 AR151:AR154 AR116:AR144 AR36:AR55 AR58:AR75 AR8:AR34</xm:sqref>
        </x14:dataValidation>
        <x14:dataValidation type="list" allowBlank="1" showInputMessage="1" showErrorMessage="1" xr:uid="{2C26C75C-2DE3-4A29-BF4E-9E414B436B26}">
          <x14:formula1>
            <xm:f>'No Eliminar'!$L$8:$L$15</xm:f>
          </x14:formula1>
          <xm:sqref>AN29:AN34 AN77 AN79 AN146:AN149 AN151:AN154 AN82:AN144 AN36:AN55 AN58:AN75 AN8:AN25</xm:sqref>
        </x14:dataValidation>
        <x14:dataValidation type="list" allowBlank="1" showInputMessage="1" showErrorMessage="1" xr:uid="{054807F6-8F22-4D30-A46C-A07B2A93EA10}">
          <x14:formula1>
            <xm:f>'No Eliminar'!$S$16:$S$20</xm:f>
          </x14:formula1>
          <xm:sqref>L8 L11 L15 L13 L17 L19 L21 L24 L26 L31 L33 L44 L153 L146 L151 L144 L85 L82 L142 L75 L77 L79:L80 L149 L87 L91 L97 L101 L138:L139 L111 L127 L129 L131 L134 L136 L122 L113:L119 L41:L42 L36:L39 L107:L109 L52 L46:L48 L124:L125 L60 L65:L66 L68:L71 L54:L56 L58</xm:sqref>
        </x14:dataValidation>
        <x14:dataValidation type="list" allowBlank="1" showInputMessage="1" showErrorMessage="1" xr:uid="{FF30F995-4839-43D9-8814-9E9B69431304}">
          <x14:formula1>
            <xm:f>'No Eliminar'!$V$9:$V$15</xm:f>
          </x14:formula1>
          <xm:sqref>H8 H11 H13 H17 H19 H21 H24 H26 H31 H33 H44 H153 H146 H151 H144 H142 H75 H77:H80 H149 H82 H84:H87 H91 H97 H101 H138:H139 H111 H127 H129 H131 H134 H136 H122 H113:H119 H41 H36:H39 H107:H109 H51:H52 H46:H48 H124:H125 H60 H65:H66 H68:H71 H54:H55 H58</xm:sqref>
        </x14:dataValidation>
        <x14:dataValidation type="list" allowBlank="1" showInputMessage="1" showErrorMessage="1" xr:uid="{E3CE23FB-9B40-4C59-86A9-6D35F1F89695}">
          <x14:formula1>
            <xm:f>'No Eliminar'!$G$14:$G$16</xm:f>
          </x14:formula1>
          <xm:sqref>E8 E11 E13 E15 E17 E19 E21 E24 E29 E26 E31 E33 E44 E153 E146 E151 E144 E85 E82 E142 E77 E79:E80 E149 E87 E91 E97 E101 E138:E139 E111 E75 E127 E129 E131 E134 E136 E122 E113:E119 E41:E42 E36:E39 E107:E109 E51:E52 E46:E48 E124:E125 E60 E65:E66 E68:E71 E54:E55 E58</xm:sqref>
        </x14:dataValidation>
        <x14:dataValidation type="list" allowBlank="1" showInputMessage="1" showErrorMessage="1" xr:uid="{7BC41D2D-6069-4B21-9D9C-EF04ABFB9AFE}">
          <x14:formula1>
            <xm:f>'No Eliminar'!$R$3:$R$117</xm:f>
          </x14:formula1>
          <xm:sqref>F8 F11 F13 F15 F17 F19 F21 F24 F26 F29 F31 F33 F44 F153 F146 F144 F85 F82 F151 F142 F77 F75 F79:F80 F149 F87 F91 F97 F101 F138:F139 F111 F127 F129 F131 F134 F136 F122 F113:F119 F41:F42 F36:F39 F107:F109 F51:F52 F46:F48 F124:F125 F60 F65:F66 F68:F71 F54:F55 F58</xm:sqref>
        </x14:dataValidation>
        <x14:dataValidation type="list" allowBlank="1" showInputMessage="1" showErrorMessage="1" xr:uid="{06AF1AEE-495F-4512-9AED-596209D01EED}">
          <x14:formula1>
            <xm:f>'No Eliminar'!$B$3:$B$18</xm:f>
          </x14:formula1>
          <xm:sqref>B8 B11 B17 B21 B31 B138 B151 B144 B108 B41:B42 B36 B46 B58 B68 B125</xm:sqref>
        </x14:dataValidation>
        <x14:dataValidation type="list" allowBlank="1" showInputMessage="1" showErrorMessage="1" xr:uid="{70D4FF04-73C5-4F2F-9509-B1F94467D57C}">
          <x14:formula1>
            <xm:f>'E:\PLANEACIÓN 2022\RIESGOS 2022\[Oficial Mapa de Riesgos institucional 2022 versión 1(Recuperado automáticamente).xlsx]No Eliminar'!#REF!</xm:f>
          </x14:formula1>
          <xm:sqref>E56:F56</xm:sqref>
        </x14:dataValidation>
        <x14:dataValidation type="list" allowBlank="1" showInputMessage="1" showErrorMessage="1" xr:uid="{1A547336-73D8-4D93-8391-F1E6CAE07A72}">
          <x14:formula1>
            <xm:f>'C:\Users\PRUIZV\Downloads\[RIESGO 37 - ATENCIÓN SOCIAL.xlsx]No Eliminar'!#REF!</xm:f>
          </x14:formula1>
          <xm:sqref>H56 AN56:AN57 AR56:AR57 AT56:AT57 K56 AW56:AY57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CW279"/>
  <sheetViews>
    <sheetView showGridLines="0" zoomScale="80" zoomScaleNormal="80" zoomScalePageLayoutView="70" workbookViewId="0">
      <selection activeCell="B2" sqref="B2:BL2"/>
    </sheetView>
  </sheetViews>
  <sheetFormatPr baseColWidth="10" defaultColWidth="11.42578125" defaultRowHeight="16.5" x14ac:dyDescent="0.3"/>
  <cols>
    <col min="1" max="1" width="11.42578125" style="38"/>
    <col min="2" max="4" width="16.28515625" style="38" customWidth="1"/>
    <col min="5" max="5" width="25.28515625" style="38" customWidth="1"/>
    <col min="6" max="6" width="9" style="62" customWidth="1"/>
    <col min="7" max="7" width="42.5703125" style="921" customWidth="1"/>
    <col min="8" max="8" width="29.42578125" style="921" customWidth="1"/>
    <col min="9" max="9" width="42.85546875" style="928" customWidth="1"/>
    <col min="10" max="10" width="36" style="928" customWidth="1"/>
    <col min="11" max="11" width="36" style="929" customWidth="1"/>
    <col min="12" max="12" width="20.140625" style="44" bestFit="1" customWidth="1"/>
    <col min="13" max="13" width="6.42578125" style="44" customWidth="1"/>
    <col min="14" max="14" width="7.7109375" style="44" customWidth="1"/>
    <col min="15" max="15" width="16.140625" style="38" hidden="1" customWidth="1"/>
    <col min="16" max="16" width="17" style="38" hidden="1" customWidth="1"/>
    <col min="17" max="17" width="15.5703125" style="38" hidden="1" customWidth="1"/>
    <col min="18" max="18" width="17.28515625" style="38" hidden="1" customWidth="1"/>
    <col min="19" max="19" width="14.42578125" style="38" hidden="1" customWidth="1"/>
    <col min="20" max="20" width="13.28515625" style="38" hidden="1" customWidth="1"/>
    <col min="21" max="21" width="15" style="38" hidden="1" customWidth="1"/>
    <col min="22" max="22" width="18.42578125" style="38" hidden="1" customWidth="1"/>
    <col min="23" max="23" width="13.7109375" style="38" hidden="1" customWidth="1"/>
    <col min="24" max="24" width="15.140625" style="38" hidden="1" customWidth="1"/>
    <col min="25" max="25" width="14.85546875" style="38" hidden="1" customWidth="1"/>
    <col min="26" max="26" width="11.5703125" style="38" hidden="1" customWidth="1"/>
    <col min="27" max="27" width="13" style="38" hidden="1" customWidth="1"/>
    <col min="28" max="28" width="13.28515625" style="38" hidden="1" customWidth="1"/>
    <col min="29" max="29" width="16" style="38" hidden="1" customWidth="1"/>
    <col min="30" max="30" width="14.42578125" style="38" hidden="1" customWidth="1"/>
    <col min="31" max="31" width="10.42578125" style="38" hidden="1" customWidth="1"/>
    <col min="32" max="32" width="8.85546875" style="38" hidden="1" customWidth="1"/>
    <col min="33" max="33" width="10.85546875" style="38" hidden="1" customWidth="1"/>
    <col min="34" max="34" width="12.28515625" style="38" hidden="1" customWidth="1"/>
    <col min="35" max="35" width="12.28515625" style="38" customWidth="1"/>
    <col min="36" max="36" width="12.28515625" style="38" hidden="1" customWidth="1"/>
    <col min="37" max="37" width="7.140625" style="45" customWidth="1"/>
    <col min="38" max="38" width="10.42578125" style="45" customWidth="1"/>
    <col min="39" max="39" width="18.42578125" style="45" customWidth="1"/>
    <col min="40" max="40" width="7.42578125" style="45" bestFit="1" customWidth="1"/>
    <col min="41" max="41" width="72.85546875" style="928" customWidth="1"/>
    <col min="42" max="42" width="18.42578125" style="374" customWidth="1"/>
    <col min="43" max="43" width="12" style="38" customWidth="1"/>
    <col min="44" max="44" width="7" style="46" customWidth="1"/>
    <col min="45" max="45" width="7.85546875" style="38" customWidth="1"/>
    <col min="46" max="46" width="8.28515625" style="38" customWidth="1"/>
    <col min="47" max="47" width="7.140625" style="38" customWidth="1"/>
    <col min="48" max="48" width="15.5703125" style="38" customWidth="1"/>
    <col min="49" max="51" width="3.5703125" style="38" bestFit="1" customWidth="1"/>
    <col min="52" max="53" width="7.140625" style="38" customWidth="1"/>
    <col min="54" max="54" width="10.7109375" style="38" customWidth="1"/>
    <col min="55" max="55" width="7.140625" style="47" customWidth="1"/>
    <col min="56" max="57" width="7.140625" style="38" customWidth="1"/>
    <col min="58" max="58" width="67.42578125" style="1018" customWidth="1"/>
    <col min="59" max="60" width="20.42578125" style="928" customWidth="1"/>
    <col min="61" max="61" width="12.28515625" style="928" customWidth="1"/>
    <col min="62" max="62" width="13" style="928" customWidth="1"/>
    <col min="63" max="63" width="22.42578125" style="1016" hidden="1" customWidth="1"/>
    <col min="64" max="64" width="60" style="928" customWidth="1"/>
    <col min="65" max="16384" width="11.42578125" style="38"/>
  </cols>
  <sheetData>
    <row r="1" spans="1:101" ht="41.25" customHeight="1" thickTop="1" thickBot="1" x14ac:dyDescent="0.35">
      <c r="B1" s="1559" t="s">
        <v>78</v>
      </c>
      <c r="C1" s="1560"/>
      <c r="D1" s="1560"/>
      <c r="E1" s="1560"/>
      <c r="F1" s="1560"/>
      <c r="G1" s="1560"/>
      <c r="H1" s="1560"/>
      <c r="I1" s="1560"/>
      <c r="J1" s="1560"/>
      <c r="K1" s="1560"/>
      <c r="L1" s="1560"/>
      <c r="M1" s="1560"/>
      <c r="N1" s="1560"/>
      <c r="O1" s="1560"/>
      <c r="P1" s="1560"/>
      <c r="Q1" s="1560"/>
      <c r="R1" s="1560"/>
      <c r="S1" s="1560"/>
      <c r="T1" s="1560"/>
      <c r="U1" s="1560"/>
      <c r="V1" s="1560"/>
      <c r="W1" s="1560"/>
      <c r="X1" s="1560"/>
      <c r="Y1" s="1560"/>
      <c r="Z1" s="1560"/>
      <c r="AA1" s="1560"/>
      <c r="AB1" s="1560"/>
      <c r="AC1" s="1560"/>
      <c r="AD1" s="1560"/>
      <c r="AE1" s="1560"/>
      <c r="AF1" s="1560"/>
      <c r="AG1" s="1560"/>
      <c r="AH1" s="1560"/>
      <c r="AI1" s="1560"/>
      <c r="AJ1" s="1560"/>
      <c r="AK1" s="1560"/>
      <c r="AL1" s="1560"/>
      <c r="AM1" s="1560"/>
      <c r="AN1" s="1560"/>
      <c r="AO1" s="1560"/>
      <c r="AP1" s="1560"/>
      <c r="AQ1" s="1560"/>
      <c r="AR1" s="1560"/>
      <c r="AS1" s="1560"/>
      <c r="AT1" s="1560"/>
      <c r="AU1" s="1560"/>
      <c r="AV1" s="1560"/>
      <c r="AW1" s="1560"/>
      <c r="AX1" s="1560"/>
      <c r="AY1" s="1560"/>
      <c r="AZ1" s="1560"/>
      <c r="BA1" s="1560"/>
      <c r="BB1" s="1560"/>
      <c r="BC1" s="1560"/>
      <c r="BD1" s="1560"/>
      <c r="BE1" s="1560"/>
      <c r="BF1" s="1560"/>
      <c r="BG1" s="1560"/>
      <c r="BH1" s="1560"/>
      <c r="BI1" s="1560"/>
      <c r="BJ1" s="1560"/>
      <c r="BK1" s="1560"/>
      <c r="BL1" s="1561"/>
    </row>
    <row r="2" spans="1:101" ht="41.25" customHeight="1" thickTop="1" thickBot="1" x14ac:dyDescent="0.35">
      <c r="B2" s="1559" t="s">
        <v>79</v>
      </c>
      <c r="C2" s="1560"/>
      <c r="D2" s="1560"/>
      <c r="E2" s="1560"/>
      <c r="F2" s="1560"/>
      <c r="G2" s="1560"/>
      <c r="H2" s="1560"/>
      <c r="I2" s="1560"/>
      <c r="J2" s="1560"/>
      <c r="K2" s="1560"/>
      <c r="L2" s="1560"/>
      <c r="M2" s="1560"/>
      <c r="N2" s="1560"/>
      <c r="O2" s="1560"/>
      <c r="P2" s="1560"/>
      <c r="Q2" s="1560"/>
      <c r="R2" s="1560"/>
      <c r="S2" s="1560"/>
      <c r="T2" s="1560"/>
      <c r="U2" s="1560"/>
      <c r="V2" s="1560"/>
      <c r="W2" s="1560"/>
      <c r="X2" s="1560"/>
      <c r="Y2" s="1560"/>
      <c r="Z2" s="1560"/>
      <c r="AA2" s="1560"/>
      <c r="AB2" s="1560"/>
      <c r="AC2" s="1560"/>
      <c r="AD2" s="1560"/>
      <c r="AE2" s="1560"/>
      <c r="AF2" s="1560"/>
      <c r="AG2" s="1560"/>
      <c r="AH2" s="1560"/>
      <c r="AI2" s="1560"/>
      <c r="AJ2" s="1560"/>
      <c r="AK2" s="1560"/>
      <c r="AL2" s="1560"/>
      <c r="AM2" s="1560"/>
      <c r="AN2" s="1560"/>
      <c r="AO2" s="1560"/>
      <c r="AP2" s="1560"/>
      <c r="AQ2" s="1560"/>
      <c r="AR2" s="1560"/>
      <c r="AS2" s="1560"/>
      <c r="AT2" s="1560"/>
      <c r="AU2" s="1560"/>
      <c r="AV2" s="1560"/>
      <c r="AW2" s="1560"/>
      <c r="AX2" s="1560"/>
      <c r="AY2" s="1560"/>
      <c r="AZ2" s="1560"/>
      <c r="BA2" s="1560"/>
      <c r="BB2" s="1560"/>
      <c r="BC2" s="1560"/>
      <c r="BD2" s="1560"/>
      <c r="BE2" s="1560"/>
      <c r="BF2" s="1560"/>
      <c r="BG2" s="1560"/>
      <c r="BH2" s="1560"/>
      <c r="BI2" s="1560"/>
      <c r="BJ2" s="1560"/>
      <c r="BK2" s="1560"/>
      <c r="BL2" s="1561"/>
    </row>
    <row r="3" spans="1:101" s="614" customFormat="1" ht="41.25" customHeight="1" thickTop="1" thickBot="1" x14ac:dyDescent="0.35">
      <c r="B3" s="1559" t="s">
        <v>1258</v>
      </c>
      <c r="C3" s="1560"/>
      <c r="D3" s="1560"/>
      <c r="E3" s="1560"/>
      <c r="F3" s="1560"/>
      <c r="G3" s="1560"/>
      <c r="H3" s="1560"/>
      <c r="I3" s="1560"/>
      <c r="J3" s="1560"/>
      <c r="K3" s="1560"/>
      <c r="L3" s="1560"/>
      <c r="M3" s="1560"/>
      <c r="N3" s="1560"/>
      <c r="O3" s="1560"/>
      <c r="P3" s="1560"/>
      <c r="Q3" s="1560"/>
      <c r="R3" s="1560"/>
      <c r="S3" s="1560"/>
      <c r="T3" s="1560"/>
      <c r="U3" s="1560"/>
      <c r="V3" s="1560"/>
      <c r="W3" s="1560"/>
      <c r="X3" s="1560"/>
      <c r="Y3" s="1560"/>
      <c r="Z3" s="1560"/>
      <c r="AA3" s="1560"/>
      <c r="AB3" s="1560"/>
      <c r="AC3" s="1560"/>
      <c r="AD3" s="1560"/>
      <c r="AE3" s="1560"/>
      <c r="AF3" s="1560"/>
      <c r="AG3" s="1560"/>
      <c r="AH3" s="1560"/>
      <c r="AI3" s="1560"/>
      <c r="AJ3" s="1560"/>
      <c r="AK3" s="1560"/>
      <c r="AL3" s="1560"/>
      <c r="AM3" s="1560"/>
      <c r="AN3" s="1560"/>
      <c r="AO3" s="1560"/>
      <c r="AP3" s="1560"/>
      <c r="AQ3" s="1560"/>
      <c r="AR3" s="1560"/>
      <c r="AS3" s="1560"/>
      <c r="AT3" s="1560"/>
      <c r="AU3" s="1560"/>
      <c r="AV3" s="1560"/>
      <c r="AW3" s="1560"/>
      <c r="AX3" s="1560"/>
      <c r="AY3" s="1560"/>
      <c r="AZ3" s="1560"/>
      <c r="BA3" s="1560"/>
      <c r="BB3" s="1560"/>
      <c r="BC3" s="1560"/>
      <c r="BD3" s="1560"/>
      <c r="BE3" s="1560"/>
      <c r="BF3" s="1560"/>
      <c r="BG3" s="1560"/>
      <c r="BH3" s="1560"/>
      <c r="BI3" s="1560"/>
      <c r="BJ3" s="1560"/>
      <c r="BK3" s="1560"/>
      <c r="BL3" s="1561"/>
      <c r="BM3" s="1559"/>
      <c r="BN3" s="1560"/>
      <c r="BO3" s="1560"/>
      <c r="BP3" s="1560"/>
      <c r="BQ3" s="1560"/>
      <c r="BR3" s="1560"/>
      <c r="BS3" s="1560"/>
      <c r="BT3" s="1560"/>
      <c r="BU3" s="1560"/>
      <c r="BV3" s="1560"/>
      <c r="BW3" s="1560"/>
      <c r="BX3" s="1560"/>
      <c r="BY3" s="1560"/>
      <c r="BZ3" s="1560"/>
      <c r="CA3" s="1560"/>
      <c r="CB3" s="1560"/>
      <c r="CC3" s="1560"/>
      <c r="CD3" s="1560"/>
      <c r="CE3" s="1560"/>
      <c r="CF3" s="1560"/>
      <c r="CG3" s="1560"/>
      <c r="CH3" s="1560"/>
      <c r="CI3" s="1560"/>
      <c r="CJ3" s="1560"/>
      <c r="CK3" s="1560"/>
      <c r="CL3" s="1560"/>
      <c r="CM3" s="1560"/>
      <c r="CN3" s="1560"/>
      <c r="CO3" s="1560"/>
      <c r="CP3" s="1560"/>
      <c r="CQ3" s="1560"/>
      <c r="CR3" s="1560"/>
      <c r="CS3" s="1560"/>
      <c r="CT3" s="1560"/>
      <c r="CU3" s="1560"/>
      <c r="CV3" s="1560"/>
      <c r="CW3" s="1560"/>
    </row>
    <row r="4" spans="1:101" ht="42.75" customHeight="1" thickTop="1" thickBot="1" x14ac:dyDescent="0.35">
      <c r="B4" s="1559" t="s">
        <v>1432</v>
      </c>
      <c r="C4" s="1560"/>
      <c r="D4" s="1560"/>
      <c r="E4" s="1560"/>
      <c r="F4" s="1560"/>
      <c r="G4" s="1560"/>
      <c r="H4" s="1560"/>
      <c r="I4" s="1560"/>
      <c r="J4" s="1560"/>
      <c r="K4" s="1560"/>
      <c r="L4" s="1560"/>
      <c r="M4" s="1560"/>
      <c r="N4" s="1560"/>
      <c r="O4" s="1560"/>
      <c r="P4" s="1560"/>
      <c r="Q4" s="1560"/>
      <c r="R4" s="1560"/>
      <c r="S4" s="1560"/>
      <c r="T4" s="1560"/>
      <c r="U4" s="1560"/>
      <c r="V4" s="1560"/>
      <c r="W4" s="1560"/>
      <c r="X4" s="1560"/>
      <c r="Y4" s="1560"/>
      <c r="Z4" s="1560"/>
      <c r="AA4" s="1560"/>
      <c r="AB4" s="1560"/>
      <c r="AC4" s="1560"/>
      <c r="AD4" s="1560"/>
      <c r="AE4" s="1560"/>
      <c r="AF4" s="1560"/>
      <c r="AG4" s="1560"/>
      <c r="AH4" s="1560"/>
      <c r="AI4" s="1560"/>
      <c r="AJ4" s="1560"/>
      <c r="AK4" s="1560"/>
      <c r="AL4" s="1560"/>
      <c r="AM4" s="1560"/>
      <c r="AN4" s="1560"/>
      <c r="AO4" s="1560"/>
      <c r="AP4" s="1560"/>
      <c r="AQ4" s="1560"/>
      <c r="AR4" s="1560"/>
      <c r="AS4" s="1560"/>
      <c r="AT4" s="1560"/>
      <c r="AU4" s="1560"/>
      <c r="AV4" s="1560"/>
      <c r="AW4" s="1560"/>
      <c r="AX4" s="1560"/>
      <c r="AY4" s="1560"/>
      <c r="AZ4" s="1560"/>
      <c r="BA4" s="1560"/>
      <c r="BB4" s="1560"/>
      <c r="BC4" s="1560"/>
      <c r="BD4" s="1560"/>
      <c r="BE4" s="1560"/>
      <c r="BF4" s="1560"/>
      <c r="BG4" s="1560"/>
      <c r="BH4" s="1560"/>
      <c r="BI4" s="1560"/>
      <c r="BJ4" s="1560"/>
      <c r="BK4" s="1560"/>
      <c r="BL4" s="1561"/>
      <c r="BM4" s="1559"/>
      <c r="BN4" s="1560"/>
      <c r="BO4" s="1560"/>
      <c r="BP4" s="1560"/>
      <c r="BQ4" s="1560"/>
      <c r="BR4" s="1560"/>
      <c r="BS4" s="1560"/>
      <c r="BT4" s="1560"/>
      <c r="BU4" s="1560"/>
      <c r="BV4" s="1560"/>
      <c r="BW4" s="1560"/>
      <c r="BX4" s="1560"/>
      <c r="BY4" s="1560"/>
      <c r="BZ4" s="1560"/>
      <c r="CA4" s="1560"/>
      <c r="CB4" s="1560"/>
      <c r="CC4" s="1560"/>
      <c r="CD4" s="1560"/>
      <c r="CE4" s="1560"/>
      <c r="CF4" s="1560"/>
      <c r="CG4" s="1560"/>
      <c r="CH4" s="1560"/>
      <c r="CI4" s="1560"/>
      <c r="CJ4" s="1560"/>
      <c r="CK4" s="1560"/>
      <c r="CL4" s="1560"/>
      <c r="CM4" s="1560"/>
      <c r="CN4" s="1560"/>
      <c r="CO4" s="1560"/>
      <c r="CP4" s="1560"/>
      <c r="CQ4" s="1560"/>
      <c r="CR4" s="1560"/>
      <c r="CS4" s="1560"/>
      <c r="CT4" s="1560"/>
      <c r="CU4" s="1560"/>
      <c r="CV4" s="1560"/>
      <c r="CW4" s="1560"/>
    </row>
    <row r="5" spans="1:101" ht="36.75" customHeight="1" thickTop="1" x14ac:dyDescent="0.3">
      <c r="B5" s="1562"/>
      <c r="C5" s="1562"/>
      <c r="D5" s="1562"/>
      <c r="E5" s="1562"/>
      <c r="F5" s="1562"/>
      <c r="G5" s="1562"/>
      <c r="H5" s="1562"/>
      <c r="I5" s="1562"/>
      <c r="J5" s="1562"/>
      <c r="K5" s="1562"/>
      <c r="L5" s="1562"/>
      <c r="M5" s="1562"/>
      <c r="N5" s="1562"/>
      <c r="O5" s="1562"/>
      <c r="P5" s="1562"/>
      <c r="Q5" s="1562"/>
      <c r="R5" s="1562"/>
      <c r="S5" s="1562"/>
      <c r="T5" s="1562"/>
      <c r="U5" s="1562"/>
      <c r="V5" s="1562"/>
      <c r="W5" s="1562"/>
      <c r="X5" s="1562"/>
      <c r="Y5" s="1562"/>
      <c r="Z5" s="1562"/>
      <c r="AA5" s="1562"/>
      <c r="AB5" s="1562"/>
      <c r="AC5" s="1562"/>
      <c r="AD5" s="1562"/>
      <c r="AE5" s="1562"/>
      <c r="AF5" s="1562"/>
      <c r="AG5" s="1562"/>
      <c r="AH5" s="1562"/>
      <c r="AI5" s="1562"/>
      <c r="AJ5" s="1562"/>
      <c r="AK5" s="1562"/>
      <c r="AL5" s="1562"/>
      <c r="AM5" s="1562"/>
      <c r="AN5" s="1562"/>
      <c r="AO5" s="1562"/>
      <c r="AP5" s="1562"/>
      <c r="AQ5" s="1562"/>
      <c r="AR5" s="1562"/>
      <c r="AS5" s="1562"/>
      <c r="AT5" s="1562"/>
      <c r="AU5" s="1562"/>
      <c r="AV5" s="1562"/>
      <c r="AW5" s="1562"/>
      <c r="AX5" s="1562"/>
      <c r="AY5" s="1562"/>
      <c r="AZ5" s="1562"/>
      <c r="BA5" s="1562"/>
      <c r="BB5" s="1562"/>
      <c r="BC5" s="1562"/>
      <c r="BD5" s="1562"/>
      <c r="BE5" s="1562"/>
      <c r="BF5" s="1562"/>
      <c r="BG5" s="1562"/>
      <c r="BH5" s="1562"/>
      <c r="BI5" s="1562"/>
      <c r="BJ5" s="1562"/>
      <c r="BK5" s="1562"/>
      <c r="BL5" s="1562"/>
      <c r="BM5" s="39"/>
      <c r="BN5" s="39"/>
      <c r="BO5" s="39"/>
    </row>
    <row r="6" spans="1:101" ht="55.5" customHeight="1" x14ac:dyDescent="0.3">
      <c r="B6" s="1563"/>
      <c r="C6" s="1563"/>
      <c r="D6" s="1563"/>
      <c r="E6" s="1563"/>
      <c r="F6" s="1563"/>
      <c r="G6" s="1563"/>
      <c r="H6" s="1563"/>
      <c r="I6" s="1563"/>
      <c r="J6" s="1563"/>
      <c r="K6" s="1563"/>
      <c r="L6" s="1564"/>
      <c r="M6" s="1567" t="s">
        <v>0</v>
      </c>
      <c r="N6" s="1568"/>
      <c r="O6" s="1568"/>
      <c r="P6" s="1568"/>
      <c r="Q6" s="1568"/>
      <c r="R6" s="1568"/>
      <c r="S6" s="1568"/>
      <c r="T6" s="1568"/>
      <c r="U6" s="1568"/>
      <c r="V6" s="1568"/>
      <c r="W6" s="1568"/>
      <c r="X6" s="1568"/>
      <c r="Y6" s="1568"/>
      <c r="Z6" s="1568"/>
      <c r="AA6" s="1568"/>
      <c r="AB6" s="1568"/>
      <c r="AC6" s="1568"/>
      <c r="AD6" s="1568"/>
      <c r="AE6" s="1568"/>
      <c r="AF6" s="1568"/>
      <c r="AG6" s="1568"/>
      <c r="AH6" s="1568"/>
      <c r="AI6" s="1568"/>
      <c r="AJ6" s="1568"/>
      <c r="AK6" s="1568"/>
      <c r="AL6" s="1568"/>
      <c r="AM6" s="1569"/>
      <c r="AN6" s="1567" t="s">
        <v>1</v>
      </c>
      <c r="AO6" s="1568"/>
      <c r="AP6" s="1568"/>
      <c r="AQ6" s="1568"/>
      <c r="AR6" s="1568"/>
      <c r="AS6" s="1568"/>
      <c r="AT6" s="1568"/>
      <c r="AU6" s="1568"/>
      <c r="AV6" s="1568"/>
      <c r="AW6" s="1568"/>
      <c r="AX6" s="1568"/>
      <c r="AY6" s="1569"/>
      <c r="AZ6" s="1850" t="s">
        <v>2</v>
      </c>
      <c r="BA6" s="1850"/>
      <c r="BB6" s="1850"/>
      <c r="BC6" s="1850"/>
      <c r="BD6" s="1850"/>
      <c r="BE6" s="1850"/>
      <c r="BF6" s="1851" t="s">
        <v>3</v>
      </c>
      <c r="BG6" s="1852"/>
      <c r="BH6" s="1852"/>
      <c r="BI6" s="1852"/>
      <c r="BJ6" s="1852"/>
      <c r="BK6" s="1853"/>
      <c r="BL6" s="1005" t="s">
        <v>87</v>
      </c>
      <c r="BM6" s="39"/>
      <c r="BN6" s="39"/>
      <c r="BO6" s="39"/>
      <c r="BP6" s="39"/>
      <c r="BQ6" s="39"/>
    </row>
    <row r="7" spans="1:101" ht="30.75" customHeight="1" x14ac:dyDescent="0.3">
      <c r="B7" s="1565"/>
      <c r="C7" s="1565"/>
      <c r="D7" s="1565"/>
      <c r="E7" s="1565"/>
      <c r="F7" s="1565"/>
      <c r="G7" s="1565"/>
      <c r="H7" s="1565"/>
      <c r="I7" s="1565"/>
      <c r="J7" s="1565"/>
      <c r="K7" s="1565"/>
      <c r="L7" s="1566"/>
      <c r="M7" s="1570"/>
      <c r="N7" s="1571"/>
      <c r="O7" s="1571"/>
      <c r="P7" s="1571"/>
      <c r="Q7" s="1571"/>
      <c r="R7" s="1571"/>
      <c r="S7" s="1571"/>
      <c r="T7" s="1571"/>
      <c r="U7" s="1571"/>
      <c r="V7" s="1571"/>
      <c r="W7" s="1571"/>
      <c r="X7" s="1571"/>
      <c r="Y7" s="1571"/>
      <c r="Z7" s="1571"/>
      <c r="AA7" s="1571"/>
      <c r="AB7" s="1571"/>
      <c r="AC7" s="1571"/>
      <c r="AD7" s="1571"/>
      <c r="AE7" s="1571"/>
      <c r="AF7" s="1571"/>
      <c r="AG7" s="1571"/>
      <c r="AH7" s="1571"/>
      <c r="AI7" s="1571"/>
      <c r="AJ7" s="1571"/>
      <c r="AK7" s="1571"/>
      <c r="AL7" s="1571"/>
      <c r="AM7" s="1572"/>
      <c r="AN7" s="1579" t="s">
        <v>85</v>
      </c>
      <c r="AO7" s="1844" t="s">
        <v>86</v>
      </c>
      <c r="AP7" s="1600" t="s">
        <v>89</v>
      </c>
      <c r="AQ7" s="1602" t="s">
        <v>4</v>
      </c>
      <c r="AR7" s="1604" t="s">
        <v>5</v>
      </c>
      <c r="AS7" s="1605"/>
      <c r="AT7" s="1605"/>
      <c r="AU7" s="1605"/>
      <c r="AV7" s="1605"/>
      <c r="AW7" s="1605"/>
      <c r="AX7" s="1605"/>
      <c r="AY7" s="1606"/>
      <c r="AZ7" s="1607" t="s">
        <v>1403</v>
      </c>
      <c r="BA7" s="1607" t="s">
        <v>7</v>
      </c>
      <c r="BB7" s="1846" t="s">
        <v>8</v>
      </c>
      <c r="BC7" s="1846" t="s">
        <v>9</v>
      </c>
      <c r="BD7" s="1846" t="s">
        <v>10</v>
      </c>
      <c r="BE7" s="1579" t="s">
        <v>11</v>
      </c>
      <c r="BF7" s="1844" t="s">
        <v>1400</v>
      </c>
      <c r="BG7" s="1844" t="s">
        <v>12</v>
      </c>
      <c r="BH7" s="1844" t="s">
        <v>13</v>
      </c>
      <c r="BI7" s="1844" t="s">
        <v>14</v>
      </c>
      <c r="BJ7" s="1844" t="s">
        <v>15</v>
      </c>
      <c r="BK7" s="1844" t="s">
        <v>16</v>
      </c>
      <c r="BL7" s="1844" t="s">
        <v>88</v>
      </c>
      <c r="BM7" s="39"/>
      <c r="BN7" s="39"/>
      <c r="BO7" s="39"/>
    </row>
    <row r="8" spans="1:101" s="39" customFormat="1" ht="144" customHeight="1" thickBot="1" x14ac:dyDescent="0.3">
      <c r="B8" s="59" t="s">
        <v>17</v>
      </c>
      <c r="C8" s="61" t="s">
        <v>75</v>
      </c>
      <c r="D8" s="61" t="s">
        <v>76</v>
      </c>
      <c r="E8" s="77" t="s">
        <v>18</v>
      </c>
      <c r="F8" s="59" t="s">
        <v>77</v>
      </c>
      <c r="G8" s="901" t="s">
        <v>80</v>
      </c>
      <c r="H8" s="922" t="s">
        <v>369</v>
      </c>
      <c r="I8" s="922" t="s">
        <v>19</v>
      </c>
      <c r="J8" s="922" t="s">
        <v>20</v>
      </c>
      <c r="K8" s="922" t="s">
        <v>354</v>
      </c>
      <c r="L8" s="58" t="s">
        <v>22</v>
      </c>
      <c r="M8" s="111" t="s">
        <v>81</v>
      </c>
      <c r="N8" s="60" t="s">
        <v>23</v>
      </c>
      <c r="O8" s="79" t="s">
        <v>24</v>
      </c>
      <c r="P8" s="79" t="s">
        <v>25</v>
      </c>
      <c r="Q8" s="79" t="s">
        <v>26</v>
      </c>
      <c r="R8" s="79" t="s">
        <v>27</v>
      </c>
      <c r="S8" s="79" t="s">
        <v>28</v>
      </c>
      <c r="T8" s="79" t="s">
        <v>29</v>
      </c>
      <c r="U8" s="79" t="s">
        <v>30</v>
      </c>
      <c r="V8" s="79" t="s">
        <v>31</v>
      </c>
      <c r="W8" s="79" t="s">
        <v>32</v>
      </c>
      <c r="X8" s="79" t="s">
        <v>33</v>
      </c>
      <c r="Y8" s="79" t="s">
        <v>34</v>
      </c>
      <c r="Z8" s="79" t="s">
        <v>35</v>
      </c>
      <c r="AA8" s="79" t="s">
        <v>36</v>
      </c>
      <c r="AB8" s="79" t="s">
        <v>37</v>
      </c>
      <c r="AC8" s="79" t="s">
        <v>38</v>
      </c>
      <c r="AD8" s="79" t="s">
        <v>39</v>
      </c>
      <c r="AE8" s="79" t="s">
        <v>40</v>
      </c>
      <c r="AF8" s="79" t="s">
        <v>41</v>
      </c>
      <c r="AG8" s="79" t="s">
        <v>42</v>
      </c>
      <c r="AH8" s="79" t="s">
        <v>43</v>
      </c>
      <c r="AI8" s="79" t="s">
        <v>100</v>
      </c>
      <c r="AJ8" s="79"/>
      <c r="AK8" s="111" t="s">
        <v>82</v>
      </c>
      <c r="AL8" s="60" t="s">
        <v>1429</v>
      </c>
      <c r="AM8" s="60" t="s">
        <v>83</v>
      </c>
      <c r="AN8" s="1847"/>
      <c r="AO8" s="1845"/>
      <c r="AP8" s="1843"/>
      <c r="AQ8" s="1848"/>
      <c r="AR8" s="59" t="s">
        <v>44</v>
      </c>
      <c r="AS8" s="80" t="s">
        <v>1401</v>
      </c>
      <c r="AT8" s="59" t="s">
        <v>46</v>
      </c>
      <c r="AU8" s="80" t="s">
        <v>1402</v>
      </c>
      <c r="AV8" s="61" t="s">
        <v>1399</v>
      </c>
      <c r="AW8" s="59" t="s">
        <v>47</v>
      </c>
      <c r="AX8" s="59" t="s">
        <v>48</v>
      </c>
      <c r="AY8" s="59" t="s">
        <v>49</v>
      </c>
      <c r="AZ8" s="1849"/>
      <c r="BA8" s="1849"/>
      <c r="BB8" s="1846"/>
      <c r="BC8" s="1846"/>
      <c r="BD8" s="1846"/>
      <c r="BE8" s="1847"/>
      <c r="BF8" s="1845"/>
      <c r="BG8" s="1845"/>
      <c r="BH8" s="1845"/>
      <c r="BI8" s="1845"/>
      <c r="BJ8" s="1845"/>
      <c r="BK8" s="1845"/>
      <c r="BL8" s="1845"/>
    </row>
    <row r="9" spans="1:101" ht="134.25" customHeight="1" thickBot="1" x14ac:dyDescent="0.35">
      <c r="A9" s="39"/>
      <c r="B9" s="1583" t="s">
        <v>191</v>
      </c>
      <c r="C9" s="1692" t="str">
        <f>VLOOKUP(B9,'No Eliminar'!B$3:D$18,2,FALSE)</f>
        <v>Gestionar la comunicación interna y externa a través del buen uso de los recursos de información para fortalecer el trabajo institucional.</v>
      </c>
      <c r="D9" s="1695" t="str">
        <f>VLOOKUP(B9,'No Eliminar'!B$3:E$18,4,FALSE)</f>
        <v>Garantizar un adecuado flujo de información tanto interna  como externa</v>
      </c>
      <c r="E9" s="1592" t="s">
        <v>74</v>
      </c>
      <c r="F9" s="1595" t="s">
        <v>231</v>
      </c>
      <c r="G9" s="1788" t="s">
        <v>1049</v>
      </c>
      <c r="H9" s="1776" t="s">
        <v>68</v>
      </c>
      <c r="I9" s="1840" t="s">
        <v>377</v>
      </c>
      <c r="J9" s="1840" t="s">
        <v>378</v>
      </c>
      <c r="K9" s="1774" t="s">
        <v>358</v>
      </c>
      <c r="L9" s="1617" t="s">
        <v>72</v>
      </c>
      <c r="M9" s="1624" t="str">
        <f>IF(L9="Máximo 2 veces por año","Muy Baja", IF(L9="De 3 a 24 veces por año","Baja", IF(L9="De 24 a 500 veces por año","Media", IF(L9="De 500 veces al año y máximo 5000 veces por año","Alta",IF(L9="Más de 5000 veces por año","Muy Alta",";")))))</f>
        <v>Baja</v>
      </c>
      <c r="N9" s="1627">
        <f>IF(M9="Muy Baja", 20%, IF(M9="Baja",40%, IF(M9="Media",60%, IF(M9="Alta",80%,IF(M9="Muy Alta",100%,"")))))</f>
        <v>0.4</v>
      </c>
      <c r="O9" s="91" t="s">
        <v>53</v>
      </c>
      <c r="P9" s="91" t="s">
        <v>53</v>
      </c>
      <c r="Q9" s="91" t="s">
        <v>53</v>
      </c>
      <c r="R9" s="91" t="s">
        <v>53</v>
      </c>
      <c r="S9" s="91" t="s">
        <v>53</v>
      </c>
      <c r="T9" s="91" t="s">
        <v>53</v>
      </c>
      <c r="U9" s="91" t="s">
        <v>53</v>
      </c>
      <c r="V9" s="91" t="s">
        <v>54</v>
      </c>
      <c r="W9" s="91" t="s">
        <v>54</v>
      </c>
      <c r="X9" s="91" t="s">
        <v>53</v>
      </c>
      <c r="Y9" s="91" t="s">
        <v>53</v>
      </c>
      <c r="Z9" s="91" t="s">
        <v>53</v>
      </c>
      <c r="AA9" s="91" t="s">
        <v>53</v>
      </c>
      <c r="AB9" s="91" t="s">
        <v>53</v>
      </c>
      <c r="AC9" s="91" t="s">
        <v>53</v>
      </c>
      <c r="AD9" s="91" t="s">
        <v>54</v>
      </c>
      <c r="AE9" s="91" t="s">
        <v>53</v>
      </c>
      <c r="AF9" s="91" t="s">
        <v>53</v>
      </c>
      <c r="AG9" s="91" t="s">
        <v>54</v>
      </c>
      <c r="AH9" s="92"/>
      <c r="AI9" s="1617" t="s">
        <v>361</v>
      </c>
      <c r="AJ9" s="92"/>
      <c r="AK9" s="1634" t="str">
        <f t="shared" ref="AK9" si="0">IF(AI9="Afectación menor a 10 SMLMV","Leve",IF(AI9="Entre 10 y 50 SMLMV","Menor",IF(AI9="Entre 50 y 100 SMLMV","Moderado",IF(AI9="Entre 100 y 500 SMLMV","Mayor",IF(AI9="Mayor a 500 SMLMV","Catastrófico",";")))))</f>
        <v>Moderado</v>
      </c>
      <c r="AL9" s="1635">
        <f>IF(AK9="Leve", 20%, IF(AK9="Menor",40%, IF(AK9="Moderado",60%, IF(AK9="Mayor",80%,IF(AK9="Catastrófico",100%,"")))))</f>
        <v>0.6</v>
      </c>
      <c r="AM9" s="1638" t="str">
        <f>IF(AND(M9&lt;&gt;"",AK9&lt;&gt;""),VLOOKUP(M9&amp;AK9,'No Eliminar'!$P$3:$Q$27,2,FALSE),"")</f>
        <v>Moderada</v>
      </c>
      <c r="AN9" s="188" t="s">
        <v>84</v>
      </c>
      <c r="AO9" s="1211" t="s">
        <v>1259</v>
      </c>
      <c r="AP9" s="363" t="s">
        <v>379</v>
      </c>
      <c r="AQ9" s="94" t="str">
        <f>IF(AR9="Preventivo","Probabilidad",IF(AR9="Detectivo","Probabilidad","Impacto"))</f>
        <v>Probabilidad</v>
      </c>
      <c r="AR9" s="108" t="s">
        <v>61</v>
      </c>
      <c r="AS9" s="95">
        <f>IF(AR9="Preventivo", 25%, IF(AR9="Detectivo",15%, IF(AR9="Correctivo",10%,IF(AR9="No se tienen controles para aplicar al impacto","No Aplica",""))))</f>
        <v>0.25</v>
      </c>
      <c r="AT9" s="108" t="s">
        <v>56</v>
      </c>
      <c r="AU9" s="95">
        <f>IF(AT9="Automático", 25%, IF(AT9="Manual",15%,IF(AT9="No Aplica", "No Aplica","")))</f>
        <v>0.15</v>
      </c>
      <c r="AV9" s="96">
        <f>AS9+AU9</f>
        <v>0.4</v>
      </c>
      <c r="AW9" s="108" t="s">
        <v>57</v>
      </c>
      <c r="AX9" s="108" t="s">
        <v>58</v>
      </c>
      <c r="AY9" s="108" t="s">
        <v>59</v>
      </c>
      <c r="AZ9" s="96">
        <f>IFERROR(IF(AQ9="Probabilidad",(N9-(+N9*AV9)),IF(AQ9="Impacto",N9,"")),"")</f>
        <v>0.24</v>
      </c>
      <c r="BA9" s="97" t="str">
        <f>IF(AZ9&lt;=20%, "Muy Baja", IF(AZ9&lt;=40%,"Baja", IF(AZ9&lt;=60%,"Media",IF(AZ9&lt;=80%,"Alta","Muy Alta"))))</f>
        <v>Baja</v>
      </c>
      <c r="BB9" s="96">
        <f>IF(AQ9="Impacto",(AL9-(+AL9*AV9)),AL9)</f>
        <v>0.6</v>
      </c>
      <c r="BC9" s="97" t="str">
        <f>IF(BB9&lt;=20%, "Leve", IF(BB9&lt;=40%,"Menor", IF(BB9&lt;=60%,"Moderado",IF(BB9&lt;=80%,"Mayor","Catastrófico"))))</f>
        <v>Moderado</v>
      </c>
      <c r="BD9" s="98" t="str">
        <f>IF(AND(BA9&lt;&gt;"",BC9&lt;&gt;""),VLOOKUP(BA9&amp;BC9,'No Eliminar'!$P$3:$Q$27,2,FALSE),"")</f>
        <v>Moderada</v>
      </c>
      <c r="BE9" s="1619" t="s">
        <v>60</v>
      </c>
      <c r="BF9" s="1786" t="s">
        <v>380</v>
      </c>
      <c r="BG9" s="1776" t="s">
        <v>379</v>
      </c>
      <c r="BH9" s="1776" t="s">
        <v>381</v>
      </c>
      <c r="BI9" s="1828">
        <v>44928</v>
      </c>
      <c r="BJ9" s="1834">
        <v>45289</v>
      </c>
      <c r="BK9" s="1239"/>
      <c r="BL9" s="1831" t="s">
        <v>382</v>
      </c>
    </row>
    <row r="10" spans="1:101" ht="156" customHeight="1" thickTop="1" thickBot="1" x14ac:dyDescent="0.35">
      <c r="A10" s="39"/>
      <c r="B10" s="1584"/>
      <c r="C10" s="1693"/>
      <c r="D10" s="1696"/>
      <c r="E10" s="1593"/>
      <c r="F10" s="1596"/>
      <c r="G10" s="1814"/>
      <c r="H10" s="1777"/>
      <c r="I10" s="1841"/>
      <c r="J10" s="1841"/>
      <c r="K10" s="1779"/>
      <c r="L10" s="1622"/>
      <c r="M10" s="1625"/>
      <c r="N10" s="1628"/>
      <c r="O10" s="67"/>
      <c r="P10" s="67"/>
      <c r="Q10" s="67"/>
      <c r="R10" s="67"/>
      <c r="S10" s="67"/>
      <c r="T10" s="67"/>
      <c r="U10" s="67"/>
      <c r="V10" s="67"/>
      <c r="W10" s="67"/>
      <c r="X10" s="67"/>
      <c r="Y10" s="67"/>
      <c r="Z10" s="67"/>
      <c r="AA10" s="67"/>
      <c r="AB10" s="67"/>
      <c r="AC10" s="67"/>
      <c r="AD10" s="67"/>
      <c r="AE10" s="67"/>
      <c r="AF10" s="67"/>
      <c r="AG10" s="67"/>
      <c r="AH10" s="42"/>
      <c r="AI10" s="1622"/>
      <c r="AJ10" s="42"/>
      <c r="AK10" s="1634"/>
      <c r="AL10" s="1636"/>
      <c r="AM10" s="1639"/>
      <c r="AN10" s="766" t="s">
        <v>347</v>
      </c>
      <c r="AO10" s="1212" t="s">
        <v>1495</v>
      </c>
      <c r="AP10" s="364" t="s">
        <v>379</v>
      </c>
      <c r="AQ10" s="51" t="str">
        <f>IF(AR10="Preventivo","Probabilidad",IF(AR10="Detectivo","Probabilidad","Impacto"))</f>
        <v>Probabilidad</v>
      </c>
      <c r="AR10" s="109" t="s">
        <v>61</v>
      </c>
      <c r="AS10" s="70">
        <f>IF(AR10="Preventivo", 25%, IF(AR10="Detectivo",15%, IF(AR10="Correctivo",10%,IF(AR10="No se tienen controles para aplicar al impacto","No Aplica",""))))</f>
        <v>0.25</v>
      </c>
      <c r="AT10" s="109" t="s">
        <v>56</v>
      </c>
      <c r="AU10" s="70">
        <f>IF(AT10="Automático", 25%, IF(AT10="Manual",15%,IF(AT10="No Aplica", "No Aplica","")))</f>
        <v>0.15</v>
      </c>
      <c r="AV10" s="53">
        <f>AS10+AU10</f>
        <v>0.4</v>
      </c>
      <c r="AW10" s="109" t="s">
        <v>57</v>
      </c>
      <c r="AX10" s="109" t="s">
        <v>58</v>
      </c>
      <c r="AY10" s="109" t="s">
        <v>59</v>
      </c>
      <c r="AZ10" s="76">
        <f>IFERROR(IF(AND(AQ9="Probabilidad",AQ10="Probabilidad"),(AZ9-(+AZ9*AV10)),IF(AQ10="Probabilidad",(N9-(+N9*AV10)),IF(AQ10="Impacto",AZ9,""))),"")</f>
        <v>0.14399999999999999</v>
      </c>
      <c r="BA10" s="54" t="str">
        <f>IF(AZ10&lt;=20%, "Muy Baja", IF(AZ10&lt;=40%,"Baja", IF(AZ10&lt;=60%,"Media",IF(AZ10&lt;=80%,"Alta","Muy Alta"))))</f>
        <v>Muy Baja</v>
      </c>
      <c r="BB10" s="53">
        <f>IFERROR(IF(AND(AQ9="Impacto",AQ10="Impacto"),(BB9-(+BB9*AV10)),IF(AND(AQ9="Impacto",AQ10="Probabilidad"),(BB9),IF(AND(AQ9="Probabilidad",AQ10="Impacto"),(BB9-(+BB9*AV10)),IF(AND(AQ9="Probabilidad",AQ10="Probabilidad"),(BB9))))),"")</f>
        <v>0.6</v>
      </c>
      <c r="BC10" s="54" t="str">
        <f>IF(BB10&lt;=20%, "Leve", IF(BB10&lt;=40%,"Menor", IF(BB10&lt;=60%,"Moderado",IF(BB10&lt;=80%,"Mayor","Catastrófico"))))</f>
        <v>Moderado</v>
      </c>
      <c r="BD10" s="55" t="str">
        <f>IF(AND(BA10&lt;&gt;"",BC10&lt;&gt;""),VLOOKUP(BA10&amp;BC10,'No Eliminar'!$P$3:$Q$27,2,FALSE),"")</f>
        <v>Moderada</v>
      </c>
      <c r="BE10" s="1620"/>
      <c r="BF10" s="1791"/>
      <c r="BG10" s="1777"/>
      <c r="BH10" s="1777"/>
      <c r="BI10" s="1829"/>
      <c r="BJ10" s="1835"/>
      <c r="BK10" s="1013"/>
      <c r="BL10" s="1833"/>
    </row>
    <row r="11" spans="1:101" ht="104.25" customHeight="1" thickTop="1" thickBot="1" x14ac:dyDescent="0.35">
      <c r="B11" s="1585"/>
      <c r="C11" s="1694"/>
      <c r="D11" s="1697"/>
      <c r="E11" s="1594"/>
      <c r="F11" s="1597"/>
      <c r="G11" s="1789"/>
      <c r="H11" s="1778"/>
      <c r="I11" s="1842"/>
      <c r="J11" s="1842"/>
      <c r="K11" s="1775"/>
      <c r="L11" s="1618"/>
      <c r="M11" s="1626"/>
      <c r="N11" s="1629"/>
      <c r="O11" s="112"/>
      <c r="P11" s="112"/>
      <c r="Q11" s="112"/>
      <c r="R11" s="112"/>
      <c r="S11" s="112"/>
      <c r="T11" s="112"/>
      <c r="U11" s="112"/>
      <c r="V11" s="112"/>
      <c r="W11" s="112"/>
      <c r="X11" s="112"/>
      <c r="Y11" s="112"/>
      <c r="Z11" s="112"/>
      <c r="AA11" s="112"/>
      <c r="AB11" s="112"/>
      <c r="AC11" s="112"/>
      <c r="AD11" s="112"/>
      <c r="AE11" s="112"/>
      <c r="AF11" s="112"/>
      <c r="AG11" s="112"/>
      <c r="AH11" s="113"/>
      <c r="AI11" s="1618"/>
      <c r="AJ11" s="113"/>
      <c r="AK11" s="1633"/>
      <c r="AL11" s="1637"/>
      <c r="AM11" s="1640"/>
      <c r="AN11" s="767" t="s">
        <v>348</v>
      </c>
      <c r="AO11" s="1213" t="s">
        <v>1260</v>
      </c>
      <c r="AP11" s="365" t="s">
        <v>379</v>
      </c>
      <c r="AQ11" s="114" t="str">
        <f t="shared" ref="AQ11:AQ98" si="1">IF(AR11="Preventivo","Probabilidad",IF(AR11="Detectivo","Probabilidad","Impacto"))</f>
        <v>Probabilidad</v>
      </c>
      <c r="AR11" s="115" t="s">
        <v>62</v>
      </c>
      <c r="AS11" s="56">
        <f>IF(AR11="Preventivo", 25%, IF(AR11="Detectivo",15%, IF(AR11="Correctivo",10%,IF(AR11="No se tienen controles para aplicar al impacto","No Aplica",""))))</f>
        <v>0.15</v>
      </c>
      <c r="AT11" s="115" t="s">
        <v>56</v>
      </c>
      <c r="AU11" s="56">
        <f>IF(AT11="Automático", 25%, IF(AT11="Manual",15%,IF(AT11="No Aplica", "No Aplica","")))</f>
        <v>0.15</v>
      </c>
      <c r="AV11" s="116">
        <f>AS11+AU11</f>
        <v>0.3</v>
      </c>
      <c r="AW11" s="115" t="s">
        <v>73</v>
      </c>
      <c r="AX11" s="115" t="s">
        <v>58</v>
      </c>
      <c r="AY11" s="115" t="s">
        <v>59</v>
      </c>
      <c r="AZ11" s="116">
        <f>IFERROR(IF(AND(AQ10="Probabilidad",AQ11="Probabilidad"),(AZ10-(+AZ10*AV11)),IF(AND(AQ10="Impacto",AQ11="Probabilidad"),(AZ9-(+AZ9*AV11)),IF(AQ11="Impacto",AZ10,""))),"")</f>
        <v>0.1008</v>
      </c>
      <c r="BA11" s="117" t="str">
        <f>IF(AZ11&lt;=20%, "Muy Baja", IF(AZ11&lt;=40%,"Baja", IF(AZ11&lt;=60%,"Media",IF(AZ11&lt;=80%,"Alta","Muy Alta"))))</f>
        <v>Muy Baja</v>
      </c>
      <c r="BB11" s="116">
        <f>IFERROR(IF(AND(AQ10="Impacto",AQ11="Impacto"),(BB10-(+BB10*AV11)),IF(AND(AQ10="Impacto",AQ11="Probabilidad"),(BB10),IF(AND(AQ10="Probabilidad",AQ11="Impacto"),(BB10-(+BB10*AV11)),IF(AND(AQ10="Probabilidad",AQ11="Probabilidad"),(BB10))))),"")</f>
        <v>0.6</v>
      </c>
      <c r="BC11" s="117" t="str">
        <f t="shared" ref="BC11:BC99" si="2">IF(BB11&lt;=20%, "Leve", IF(BB11&lt;=40%,"Menor", IF(BB11&lt;=60%,"Moderado",IF(BB11&lt;=80%,"Mayor","Catastrófico"))))</f>
        <v>Moderado</v>
      </c>
      <c r="BD11" s="68" t="str">
        <f>IF(AND(BA11&lt;&gt;"",BC11&lt;&gt;""),VLOOKUP(BA11&amp;BC11,'No Eliminar'!$P$3:$Q$27,2,FALSE),"")</f>
        <v>Moderada</v>
      </c>
      <c r="BE11" s="1621"/>
      <c r="BF11" s="1787"/>
      <c r="BG11" s="1778"/>
      <c r="BH11" s="1778"/>
      <c r="BI11" s="1830"/>
      <c r="BJ11" s="1836"/>
      <c r="BK11" s="1240"/>
      <c r="BL11" s="1832"/>
    </row>
    <row r="12" spans="1:101" ht="136.5" customHeight="1" thickBot="1" x14ac:dyDescent="0.35">
      <c r="B12" s="1583" t="s">
        <v>190</v>
      </c>
      <c r="C12" s="1692" t="str">
        <f>VLOOKUP(B12,'No Eliminar'!B$3:D$18,2,FALSE)</f>
        <v>Determinar el horizonte institucional mediante la formulación de la plataforma estratégica, lineamientos y metodologías, que permitan el logro de los propósitos organizacionales</v>
      </c>
      <c r="D12" s="1695" t="str">
        <f>VLOOKUP(B12,'No Eliminar'!B$3:E$18,4,FALSE)</f>
        <v>Diseñar la ruta estratégica con miras a fortalecer la confianza ciudadana y la legitimidad.
Conocer los avances en la consecución de resultados previstos en su marco estratégico.</v>
      </c>
      <c r="E12" s="1592" t="s">
        <v>74</v>
      </c>
      <c r="F12" s="1595" t="s">
        <v>232</v>
      </c>
      <c r="G12" s="1780" t="s">
        <v>383</v>
      </c>
      <c r="H12" s="1776" t="s">
        <v>68</v>
      </c>
      <c r="I12" s="1776" t="s">
        <v>385</v>
      </c>
      <c r="J12" s="1776" t="s">
        <v>384</v>
      </c>
      <c r="K12" s="1774" t="s">
        <v>101</v>
      </c>
      <c r="L12" s="1617" t="s">
        <v>72</v>
      </c>
      <c r="M12" s="1624" t="str">
        <f t="shared" ref="M12" si="3">IF(L12="Máximo 2 veces por año","Muy Baja", IF(L12="De 3 a 24 veces por año","Baja", IF(L12="De 24 a 500 veces por año","Media", IF(L12="De 500 veces al año y máximo 5000 veces por año","Alta",IF(L12="Más de 5000 veces por año","Muy Alta",";")))))</f>
        <v>Baja</v>
      </c>
      <c r="N12" s="1627">
        <f t="shared" ref="N12" si="4">IF(M12="Muy Baja", 20%, IF(M12="Baja",40%, IF(M12="Media",60%, IF(M12="Alta",80%,IF(M12="Muy Alta",100%,"")))))</f>
        <v>0.4</v>
      </c>
      <c r="O12" s="91" t="s">
        <v>53</v>
      </c>
      <c r="P12" s="91" t="s">
        <v>53</v>
      </c>
      <c r="Q12" s="91" t="s">
        <v>53</v>
      </c>
      <c r="R12" s="91" t="s">
        <v>53</v>
      </c>
      <c r="S12" s="91" t="s">
        <v>53</v>
      </c>
      <c r="T12" s="91" t="s">
        <v>53</v>
      </c>
      <c r="U12" s="91" t="s">
        <v>53</v>
      </c>
      <c r="V12" s="91" t="s">
        <v>54</v>
      </c>
      <c r="W12" s="91" t="s">
        <v>54</v>
      </c>
      <c r="X12" s="91" t="s">
        <v>53</v>
      </c>
      <c r="Y12" s="91" t="s">
        <v>53</v>
      </c>
      <c r="Z12" s="91" t="s">
        <v>53</v>
      </c>
      <c r="AA12" s="91" t="s">
        <v>53</v>
      </c>
      <c r="AB12" s="91" t="s">
        <v>53</v>
      </c>
      <c r="AC12" s="91" t="s">
        <v>53</v>
      </c>
      <c r="AD12" s="91" t="s">
        <v>54</v>
      </c>
      <c r="AE12" s="91" t="s">
        <v>53</v>
      </c>
      <c r="AF12" s="91" t="s">
        <v>53</v>
      </c>
      <c r="AG12" s="91" t="s">
        <v>54</v>
      </c>
      <c r="AH12" s="92"/>
      <c r="AI12" s="1617" t="s">
        <v>359</v>
      </c>
      <c r="AJ12" s="92"/>
      <c r="AK12" s="1632" t="str">
        <f>IF(AI12="Afectación menor a 10 SMLMV","Leve",IF(AI12="Entre 10 y 50 SMLMV","Menor",IF(AI12="Entre 50 y 100 SMLMV","Moderado",IF(AI12="Entre 100 y 500 SMLMV","Mayor",IF(AI12="Mayor a 500 SMLMV","Catastrófico",";")))))</f>
        <v>Leve</v>
      </c>
      <c r="AL12" s="1635">
        <f t="shared" ref="AL12:AL14" si="5">IF(AK12="Leve", 20%, IF(AK12="Menor",40%, IF(AK12="Moderado",60%, IF(AK12="Mayor",80%,IF(AK12="Catastrófico",100%,"")))))</f>
        <v>0.2</v>
      </c>
      <c r="AM12" s="1638" t="str">
        <f>IF(AND(M12&lt;&gt;"",AK12&lt;&gt;""),VLOOKUP(M12&amp;AK12,'No Eliminar'!$P$3:$Q$27,2,FALSE),"")</f>
        <v>Baja</v>
      </c>
      <c r="AN12" s="188" t="s">
        <v>84</v>
      </c>
      <c r="AO12" s="1211" t="s">
        <v>1261</v>
      </c>
      <c r="AP12" s="366" t="s">
        <v>400</v>
      </c>
      <c r="AQ12" s="122" t="str">
        <f t="shared" si="1"/>
        <v>Probabilidad</v>
      </c>
      <c r="AR12" s="108" t="s">
        <v>61</v>
      </c>
      <c r="AS12" s="132">
        <f>IF(AR12="Preventivo", 25%, IF(AR12="Detectivo",15%, IF(AR12="Correctivo",10%,IF(AR12="No se tienen controles para aplicar al impacto","No Aplica",""))))</f>
        <v>0.25</v>
      </c>
      <c r="AT12" s="108" t="s">
        <v>56</v>
      </c>
      <c r="AU12" s="95">
        <f t="shared" ref="AU12:AU99" si="6">IF(AT12="Automático", 25%, IF(AT12="Manual",15%,IF(AT12="No Aplica", "No Aplica","")))</f>
        <v>0.15</v>
      </c>
      <c r="AV12" s="96">
        <f>AS12+AU12</f>
        <v>0.4</v>
      </c>
      <c r="AW12" s="108" t="s">
        <v>57</v>
      </c>
      <c r="AX12" s="108" t="s">
        <v>58</v>
      </c>
      <c r="AY12" s="108" t="s">
        <v>59</v>
      </c>
      <c r="AZ12" s="96">
        <f>IFERROR(IF(AQ12="Probabilidad",(N12-(+N12*AV12)),IF(AQ12="Impacto",N12,"")),"")</f>
        <v>0.24</v>
      </c>
      <c r="BA12" s="97" t="str">
        <f t="shared" ref="BA12:BA99" si="7">IF(AZ12&lt;=20%, "Muy Baja", IF(AZ12&lt;=40%,"Baja", IF(AZ12&lt;=60%,"Media",IF(AZ12&lt;=80%,"Alta","Muy Alta"))))</f>
        <v>Baja</v>
      </c>
      <c r="BB12" s="96">
        <f>IF(AQ12="Impacto",(AL12-(+AL12*AV12)),AL12)</f>
        <v>0.2</v>
      </c>
      <c r="BC12" s="97" t="str">
        <f t="shared" si="2"/>
        <v>Leve</v>
      </c>
      <c r="BD12" s="98" t="str">
        <f>IF(AND(BA12&lt;&gt;"",BC12&lt;&gt;""),VLOOKUP(BA12&amp;BC12,'No Eliminar'!$P$3:$Q$27,2,FALSE),"")</f>
        <v>Baja</v>
      </c>
      <c r="BE12" s="1619" t="s">
        <v>114</v>
      </c>
      <c r="BF12" s="1188" t="s">
        <v>388</v>
      </c>
      <c r="BG12" s="1188" t="s">
        <v>388</v>
      </c>
      <c r="BH12" s="1188" t="s">
        <v>388</v>
      </c>
      <c r="BI12" s="1188" t="s">
        <v>388</v>
      </c>
      <c r="BJ12" s="1188" t="s">
        <v>388</v>
      </c>
      <c r="BK12" s="1010"/>
      <c r="BL12" s="1831" t="s">
        <v>389</v>
      </c>
    </row>
    <row r="13" spans="1:101" ht="153" customHeight="1" thickTop="1" thickBot="1" x14ac:dyDescent="0.35">
      <c r="B13" s="1584"/>
      <c r="C13" s="1693"/>
      <c r="D13" s="1696"/>
      <c r="E13" s="1614"/>
      <c r="F13" s="1597"/>
      <c r="G13" s="1781"/>
      <c r="H13" s="1778"/>
      <c r="I13" s="1778"/>
      <c r="J13" s="1778"/>
      <c r="K13" s="1775"/>
      <c r="L13" s="1618"/>
      <c r="M13" s="1626"/>
      <c r="N13" s="1629"/>
      <c r="O13" s="100"/>
      <c r="P13" s="100"/>
      <c r="Q13" s="100"/>
      <c r="R13" s="100"/>
      <c r="S13" s="100"/>
      <c r="T13" s="100"/>
      <c r="U13" s="100"/>
      <c r="V13" s="100"/>
      <c r="W13" s="100"/>
      <c r="X13" s="100"/>
      <c r="Y13" s="100"/>
      <c r="Z13" s="100"/>
      <c r="AA13" s="100"/>
      <c r="AB13" s="100"/>
      <c r="AC13" s="100"/>
      <c r="AD13" s="100"/>
      <c r="AE13" s="100"/>
      <c r="AF13" s="100"/>
      <c r="AG13" s="100"/>
      <c r="AH13" s="101"/>
      <c r="AI13" s="1618"/>
      <c r="AJ13" s="101"/>
      <c r="AK13" s="1633"/>
      <c r="AL13" s="1637"/>
      <c r="AM13" s="1640"/>
      <c r="AN13" s="686" t="s">
        <v>347</v>
      </c>
      <c r="AO13" s="435" t="s">
        <v>1472</v>
      </c>
      <c r="AP13" s="367" t="s">
        <v>387</v>
      </c>
      <c r="AQ13" s="123" t="str">
        <f t="shared" si="1"/>
        <v>Probabilidad</v>
      </c>
      <c r="AR13" s="110" t="s">
        <v>61</v>
      </c>
      <c r="AS13" s="104">
        <f>IF(AR13="Preventivo", 25%, IF(AR13="Detectivo",15%, IF(AR13="Correctivo",10%,IF(AR13="No se tienen controles para aplicar al impacto","No Aplica",""))))</f>
        <v>0.25</v>
      </c>
      <c r="AT13" s="110" t="s">
        <v>56</v>
      </c>
      <c r="AU13" s="104">
        <f t="shared" si="6"/>
        <v>0.15</v>
      </c>
      <c r="AV13" s="105">
        <f t="shared" ref="AV13:AV99" si="8">AS13+AU13</f>
        <v>0.4</v>
      </c>
      <c r="AW13" s="110" t="s">
        <v>57</v>
      </c>
      <c r="AX13" s="110" t="s">
        <v>58</v>
      </c>
      <c r="AY13" s="110" t="s">
        <v>59</v>
      </c>
      <c r="AZ13" s="76">
        <f>IFERROR(IF(AND(AQ12="Probabilidad",AQ13="Probabilidad"),(AZ12-(+AZ12*AV13)),IF(AQ13="Probabilidad",(N12-(+N12*AV13)),IF(AQ13="Impacto",AZ12,""))),"")</f>
        <v>0.14399999999999999</v>
      </c>
      <c r="BA13" s="106" t="str">
        <f t="shared" si="7"/>
        <v>Muy Baja</v>
      </c>
      <c r="BB13" s="53">
        <f>IFERROR(IF(AND(AQ12="Impacto",AQ13="Impacto"),(BB12-(+BB12*AV13)),IF(AND(AQ12="Impacto",AQ13="Probabilidad"),(BB12),IF(AND(AQ12="Probabilidad",AQ13="Impacto"),(BB12-(+BB12*AV13)),IF(AND(AQ12="Probabilidad",AQ13="Probabilidad"),(BB12))))),"")</f>
        <v>0.2</v>
      </c>
      <c r="BC13" s="106" t="str">
        <f t="shared" si="2"/>
        <v>Leve</v>
      </c>
      <c r="BD13" s="107" t="str">
        <f>IF(AND(BA13&lt;&gt;"",BC13&lt;&gt;""),VLOOKUP(BA13&amp;BC13,'No Eliminar'!$P$3:$Q$27,2,FALSE),"")</f>
        <v>Baja</v>
      </c>
      <c r="BE13" s="1621"/>
      <c r="BF13" s="1241" t="s">
        <v>388</v>
      </c>
      <c r="BG13" s="1241" t="s">
        <v>388</v>
      </c>
      <c r="BH13" s="1241" t="s">
        <v>388</v>
      </c>
      <c r="BI13" s="1241" t="s">
        <v>388</v>
      </c>
      <c r="BJ13" s="1241" t="s">
        <v>388</v>
      </c>
      <c r="BK13" s="1011"/>
      <c r="BL13" s="1832"/>
    </row>
    <row r="14" spans="1:101" ht="172.5" customHeight="1" thickBot="1" x14ac:dyDescent="0.35">
      <c r="B14" s="1584"/>
      <c r="C14" s="1693"/>
      <c r="D14" s="1696"/>
      <c r="E14" s="1648" t="s">
        <v>74</v>
      </c>
      <c r="F14" s="1595" t="s">
        <v>234</v>
      </c>
      <c r="G14" s="1788" t="s">
        <v>391</v>
      </c>
      <c r="H14" s="1776" t="s">
        <v>68</v>
      </c>
      <c r="I14" s="1774" t="s">
        <v>392</v>
      </c>
      <c r="J14" s="1774" t="s">
        <v>393</v>
      </c>
      <c r="K14" s="1774" t="s">
        <v>101</v>
      </c>
      <c r="L14" s="1617" t="s">
        <v>72</v>
      </c>
      <c r="M14" s="1624" t="str">
        <f t="shared" ref="M14:M100" si="9">IF(L14="Máximo 2 veces por año","Muy Baja", IF(L14="De 3 a 24 veces por año","Baja", IF(L14="De 24 a 500 veces por año","Media", IF(L14="De 500 veces al año y máximo 5000 veces por año","Alta",IF(L14="Más de 5000 veces por año","Muy Alta",";")))))</f>
        <v>Baja</v>
      </c>
      <c r="N14" s="1627">
        <f t="shared" ref="N14:N100" si="10">IF(M14="Muy Baja", 20%, IF(M14="Baja",40%, IF(M14="Media",60%, IF(M14="Alta",80%,IF(M14="Muy Alta",100%,"")))))</f>
        <v>0.4</v>
      </c>
      <c r="O14" s="91" t="s">
        <v>53</v>
      </c>
      <c r="P14" s="91" t="s">
        <v>53</v>
      </c>
      <c r="Q14" s="91" t="s">
        <v>53</v>
      </c>
      <c r="R14" s="91" t="s">
        <v>53</v>
      </c>
      <c r="S14" s="91" t="s">
        <v>53</v>
      </c>
      <c r="T14" s="91" t="s">
        <v>53</v>
      </c>
      <c r="U14" s="91" t="s">
        <v>53</v>
      </c>
      <c r="V14" s="91" t="s">
        <v>54</v>
      </c>
      <c r="W14" s="91" t="s">
        <v>54</v>
      </c>
      <c r="X14" s="91" t="s">
        <v>53</v>
      </c>
      <c r="Y14" s="91" t="s">
        <v>53</v>
      </c>
      <c r="Z14" s="91" t="s">
        <v>53</v>
      </c>
      <c r="AA14" s="91" t="s">
        <v>53</v>
      </c>
      <c r="AB14" s="91" t="s">
        <v>53</v>
      </c>
      <c r="AC14" s="91" t="s">
        <v>53</v>
      </c>
      <c r="AD14" s="91" t="s">
        <v>54</v>
      </c>
      <c r="AE14" s="91" t="s">
        <v>53</v>
      </c>
      <c r="AF14" s="91" t="s">
        <v>53</v>
      </c>
      <c r="AG14" s="91" t="s">
        <v>54</v>
      </c>
      <c r="AH14" s="92"/>
      <c r="AI14" s="1617" t="s">
        <v>361</v>
      </c>
      <c r="AJ14" s="92"/>
      <c r="AK14" s="1632" t="str">
        <f t="shared" ref="AK14:AK100" si="11">IF(AI14="Afectación menor a 10 SMLMV","Leve",IF(AI14="Entre 10 y 50 SMLMV","Menor",IF(AI14="Entre 50 y 100 SMLMV","Moderado",IF(AI14="Entre 100 y 500 SMLMV","Mayor",IF(AI14="Mayor a 500 SMLMV","Catastrófico",";")))))</f>
        <v>Moderado</v>
      </c>
      <c r="AL14" s="1635">
        <f t="shared" si="5"/>
        <v>0.6</v>
      </c>
      <c r="AM14" s="1638" t="str">
        <f>IF(AND(M14&lt;&gt;"",AK14&lt;&gt;""),VLOOKUP(M14&amp;AK14,'No Eliminar'!$P$3:$Q$27,2,FALSE),"")</f>
        <v>Moderada</v>
      </c>
      <c r="AN14" s="188" t="s">
        <v>84</v>
      </c>
      <c r="AO14" s="1214" t="s">
        <v>1272</v>
      </c>
      <c r="AP14" s="368" t="s">
        <v>394</v>
      </c>
      <c r="AQ14" s="149" t="str">
        <f t="shared" si="1"/>
        <v>Probabilidad</v>
      </c>
      <c r="AR14" s="108" t="s">
        <v>62</v>
      </c>
      <c r="AS14" s="95">
        <f t="shared" ref="AS14:AS99" si="12">IF(AR14="Preventivo", 25%, IF(AR14="Detectivo",15%, IF(AR14="Correctivo",10%,IF(AR14="No se tienen controles para aplicar al impacto","No Aplica",""))))</f>
        <v>0.15</v>
      </c>
      <c r="AT14" s="108" t="s">
        <v>56</v>
      </c>
      <c r="AU14" s="95">
        <f t="shared" si="6"/>
        <v>0.15</v>
      </c>
      <c r="AV14" s="96">
        <f>AS14+AU14</f>
        <v>0.3</v>
      </c>
      <c r="AW14" s="108" t="s">
        <v>57</v>
      </c>
      <c r="AX14" s="108" t="s">
        <v>58</v>
      </c>
      <c r="AY14" s="108" t="s">
        <v>59</v>
      </c>
      <c r="AZ14" s="96">
        <f>IFERROR(IF(AQ14="Probabilidad",(N14-(+N14*AV14)),IF(AQ14="Impacto",N14,"")),"")</f>
        <v>0.28000000000000003</v>
      </c>
      <c r="BA14" s="97" t="str">
        <f t="shared" si="7"/>
        <v>Baja</v>
      </c>
      <c r="BB14" s="96">
        <f t="shared" ref="BB14:BB43" si="13">IF(AQ14="Impacto",(AL14-(+AL14*AV14)),AL14)</f>
        <v>0.6</v>
      </c>
      <c r="BC14" s="97" t="str">
        <f t="shared" si="2"/>
        <v>Moderado</v>
      </c>
      <c r="BD14" s="98" t="str">
        <f>IF(AND(BA14&lt;&gt;"",BC14&lt;&gt;""),VLOOKUP(BA14&amp;BC14,'No Eliminar'!$P$3:$Q$27,2,FALSE),"")</f>
        <v>Moderada</v>
      </c>
      <c r="BE14" s="1619" t="s">
        <v>60</v>
      </c>
      <c r="BF14" s="1786" t="s">
        <v>916</v>
      </c>
      <c r="BG14" s="1776" t="s">
        <v>396</v>
      </c>
      <c r="BH14" s="1776" t="s">
        <v>395</v>
      </c>
      <c r="BI14" s="1828">
        <v>44928</v>
      </c>
      <c r="BJ14" s="1828">
        <v>45289</v>
      </c>
      <c r="BK14" s="1152"/>
      <c r="BL14" s="1831" t="s">
        <v>1269</v>
      </c>
    </row>
    <row r="15" spans="1:101" s="614" customFormat="1" ht="96.75" customHeight="1" thickBot="1" x14ac:dyDescent="0.35">
      <c r="B15" s="1584"/>
      <c r="C15" s="1693"/>
      <c r="D15" s="1696"/>
      <c r="E15" s="1614"/>
      <c r="F15" s="1597"/>
      <c r="G15" s="1789"/>
      <c r="H15" s="1778"/>
      <c r="I15" s="1775"/>
      <c r="J15" s="1775"/>
      <c r="K15" s="1775"/>
      <c r="L15" s="1618"/>
      <c r="M15" s="1626"/>
      <c r="N15" s="1629"/>
      <c r="O15" s="819"/>
      <c r="P15" s="819"/>
      <c r="Q15" s="819"/>
      <c r="R15" s="819"/>
      <c r="S15" s="819"/>
      <c r="T15" s="819"/>
      <c r="U15" s="819"/>
      <c r="V15" s="819"/>
      <c r="W15" s="819"/>
      <c r="X15" s="819"/>
      <c r="Y15" s="819"/>
      <c r="Z15" s="819"/>
      <c r="AA15" s="819"/>
      <c r="AB15" s="819"/>
      <c r="AC15" s="819"/>
      <c r="AD15" s="819"/>
      <c r="AE15" s="819"/>
      <c r="AF15" s="819"/>
      <c r="AG15" s="819"/>
      <c r="AH15" s="715"/>
      <c r="AI15" s="1618"/>
      <c r="AJ15" s="715"/>
      <c r="AK15" s="1633"/>
      <c r="AL15" s="1637"/>
      <c r="AM15" s="1640"/>
      <c r="AN15" s="820" t="s">
        <v>347</v>
      </c>
      <c r="AO15" s="1215" t="s">
        <v>1271</v>
      </c>
      <c r="AP15" s="818" t="s">
        <v>394</v>
      </c>
      <c r="AQ15" s="684" t="str">
        <f t="shared" ref="AQ15" si="14">IF(AR15="Preventivo","Probabilidad",IF(AR15="Detectivo","Probabilidad","Impacto"))</f>
        <v>Probabilidad</v>
      </c>
      <c r="AR15" s="822" t="s">
        <v>62</v>
      </c>
      <c r="AS15" s="823">
        <f t="shared" ref="AS15" si="15">IF(AR15="Preventivo", 25%, IF(AR15="Detectivo",15%, IF(AR15="Correctivo",10%,IF(AR15="No se tienen controles para aplicar al impacto","No Aplica",""))))</f>
        <v>0.15</v>
      </c>
      <c r="AT15" s="822" t="s">
        <v>56</v>
      </c>
      <c r="AU15" s="823">
        <f t="shared" ref="AU15" si="16">IF(AT15="Automático", 25%, IF(AT15="Manual",15%,IF(AT15="No Aplica", "No Aplica","")))</f>
        <v>0.15</v>
      </c>
      <c r="AV15" s="842">
        <f>AS15+AU15</f>
        <v>0.3</v>
      </c>
      <c r="AW15" s="815" t="s">
        <v>57</v>
      </c>
      <c r="AX15" s="815" t="s">
        <v>58</v>
      </c>
      <c r="AY15" s="815" t="s">
        <v>59</v>
      </c>
      <c r="AZ15" s="843">
        <f>IFERROR(IF(AND(AQ13="Probabilidad",AQ15="Probabilidad"),(AZ13-(+AZ13*AV15)),IF(AQ15="Probabilidad",(N13-(+N13*AV15)),IF(AQ15="Impacto",AZ13,""))),"")</f>
        <v>0.1008</v>
      </c>
      <c r="BA15" s="655" t="str">
        <f t="shared" ref="BA15" si="17">IF(AZ15&lt;=20%, "Muy Baja", IF(AZ15&lt;=40%,"Baja", IF(AZ15&lt;=60%,"Media",IF(AZ15&lt;=80%,"Alta","Muy Alta"))))</f>
        <v>Muy Baja</v>
      </c>
      <c r="BB15" s="842">
        <f>IFERROR(IF(AND(AQ13="Impacto",AQ15="Impacto"),(BB13-(+BB13*AV15)),IF(AND(AQ13="Impacto",AQ15="Probabilidad"),(BB13),IF(AND(AQ13="Probabilidad",AQ15="Impacto"),(BB13-(+BB13*AV15)),IF(AND(AQ13="Probabilidad",AQ15="Probabilidad"),(BB13))))),"")</f>
        <v>0.2</v>
      </c>
      <c r="BC15" s="655" t="str">
        <f t="shared" ref="BC15" si="18">IF(BB15&lt;=20%, "Leve", IF(BB15&lt;=40%,"Menor", IF(BB15&lt;=60%,"Moderado",IF(BB15&lt;=80%,"Mayor","Catastrófico"))))</f>
        <v>Leve</v>
      </c>
      <c r="BD15" s="824" t="str">
        <f>IF(AND(BA15&lt;&gt;"",BC15&lt;&gt;""),VLOOKUP(BA15&amp;BC15,'No Eliminar'!$P$3:$Q$27,2,FALSE),"")</f>
        <v>Baja</v>
      </c>
      <c r="BE15" s="1621"/>
      <c r="BF15" s="1787"/>
      <c r="BG15" s="1778"/>
      <c r="BH15" s="1778"/>
      <c r="BI15" s="1830"/>
      <c r="BJ15" s="1830"/>
      <c r="BK15" s="1171"/>
      <c r="BL15" s="1832"/>
    </row>
    <row r="16" spans="1:101" ht="168" customHeight="1" thickBot="1" x14ac:dyDescent="0.35">
      <c r="B16" s="1585"/>
      <c r="C16" s="1694"/>
      <c r="D16" s="1697"/>
      <c r="E16" s="1055" t="s">
        <v>74</v>
      </c>
      <c r="F16" s="817" t="s">
        <v>235</v>
      </c>
      <c r="G16" s="1073" t="s">
        <v>1270</v>
      </c>
      <c r="H16" s="1063" t="s">
        <v>68</v>
      </c>
      <c r="I16" s="1065" t="s">
        <v>398</v>
      </c>
      <c r="J16" s="1065" t="s">
        <v>399</v>
      </c>
      <c r="K16" s="1065" t="s">
        <v>101</v>
      </c>
      <c r="L16" s="811" t="s">
        <v>72</v>
      </c>
      <c r="M16" s="816" t="str">
        <f t="shared" si="9"/>
        <v>Baja</v>
      </c>
      <c r="N16" s="810">
        <f t="shared" si="10"/>
        <v>0.4</v>
      </c>
      <c r="O16" s="1057" t="s">
        <v>53</v>
      </c>
      <c r="P16" s="1057" t="s">
        <v>53</v>
      </c>
      <c r="Q16" s="1057" t="s">
        <v>53</v>
      </c>
      <c r="R16" s="1057" t="s">
        <v>53</v>
      </c>
      <c r="S16" s="1057" t="s">
        <v>53</v>
      </c>
      <c r="T16" s="1057" t="s">
        <v>53</v>
      </c>
      <c r="U16" s="1057" t="s">
        <v>53</v>
      </c>
      <c r="V16" s="1057" t="s">
        <v>54</v>
      </c>
      <c r="W16" s="1057" t="s">
        <v>54</v>
      </c>
      <c r="X16" s="1057" t="s">
        <v>53</v>
      </c>
      <c r="Y16" s="1057" t="s">
        <v>53</v>
      </c>
      <c r="Z16" s="1057" t="s">
        <v>53</v>
      </c>
      <c r="AA16" s="1057" t="s">
        <v>53</v>
      </c>
      <c r="AB16" s="1057" t="s">
        <v>53</v>
      </c>
      <c r="AC16" s="1057" t="s">
        <v>53</v>
      </c>
      <c r="AD16" s="1057" t="s">
        <v>54</v>
      </c>
      <c r="AE16" s="1057" t="s">
        <v>53</v>
      </c>
      <c r="AF16" s="1057" t="s">
        <v>53</v>
      </c>
      <c r="AG16" s="1057" t="s">
        <v>54</v>
      </c>
      <c r="AH16" s="309"/>
      <c r="AI16" s="811" t="s">
        <v>359</v>
      </c>
      <c r="AJ16" s="309"/>
      <c r="AK16" s="812" t="str">
        <f t="shared" si="11"/>
        <v>Leve</v>
      </c>
      <c r="AL16" s="813">
        <f t="shared" ref="AL16:AL100" si="19">IF(AK16="Leve", 20%, IF(AK16="Menor",40%, IF(AK16="Moderado",60%, IF(AK16="Mayor",80%,IF(AK16="Catastrófico",100%,"")))))</f>
        <v>0.2</v>
      </c>
      <c r="AM16" s="821" t="str">
        <f>IF(AND(M16&lt;&gt;"",AK16&lt;&gt;""),VLOOKUP(M16&amp;AK16,'No Eliminar'!$P$3:$Q$27,2,FALSE),"")</f>
        <v>Baja</v>
      </c>
      <c r="AN16" s="1096" t="s">
        <v>84</v>
      </c>
      <c r="AO16" s="1214" t="s">
        <v>1273</v>
      </c>
      <c r="AP16" s="1122" t="s">
        <v>400</v>
      </c>
      <c r="AQ16" s="1123" t="str">
        <f t="shared" si="1"/>
        <v>Probabilidad</v>
      </c>
      <c r="AR16" s="1102" t="s">
        <v>61</v>
      </c>
      <c r="AS16" s="1101">
        <f t="shared" si="12"/>
        <v>0.25</v>
      </c>
      <c r="AT16" s="1102" t="s">
        <v>56</v>
      </c>
      <c r="AU16" s="1101">
        <f t="shared" si="6"/>
        <v>0.15</v>
      </c>
      <c r="AV16" s="1053">
        <f t="shared" si="8"/>
        <v>0.4</v>
      </c>
      <c r="AW16" s="1102" t="s">
        <v>57</v>
      </c>
      <c r="AX16" s="1102" t="s">
        <v>58</v>
      </c>
      <c r="AY16" s="1102" t="s">
        <v>59</v>
      </c>
      <c r="AZ16" s="1053">
        <f t="shared" ref="AZ16:AZ44" si="20">IFERROR(IF(AQ16="Probabilidad",(N16-(+N16*AV16)),IF(AQ16="Impacto",N16,"")),"")</f>
        <v>0.24</v>
      </c>
      <c r="BA16" s="1051" t="str">
        <f t="shared" si="7"/>
        <v>Baja</v>
      </c>
      <c r="BB16" s="1053">
        <f>IF(AQ16="Impacto",(AL16-(+AL16*AV16)),AL16)</f>
        <v>0.2</v>
      </c>
      <c r="BC16" s="1051" t="str">
        <f t="shared" si="2"/>
        <v>Leve</v>
      </c>
      <c r="BD16" s="1116" t="str">
        <f>IF(AND(BA16&lt;&gt;"",BC16&lt;&gt;""),VLOOKUP(BA16&amp;BC16,'No Eliminar'!$P$3:$Q$27,2,FALSE),"")</f>
        <v>Baja</v>
      </c>
      <c r="BE16" s="814" t="s">
        <v>114</v>
      </c>
      <c r="BF16" s="1242" t="s">
        <v>388</v>
      </c>
      <c r="BG16" s="1242" t="s">
        <v>388</v>
      </c>
      <c r="BH16" s="1242" t="s">
        <v>388</v>
      </c>
      <c r="BI16" s="1242" t="s">
        <v>388</v>
      </c>
      <c r="BJ16" s="1242" t="s">
        <v>388</v>
      </c>
      <c r="BK16" s="1243"/>
      <c r="BL16" s="1244" t="s">
        <v>1274</v>
      </c>
    </row>
    <row r="17" spans="2:64" ht="135.75" customHeight="1" thickBot="1" x14ac:dyDescent="0.35">
      <c r="B17" s="1583" t="s">
        <v>203</v>
      </c>
      <c r="C17" s="1692" t="str">
        <f>VLOOKUP(B17,'No Eliminar'!B14:D29,2,FALSE)</f>
        <v>Establecer el nivel de implementación y el grado de efectividad del Sistema de Control Interno, realizando un examen sistemático objetivo e independiente de los procesos, actividades, operaciones y resultados que permitan establecer la eficacia, eficiencia, efectividad y economía de la gestión, contribuyendo al cumplimiento de la misión institucional.</v>
      </c>
      <c r="D17" s="1695" t="str">
        <f>VLOOKUP(B17,'No Eliminar'!B$3:E$18,4,FALSE)</f>
        <v>Promover el Mejoramiento Continuo del Instituto</v>
      </c>
      <c r="E17" s="1592" t="s">
        <v>74</v>
      </c>
      <c r="F17" s="1595" t="s">
        <v>236</v>
      </c>
      <c r="G17" s="1879" t="s">
        <v>1620</v>
      </c>
      <c r="H17" s="1863" t="s">
        <v>68</v>
      </c>
      <c r="I17" s="1883" t="s">
        <v>1263</v>
      </c>
      <c r="J17" s="1883" t="s">
        <v>1619</v>
      </c>
      <c r="K17" s="1883" t="s">
        <v>101</v>
      </c>
      <c r="L17" s="1881" t="s">
        <v>72</v>
      </c>
      <c r="M17" s="1624" t="str">
        <f t="shared" si="9"/>
        <v>Baja</v>
      </c>
      <c r="N17" s="1627">
        <f t="shared" si="10"/>
        <v>0.4</v>
      </c>
      <c r="O17" s="1081" t="s">
        <v>53</v>
      </c>
      <c r="P17" s="1081" t="s">
        <v>53</v>
      </c>
      <c r="Q17" s="1081" t="s">
        <v>53</v>
      </c>
      <c r="R17" s="1081" t="s">
        <v>53</v>
      </c>
      <c r="S17" s="1081" t="s">
        <v>53</v>
      </c>
      <c r="T17" s="1081" t="s">
        <v>53</v>
      </c>
      <c r="U17" s="1081" t="s">
        <v>53</v>
      </c>
      <c r="V17" s="1081" t="s">
        <v>54</v>
      </c>
      <c r="W17" s="1081" t="s">
        <v>54</v>
      </c>
      <c r="X17" s="1081" t="s">
        <v>53</v>
      </c>
      <c r="Y17" s="1081" t="s">
        <v>53</v>
      </c>
      <c r="Z17" s="1081" t="s">
        <v>53</v>
      </c>
      <c r="AA17" s="1081" t="s">
        <v>53</v>
      </c>
      <c r="AB17" s="1081" t="s">
        <v>53</v>
      </c>
      <c r="AC17" s="1081" t="s">
        <v>53</v>
      </c>
      <c r="AD17" s="1081" t="s">
        <v>54</v>
      </c>
      <c r="AE17" s="1081" t="s">
        <v>53</v>
      </c>
      <c r="AF17" s="1081" t="s">
        <v>53</v>
      </c>
      <c r="AG17" s="1081" t="s">
        <v>54</v>
      </c>
      <c r="AH17" s="1082"/>
      <c r="AI17" s="1617" t="s">
        <v>360</v>
      </c>
      <c r="AJ17" s="1082"/>
      <c r="AK17" s="1632" t="str">
        <f t="shared" si="11"/>
        <v>Menor</v>
      </c>
      <c r="AL17" s="1635">
        <f t="shared" si="19"/>
        <v>0.4</v>
      </c>
      <c r="AM17" s="1638" t="str">
        <f>IF(AND(M17&lt;&gt;"",AK17&lt;&gt;""),VLOOKUP(M17&amp;AK17,'No Eliminar'!$P$3:$Q$27,2,FALSE),"")</f>
        <v>Moderada</v>
      </c>
      <c r="AN17" s="1083" t="s">
        <v>84</v>
      </c>
      <c r="AO17" s="1216" t="s">
        <v>1621</v>
      </c>
      <c r="AP17" s="1103" t="s">
        <v>1622</v>
      </c>
      <c r="AQ17" s="1095" t="str">
        <f t="shared" si="1"/>
        <v>Probabilidad</v>
      </c>
      <c r="AR17" s="1084" t="s">
        <v>61</v>
      </c>
      <c r="AS17" s="1085">
        <f t="shared" si="12"/>
        <v>0.25</v>
      </c>
      <c r="AT17" s="1084" t="s">
        <v>56</v>
      </c>
      <c r="AU17" s="1085">
        <f t="shared" si="6"/>
        <v>0.15</v>
      </c>
      <c r="AV17" s="1086">
        <f t="shared" si="8"/>
        <v>0.4</v>
      </c>
      <c r="AW17" s="1084" t="s">
        <v>73</v>
      </c>
      <c r="AX17" s="1084" t="s">
        <v>58</v>
      </c>
      <c r="AY17" s="1084" t="s">
        <v>59</v>
      </c>
      <c r="AZ17" s="1086">
        <f>IFERROR(IF(AQ17="Probabilidad",(N17-(+N17*AV17)),IF(AQ17="Impacto",N17,"")),"")</f>
        <v>0.24</v>
      </c>
      <c r="BA17" s="1087" t="str">
        <f t="shared" si="7"/>
        <v>Baja</v>
      </c>
      <c r="BB17" s="1086">
        <f>IF(AQ17="Impacto",(AL17-(+AL17*AV17)),AL17)</f>
        <v>0.4</v>
      </c>
      <c r="BC17" s="1087" t="str">
        <f t="shared" si="2"/>
        <v>Menor</v>
      </c>
      <c r="BD17" s="1088" t="str">
        <f>IF(AND(BA17&lt;&gt;"",BC17&lt;&gt;""),VLOOKUP(BA17&amp;BC17,'No Eliminar'!$P$3:$Q$27,2,FALSE),"")</f>
        <v>Moderada</v>
      </c>
      <c r="BE17" s="1619" t="s">
        <v>114</v>
      </c>
      <c r="BF17" s="1817" t="s">
        <v>388</v>
      </c>
      <c r="BG17" s="1817" t="s">
        <v>388</v>
      </c>
      <c r="BH17" s="1817" t="s">
        <v>388</v>
      </c>
      <c r="BI17" s="1817" t="s">
        <v>388</v>
      </c>
      <c r="BJ17" s="1817" t="s">
        <v>388</v>
      </c>
      <c r="BK17" s="1010"/>
      <c r="BL17" s="1831" t="s">
        <v>1053</v>
      </c>
    </row>
    <row r="18" spans="2:64" s="1078" customFormat="1" ht="143.25" customHeight="1" thickTop="1" thickBot="1" x14ac:dyDescent="0.35">
      <c r="B18" s="1584"/>
      <c r="C18" s="1693"/>
      <c r="D18" s="1696"/>
      <c r="E18" s="1614"/>
      <c r="F18" s="1597"/>
      <c r="G18" s="1880"/>
      <c r="H18" s="1864"/>
      <c r="I18" s="1884"/>
      <c r="J18" s="1884"/>
      <c r="K18" s="1884"/>
      <c r="L18" s="1882"/>
      <c r="M18" s="1626"/>
      <c r="N18" s="1629"/>
      <c r="O18" s="1059"/>
      <c r="P18" s="1059"/>
      <c r="Q18" s="1059"/>
      <c r="R18" s="1059"/>
      <c r="S18" s="1059"/>
      <c r="T18" s="1059"/>
      <c r="U18" s="1059"/>
      <c r="V18" s="1059"/>
      <c r="W18" s="1059"/>
      <c r="X18" s="1059"/>
      <c r="Y18" s="1059"/>
      <c r="Z18" s="1059"/>
      <c r="AA18" s="1059"/>
      <c r="AB18" s="1059"/>
      <c r="AC18" s="1059"/>
      <c r="AD18" s="1059"/>
      <c r="AE18" s="1059"/>
      <c r="AF18" s="1059"/>
      <c r="AG18" s="1059"/>
      <c r="AH18" s="674"/>
      <c r="AI18" s="1618"/>
      <c r="AJ18" s="674"/>
      <c r="AK18" s="1633"/>
      <c r="AL18" s="1637"/>
      <c r="AM18" s="1640"/>
      <c r="AN18" s="1089" t="s">
        <v>347</v>
      </c>
      <c r="AO18" s="1217" t="s">
        <v>1623</v>
      </c>
      <c r="AP18" s="1103" t="s">
        <v>1624</v>
      </c>
      <c r="AQ18" s="1097" t="str">
        <f>IF(AR18="Preventivo","Probabilidad",IF(AR18="Detectivo","Probabilidad","Impacto"))</f>
        <v>Probabilidad</v>
      </c>
      <c r="AR18" s="1090" t="s">
        <v>61</v>
      </c>
      <c r="AS18" s="1091">
        <f>IF(AR18="Preventivo", 25%, IF(AR18="Detectivo",15%, IF(AR18="Correctivo",10%,IF(AR18="No se tienen controles para aplicar al impacto","No Aplica",""))))</f>
        <v>0.25</v>
      </c>
      <c r="AT18" s="1090" t="s">
        <v>56</v>
      </c>
      <c r="AU18" s="1091">
        <f>IF(AT18="Automático", 25%, IF(AT18="Manual",15%,IF(AT18="No Aplica", "No Aplica","")))</f>
        <v>0.15</v>
      </c>
      <c r="AV18" s="1092">
        <f>AS18+AU18</f>
        <v>0.4</v>
      </c>
      <c r="AW18" s="1098" t="s">
        <v>57</v>
      </c>
      <c r="AX18" s="1098" t="s">
        <v>58</v>
      </c>
      <c r="AY18" s="1098" t="s">
        <v>59</v>
      </c>
      <c r="AZ18" s="1099">
        <f>IFERROR(IF(AND(AQ17="Probabilidad",AQ18="Probabilidad"),(AZ17-(+AZ17*AV18)),IF(AQ18="Probabilidad",(N17-(+N17*AV18)),IF(AQ18="Impacto",AZ17,""))),"")</f>
        <v>0.14399999999999999</v>
      </c>
      <c r="BA18" s="1093" t="str">
        <f>IF(AZ18&lt;=20%, "Muy Baja", IF(AZ18&lt;=40%,"Baja", IF(AZ18&lt;=60%,"Media",IF(AZ18&lt;=80%,"Alta","Muy Alta"))))</f>
        <v>Muy Baja</v>
      </c>
      <c r="BB18" s="1092">
        <f>IFERROR(IF(AND(AQ17="Impacto",AQ18="Impacto"),(BB17-(+BB17*AV18)),IF(AND(AQ17="Impacto",AQ18="Probabilidad"),(BB17),IF(AND(AQ17="Probabilidad",AQ18="Impacto"),(BB17-(+BB17*AV18)),IF(AND(AQ17="Probabilidad",AQ18="Probabilidad"),(BB17))))),"")</f>
        <v>0.4</v>
      </c>
      <c r="BC18" s="1093" t="str">
        <f>IF(BB18&lt;=20%, "Leve", IF(BB18&lt;=40%,"Menor", IF(BB18&lt;=60%,"Moderado",IF(BB18&lt;=80%,"Mayor","Catastrófico"))))</f>
        <v>Menor</v>
      </c>
      <c r="BD18" s="1094" t="str">
        <f>IF(AND(BA18&lt;&gt;"",BC18&lt;&gt;""),VLOOKUP(BA18&amp;BC18,'No Eliminar'!$P$3:$Q$27,2,FALSE),"")</f>
        <v>Baja</v>
      </c>
      <c r="BE18" s="1621"/>
      <c r="BF18" s="1819"/>
      <c r="BG18" s="1819"/>
      <c r="BH18" s="1819"/>
      <c r="BI18" s="1819"/>
      <c r="BJ18" s="1819"/>
      <c r="BK18" s="1245"/>
      <c r="BL18" s="1832"/>
    </row>
    <row r="19" spans="2:64" ht="150.75" customHeight="1" thickBot="1" x14ac:dyDescent="0.35">
      <c r="B19" s="1584"/>
      <c r="C19" s="1693"/>
      <c r="D19" s="1696"/>
      <c r="E19" s="1055" t="s">
        <v>74</v>
      </c>
      <c r="F19" s="1118" t="s">
        <v>238</v>
      </c>
      <c r="G19" s="1185" t="s">
        <v>1625</v>
      </c>
      <c r="H19" s="1186" t="s">
        <v>68</v>
      </c>
      <c r="I19" s="1187" t="s">
        <v>1617</v>
      </c>
      <c r="J19" s="1187" t="s">
        <v>1618</v>
      </c>
      <c r="K19" s="1187" t="s">
        <v>101</v>
      </c>
      <c r="L19" s="1119" t="s">
        <v>72</v>
      </c>
      <c r="M19" s="1120" t="str">
        <f t="shared" si="9"/>
        <v>Baja</v>
      </c>
      <c r="N19" s="1121">
        <f t="shared" si="10"/>
        <v>0.4</v>
      </c>
      <c r="O19" s="83" t="s">
        <v>53</v>
      </c>
      <c r="P19" s="83" t="s">
        <v>53</v>
      </c>
      <c r="Q19" s="83" t="s">
        <v>53</v>
      </c>
      <c r="R19" s="83" t="s">
        <v>53</v>
      </c>
      <c r="S19" s="83" t="s">
        <v>53</v>
      </c>
      <c r="T19" s="83" t="s">
        <v>53</v>
      </c>
      <c r="U19" s="83" t="s">
        <v>53</v>
      </c>
      <c r="V19" s="83" t="s">
        <v>54</v>
      </c>
      <c r="W19" s="83" t="s">
        <v>54</v>
      </c>
      <c r="X19" s="83" t="s">
        <v>53</v>
      </c>
      <c r="Y19" s="83" t="s">
        <v>53</v>
      </c>
      <c r="Z19" s="83" t="s">
        <v>53</v>
      </c>
      <c r="AA19" s="83" t="s">
        <v>53</v>
      </c>
      <c r="AB19" s="83" t="s">
        <v>53</v>
      </c>
      <c r="AC19" s="83" t="s">
        <v>53</v>
      </c>
      <c r="AD19" s="83" t="s">
        <v>54</v>
      </c>
      <c r="AE19" s="83" t="s">
        <v>53</v>
      </c>
      <c r="AF19" s="83" t="s">
        <v>53</v>
      </c>
      <c r="AG19" s="83" t="s">
        <v>54</v>
      </c>
      <c r="AH19" s="84"/>
      <c r="AI19" s="1119" t="s">
        <v>360</v>
      </c>
      <c r="AJ19" s="84"/>
      <c r="AK19" s="1114" t="str">
        <f t="shared" si="11"/>
        <v>Menor</v>
      </c>
      <c r="AL19" s="1115">
        <f t="shared" si="19"/>
        <v>0.4</v>
      </c>
      <c r="AM19" s="1056" t="str">
        <f>IF(AND(M19&lt;&gt;"",AK19&lt;&gt;""),VLOOKUP(M19&amp;AK19,'No Eliminar'!$P$3:$Q$27,2,FALSE),"")</f>
        <v>Moderada</v>
      </c>
      <c r="AN19" s="1124" t="s">
        <v>84</v>
      </c>
      <c r="AO19" s="1216" t="s">
        <v>1627</v>
      </c>
      <c r="AP19" s="1103" t="s">
        <v>1626</v>
      </c>
      <c r="AQ19" s="481" t="str">
        <f t="shared" si="1"/>
        <v>Probabilidad</v>
      </c>
      <c r="AR19" s="347" t="s">
        <v>61</v>
      </c>
      <c r="AS19" s="86">
        <f t="shared" si="12"/>
        <v>0.25</v>
      </c>
      <c r="AT19" s="347" t="s">
        <v>56</v>
      </c>
      <c r="AU19" s="86">
        <f t="shared" si="6"/>
        <v>0.15</v>
      </c>
      <c r="AV19" s="89">
        <f t="shared" si="8"/>
        <v>0.4</v>
      </c>
      <c r="AW19" s="1104" t="s">
        <v>73</v>
      </c>
      <c r="AX19" s="1104" t="s">
        <v>58</v>
      </c>
      <c r="AY19" s="1104" t="s">
        <v>59</v>
      </c>
      <c r="AZ19" s="89">
        <f t="shared" si="20"/>
        <v>0.24</v>
      </c>
      <c r="BA19" s="90" t="str">
        <f t="shared" si="7"/>
        <v>Baja</v>
      </c>
      <c r="BB19" s="89">
        <f t="shared" si="13"/>
        <v>0.4</v>
      </c>
      <c r="BC19" s="90" t="str">
        <f t="shared" si="2"/>
        <v>Menor</v>
      </c>
      <c r="BD19" s="69" t="str">
        <f>IF(AND(BA19&lt;&gt;"",BC19&lt;&gt;""),VLOOKUP(BA19&amp;BC19,'No Eliminar'!$P$3:$Q$27,2,FALSE),"")</f>
        <v>Moderada</v>
      </c>
      <c r="BE19" s="1117" t="s">
        <v>114</v>
      </c>
      <c r="BF19" s="1152" t="s">
        <v>1628</v>
      </c>
      <c r="BG19" s="1152" t="s">
        <v>1615</v>
      </c>
      <c r="BH19" s="1241" t="s">
        <v>430</v>
      </c>
      <c r="BI19" s="1246">
        <v>44927</v>
      </c>
      <c r="BJ19" s="1246">
        <v>45078</v>
      </c>
      <c r="BK19" s="680"/>
      <c r="BL19" s="1062" t="s">
        <v>1629</v>
      </c>
    </row>
    <row r="20" spans="2:64" ht="89.25" customHeight="1" thickTop="1" thickBot="1" x14ac:dyDescent="0.35">
      <c r="B20" s="1583" t="s">
        <v>192</v>
      </c>
      <c r="C20" s="1876" t="str">
        <f>VLOOKUP(B20,'No Eliminar'!B$3:D$18,2,FALSE)</f>
        <v>Garantizar el respeto, promoción, protección y defensa de los derechos humanos en el sistema penitenciario y carcelario, a partir de la atención, asesoría y acompañamiento efectivos, a los requerimientos de los ciudadanos y partes interesadas a través del direccionamiento oportuno y eficiente a los procesos competentes.</v>
      </c>
      <c r="D20" s="1695" t="str">
        <f>VLOOKUP(B20,'No Eliminar'!B$3:E$18,4,FALSE)</f>
        <v>Garantizar el respeto, promoción, protección y defensa de los derechos humanos en el sistema penitenciario y carcelario
Ejecutar la planeación institucional en el marco de los valores del servicio público.</v>
      </c>
      <c r="E20" s="1592" t="s">
        <v>74</v>
      </c>
      <c r="F20" s="1595" t="s">
        <v>239</v>
      </c>
      <c r="G20" s="1858" t="s">
        <v>423</v>
      </c>
      <c r="H20" s="1776" t="s">
        <v>68</v>
      </c>
      <c r="I20" s="1776" t="s">
        <v>408</v>
      </c>
      <c r="J20" s="1776" t="s">
        <v>413</v>
      </c>
      <c r="K20" s="1774" t="s">
        <v>355</v>
      </c>
      <c r="L20" s="1617" t="s">
        <v>72</v>
      </c>
      <c r="M20" s="1624" t="str">
        <f t="shared" si="9"/>
        <v>Baja</v>
      </c>
      <c r="N20" s="1627">
        <f t="shared" si="10"/>
        <v>0.4</v>
      </c>
      <c r="O20" s="131" t="s">
        <v>53</v>
      </c>
      <c r="P20" s="131" t="s">
        <v>53</v>
      </c>
      <c r="Q20" s="131" t="s">
        <v>53</v>
      </c>
      <c r="R20" s="131" t="s">
        <v>53</v>
      </c>
      <c r="S20" s="131" t="s">
        <v>53</v>
      </c>
      <c r="T20" s="131" t="s">
        <v>53</v>
      </c>
      <c r="U20" s="131" t="s">
        <v>53</v>
      </c>
      <c r="V20" s="131" t="s">
        <v>54</v>
      </c>
      <c r="W20" s="131" t="s">
        <v>54</v>
      </c>
      <c r="X20" s="131" t="s">
        <v>53</v>
      </c>
      <c r="Y20" s="131" t="s">
        <v>53</v>
      </c>
      <c r="Z20" s="131" t="s">
        <v>53</v>
      </c>
      <c r="AA20" s="131" t="s">
        <v>53</v>
      </c>
      <c r="AB20" s="131" t="s">
        <v>53</v>
      </c>
      <c r="AC20" s="131" t="s">
        <v>53</v>
      </c>
      <c r="AD20" s="131" t="s">
        <v>54</v>
      </c>
      <c r="AE20" s="131" t="s">
        <v>53</v>
      </c>
      <c r="AF20" s="131" t="s">
        <v>53</v>
      </c>
      <c r="AG20" s="131" t="s">
        <v>54</v>
      </c>
      <c r="AH20" s="92"/>
      <c r="AI20" s="1617" t="s">
        <v>361</v>
      </c>
      <c r="AJ20" s="92"/>
      <c r="AK20" s="1632" t="str">
        <f t="shared" si="11"/>
        <v>Moderado</v>
      </c>
      <c r="AL20" s="1635">
        <f t="shared" si="19"/>
        <v>0.6</v>
      </c>
      <c r="AM20" s="1837" t="str">
        <f>IF(AND(M20&lt;&gt;"",AK20&lt;&gt;""),VLOOKUP(M20&amp;AK20,'No Eliminar'!$P$3:$Q$27,2,FALSE),"")</f>
        <v>Moderada</v>
      </c>
      <c r="AN20" s="188" t="s">
        <v>84</v>
      </c>
      <c r="AO20" s="1216" t="s">
        <v>1391</v>
      </c>
      <c r="AP20" s="368" t="s">
        <v>409</v>
      </c>
      <c r="AQ20" s="149" t="str">
        <f t="shared" si="1"/>
        <v>Impacto</v>
      </c>
      <c r="AR20" s="108" t="s">
        <v>55</v>
      </c>
      <c r="AS20" s="132">
        <f t="shared" si="12"/>
        <v>0.1</v>
      </c>
      <c r="AT20" s="108" t="s">
        <v>56</v>
      </c>
      <c r="AU20" s="132">
        <f t="shared" si="6"/>
        <v>0.15</v>
      </c>
      <c r="AV20" s="96">
        <f t="shared" si="8"/>
        <v>0.25</v>
      </c>
      <c r="AW20" s="108" t="s">
        <v>73</v>
      </c>
      <c r="AX20" s="108" t="s">
        <v>65</v>
      </c>
      <c r="AY20" s="108" t="s">
        <v>59</v>
      </c>
      <c r="AZ20" s="96">
        <f>IFERROR(IF(AQ20="Probabilidad",(N20-(+N20*AV20)),IF(AQ20="Impacto",N20,"")),"")</f>
        <v>0.4</v>
      </c>
      <c r="BA20" s="97" t="str">
        <f t="shared" si="7"/>
        <v>Baja</v>
      </c>
      <c r="BB20" s="96">
        <f t="shared" si="13"/>
        <v>0.44999999999999996</v>
      </c>
      <c r="BC20" s="97" t="str">
        <f t="shared" si="2"/>
        <v>Moderado</v>
      </c>
      <c r="BD20" s="98" t="str">
        <f>IF(AND(BA20&lt;&gt;"",BC20&lt;&gt;""),VLOOKUP(BA20&amp;BC20,'No Eliminar'!$P$3:$Q$27,2,FALSE),"")</f>
        <v>Moderada</v>
      </c>
      <c r="BE20" s="1619" t="s">
        <v>60</v>
      </c>
      <c r="BF20" s="1786" t="s">
        <v>411</v>
      </c>
      <c r="BG20" s="1776" t="s">
        <v>412</v>
      </c>
      <c r="BH20" s="1817" t="s">
        <v>390</v>
      </c>
      <c r="BI20" s="1803">
        <v>44928</v>
      </c>
      <c r="BJ20" s="1803">
        <v>45291</v>
      </c>
      <c r="BK20" s="1010"/>
      <c r="BL20" s="1854" t="s">
        <v>424</v>
      </c>
    </row>
    <row r="21" spans="2:64" ht="101.25" customHeight="1" thickTop="1" thickBot="1" x14ac:dyDescent="0.35">
      <c r="B21" s="1584"/>
      <c r="C21" s="1877"/>
      <c r="D21" s="1696"/>
      <c r="E21" s="1593"/>
      <c r="F21" s="1596"/>
      <c r="G21" s="1859"/>
      <c r="H21" s="1777"/>
      <c r="I21" s="1777"/>
      <c r="J21" s="1777"/>
      <c r="K21" s="1779"/>
      <c r="L21" s="1622"/>
      <c r="M21" s="1625"/>
      <c r="N21" s="1628"/>
      <c r="O21" s="67" t="s">
        <v>53</v>
      </c>
      <c r="P21" s="67" t="s">
        <v>53</v>
      </c>
      <c r="Q21" s="67" t="s">
        <v>53</v>
      </c>
      <c r="R21" s="67" t="s">
        <v>53</v>
      </c>
      <c r="S21" s="67" t="s">
        <v>53</v>
      </c>
      <c r="T21" s="67" t="s">
        <v>53</v>
      </c>
      <c r="U21" s="67" t="s">
        <v>53</v>
      </c>
      <c r="V21" s="67" t="s">
        <v>54</v>
      </c>
      <c r="W21" s="67" t="s">
        <v>54</v>
      </c>
      <c r="X21" s="67" t="s">
        <v>53</v>
      </c>
      <c r="Y21" s="67" t="s">
        <v>53</v>
      </c>
      <c r="Z21" s="67" t="s">
        <v>53</v>
      </c>
      <c r="AA21" s="67" t="s">
        <v>53</v>
      </c>
      <c r="AB21" s="67" t="s">
        <v>53</v>
      </c>
      <c r="AC21" s="67" t="s">
        <v>53</v>
      </c>
      <c r="AD21" s="67" t="s">
        <v>54</v>
      </c>
      <c r="AE21" s="67" t="s">
        <v>53</v>
      </c>
      <c r="AF21" s="67" t="s">
        <v>53</v>
      </c>
      <c r="AG21" s="67" t="s">
        <v>54</v>
      </c>
      <c r="AH21" s="42"/>
      <c r="AI21" s="1622"/>
      <c r="AJ21" s="42"/>
      <c r="AK21" s="1634"/>
      <c r="AL21" s="1636"/>
      <c r="AM21" s="1838"/>
      <c r="AN21" s="188" t="s">
        <v>347</v>
      </c>
      <c r="AO21" s="1218" t="s">
        <v>1390</v>
      </c>
      <c r="AP21" s="496" t="s">
        <v>409</v>
      </c>
      <c r="AQ21" s="265" t="str">
        <f t="shared" si="1"/>
        <v>Impacto</v>
      </c>
      <c r="AR21" s="109" t="s">
        <v>55</v>
      </c>
      <c r="AS21" s="70">
        <f t="shared" si="12"/>
        <v>0.1</v>
      </c>
      <c r="AT21" s="109" t="s">
        <v>56</v>
      </c>
      <c r="AU21" s="70">
        <f t="shared" si="6"/>
        <v>0.15</v>
      </c>
      <c r="AV21" s="53">
        <f t="shared" si="8"/>
        <v>0.25</v>
      </c>
      <c r="AW21" s="109" t="s">
        <v>57</v>
      </c>
      <c r="AX21" s="109" t="s">
        <v>58</v>
      </c>
      <c r="AY21" s="109" t="s">
        <v>59</v>
      </c>
      <c r="AZ21" s="76">
        <f>IFERROR(IF(AND(AQ20="Probabilidad",AQ21="Probabilidad"),(AZ20-(+AZ20*AV21)),IF(AQ21="Probabilidad",(N20-(+N20*AV21)),IF(AQ21="Impacto",AZ20,""))),"")</f>
        <v>0.4</v>
      </c>
      <c r="BA21" s="54" t="str">
        <f t="shared" si="7"/>
        <v>Baja</v>
      </c>
      <c r="BB21" s="53">
        <f>IFERROR(IF(AND(AQ20="Impacto",AQ21="Impacto"),(BB20-(+BB20*AV21)),IF(AND(AQ20="Impacto",AQ21="Probabilidad"),(BB20),IF(AND(AQ20="Probabilidad",AQ21="Impacto"),(BB20-(+BB20*AV21)),IF(AND(AQ20="Probabilidad",AQ21="Probabilidad"),(BB20))))),"")</f>
        <v>0.33749999999999997</v>
      </c>
      <c r="BC21" s="54" t="str">
        <f t="shared" si="2"/>
        <v>Menor</v>
      </c>
      <c r="BD21" s="55" t="str">
        <f>IF(AND(BA21&lt;&gt;"",BC21&lt;&gt;""),VLOOKUP(BA21&amp;BC21,'No Eliminar'!$P$3:$Q$27,2,FALSE),"")</f>
        <v>Moderada</v>
      </c>
      <c r="BE21" s="1620"/>
      <c r="BF21" s="1791"/>
      <c r="BG21" s="1777"/>
      <c r="BH21" s="1818"/>
      <c r="BI21" s="1857"/>
      <c r="BJ21" s="1857"/>
      <c r="BK21" s="1013"/>
      <c r="BL21" s="1855"/>
    </row>
    <row r="22" spans="2:64" ht="116.25" customHeight="1" thickTop="1" thickBot="1" x14ac:dyDescent="0.35">
      <c r="B22" s="1584"/>
      <c r="C22" s="1877"/>
      <c r="D22" s="1696"/>
      <c r="E22" s="1614"/>
      <c r="F22" s="1597"/>
      <c r="G22" s="1860"/>
      <c r="H22" s="1778"/>
      <c r="I22" s="1778"/>
      <c r="J22" s="1778"/>
      <c r="K22" s="1775"/>
      <c r="L22" s="1618"/>
      <c r="M22" s="1626"/>
      <c r="N22" s="1629"/>
      <c r="O22" s="134" t="s">
        <v>53</v>
      </c>
      <c r="P22" s="134" t="s">
        <v>53</v>
      </c>
      <c r="Q22" s="134" t="s">
        <v>53</v>
      </c>
      <c r="R22" s="134" t="s">
        <v>53</v>
      </c>
      <c r="S22" s="134" t="s">
        <v>53</v>
      </c>
      <c r="T22" s="134" t="s">
        <v>53</v>
      </c>
      <c r="U22" s="134" t="s">
        <v>53</v>
      </c>
      <c r="V22" s="134" t="s">
        <v>54</v>
      </c>
      <c r="W22" s="134" t="s">
        <v>54</v>
      </c>
      <c r="X22" s="134" t="s">
        <v>53</v>
      </c>
      <c r="Y22" s="134" t="s">
        <v>53</v>
      </c>
      <c r="Z22" s="134" t="s">
        <v>53</v>
      </c>
      <c r="AA22" s="134" t="s">
        <v>53</v>
      </c>
      <c r="AB22" s="134" t="s">
        <v>53</v>
      </c>
      <c r="AC22" s="134" t="s">
        <v>53</v>
      </c>
      <c r="AD22" s="134" t="s">
        <v>54</v>
      </c>
      <c r="AE22" s="134" t="s">
        <v>53</v>
      </c>
      <c r="AF22" s="134" t="s">
        <v>53</v>
      </c>
      <c r="AG22" s="134" t="s">
        <v>54</v>
      </c>
      <c r="AH22" s="101"/>
      <c r="AI22" s="1618"/>
      <c r="AJ22" s="101"/>
      <c r="AK22" s="1633"/>
      <c r="AL22" s="1637"/>
      <c r="AM22" s="1839"/>
      <c r="AN22" s="686" t="s">
        <v>348</v>
      </c>
      <c r="AO22" s="1217" t="s">
        <v>1473</v>
      </c>
      <c r="AP22" s="496" t="s">
        <v>414</v>
      </c>
      <c r="AQ22" s="177" t="str">
        <f t="shared" si="1"/>
        <v>Probabilidad</v>
      </c>
      <c r="AR22" s="110" t="s">
        <v>61</v>
      </c>
      <c r="AS22" s="135">
        <f t="shared" si="12"/>
        <v>0.25</v>
      </c>
      <c r="AT22" s="110" t="s">
        <v>56</v>
      </c>
      <c r="AU22" s="135">
        <f t="shared" si="6"/>
        <v>0.15</v>
      </c>
      <c r="AV22" s="105">
        <f t="shared" si="8"/>
        <v>0.4</v>
      </c>
      <c r="AW22" s="110" t="s">
        <v>57</v>
      </c>
      <c r="AX22" s="110" t="s">
        <v>58</v>
      </c>
      <c r="AY22" s="110" t="s">
        <v>59</v>
      </c>
      <c r="AZ22" s="105">
        <f>IFERROR(IF(AND(AQ21="Probabilidad",AQ22="Probabilidad"),(AZ21-(+AZ21*AV22)),IF(AND(AQ21="Impacto",AQ22="Probabilidad"),(AZ20-(+AZ20*AV22)),IF(AQ22="Impacto",AZ21,""))),"")</f>
        <v>0.24</v>
      </c>
      <c r="BA22" s="106" t="str">
        <f t="shared" si="7"/>
        <v>Baja</v>
      </c>
      <c r="BB22" s="105">
        <f>IFERROR(IF(AND(AQ21="Impacto",AQ22="Impacto"),(BB21-(+BB21*AV22)),IF(AND(AQ21="Impacto",AQ22="Probabilidad"),(BB21),IF(AND(AQ21="Probabilidad",AQ22="Impacto"),(BB21-(+BB21*AV22)),IF(AND(AQ21="Probabilidad",AQ22="Probabilidad"),(BB21))))),"")</f>
        <v>0.33749999999999997</v>
      </c>
      <c r="BC22" s="106" t="str">
        <f t="shared" si="2"/>
        <v>Menor</v>
      </c>
      <c r="BD22" s="107" t="str">
        <f>IF(AND(BA22&lt;&gt;"",BC22&lt;&gt;""),VLOOKUP(BA22&amp;BC22,'No Eliminar'!$P$3:$Q$27,2,FALSE),"")</f>
        <v>Moderada</v>
      </c>
      <c r="BE22" s="1621"/>
      <c r="BF22" s="1787"/>
      <c r="BG22" s="1778"/>
      <c r="BH22" s="1819"/>
      <c r="BI22" s="1804"/>
      <c r="BJ22" s="1804"/>
      <c r="BK22" s="1011"/>
      <c r="BL22" s="1856"/>
    </row>
    <row r="23" spans="2:64" ht="141" customHeight="1" thickBot="1" x14ac:dyDescent="0.35">
      <c r="B23" s="1584"/>
      <c r="C23" s="1877"/>
      <c r="D23" s="1696"/>
      <c r="E23" s="1648" t="s">
        <v>74</v>
      </c>
      <c r="F23" s="1595" t="s">
        <v>240</v>
      </c>
      <c r="G23" s="1858" t="s">
        <v>425</v>
      </c>
      <c r="H23" s="1776" t="s">
        <v>51</v>
      </c>
      <c r="I23" s="1776" t="s">
        <v>415</v>
      </c>
      <c r="J23" s="1776" t="s">
        <v>426</v>
      </c>
      <c r="K23" s="1774" t="s">
        <v>101</v>
      </c>
      <c r="L23" s="1617" t="s">
        <v>64</v>
      </c>
      <c r="M23" s="1624" t="str">
        <f t="shared" si="9"/>
        <v>Media</v>
      </c>
      <c r="N23" s="1627">
        <f t="shared" si="10"/>
        <v>0.6</v>
      </c>
      <c r="O23" s="131" t="s">
        <v>53</v>
      </c>
      <c r="P23" s="131" t="s">
        <v>53</v>
      </c>
      <c r="Q23" s="131" t="s">
        <v>53</v>
      </c>
      <c r="R23" s="131" t="s">
        <v>53</v>
      </c>
      <c r="S23" s="131" t="s">
        <v>53</v>
      </c>
      <c r="T23" s="131" t="s">
        <v>53</v>
      </c>
      <c r="U23" s="131" t="s">
        <v>53</v>
      </c>
      <c r="V23" s="131" t="s">
        <v>54</v>
      </c>
      <c r="W23" s="131" t="s">
        <v>54</v>
      </c>
      <c r="X23" s="131" t="s">
        <v>53</v>
      </c>
      <c r="Y23" s="131" t="s">
        <v>53</v>
      </c>
      <c r="Z23" s="131" t="s">
        <v>53</v>
      </c>
      <c r="AA23" s="131" t="s">
        <v>53</v>
      </c>
      <c r="AB23" s="131" t="s">
        <v>53</v>
      </c>
      <c r="AC23" s="131" t="s">
        <v>53</v>
      </c>
      <c r="AD23" s="131" t="s">
        <v>54</v>
      </c>
      <c r="AE23" s="131" t="s">
        <v>53</v>
      </c>
      <c r="AF23" s="131" t="s">
        <v>53</v>
      </c>
      <c r="AG23" s="131" t="s">
        <v>54</v>
      </c>
      <c r="AH23" s="92"/>
      <c r="AI23" s="1617" t="s">
        <v>361</v>
      </c>
      <c r="AJ23" s="92"/>
      <c r="AK23" s="1632" t="str">
        <f t="shared" si="11"/>
        <v>Moderado</v>
      </c>
      <c r="AL23" s="1635">
        <f t="shared" si="19"/>
        <v>0.6</v>
      </c>
      <c r="AM23" s="1837" t="str">
        <f>IF(AND(M23&lt;&gt;"",AK23&lt;&gt;""),VLOOKUP(M23&amp;AK23,'No Eliminar'!$P$3:$Q$27,2,FALSE),"")</f>
        <v>Moderada</v>
      </c>
      <c r="AN23" s="188" t="s">
        <v>84</v>
      </c>
      <c r="AO23" s="1216" t="s">
        <v>1392</v>
      </c>
      <c r="AP23" s="368" t="s">
        <v>409</v>
      </c>
      <c r="AQ23" s="149" t="str">
        <f t="shared" si="1"/>
        <v>Probabilidad</v>
      </c>
      <c r="AR23" s="108" t="s">
        <v>62</v>
      </c>
      <c r="AS23" s="132">
        <f t="shared" si="12"/>
        <v>0.15</v>
      </c>
      <c r="AT23" s="108" t="s">
        <v>56</v>
      </c>
      <c r="AU23" s="132">
        <f t="shared" si="6"/>
        <v>0.15</v>
      </c>
      <c r="AV23" s="96">
        <f t="shared" si="8"/>
        <v>0.3</v>
      </c>
      <c r="AW23" s="108" t="s">
        <v>57</v>
      </c>
      <c r="AX23" s="108" t="s">
        <v>58</v>
      </c>
      <c r="AY23" s="108" t="s">
        <v>59</v>
      </c>
      <c r="AZ23" s="96">
        <f>IFERROR(IF(AQ23="Probabilidad",(N23-(+N23*AV23)),IF(AQ23="Impacto",N23,"")),"")</f>
        <v>0.42</v>
      </c>
      <c r="BA23" s="97" t="str">
        <f t="shared" si="7"/>
        <v>Media</v>
      </c>
      <c r="BB23" s="96">
        <f>IF(AQ23="Impacto",(AL23-(+AL23*AV23)),AL23)</f>
        <v>0.6</v>
      </c>
      <c r="BC23" s="97" t="str">
        <f t="shared" si="2"/>
        <v>Moderado</v>
      </c>
      <c r="BD23" s="98" t="str">
        <f>IF(AND(BA23&lt;&gt;"",BC23&lt;&gt;""),VLOOKUP(BA23&amp;BC23,'No Eliminar'!$P$3:$Q$27,2,FALSE),"")</f>
        <v>Moderada</v>
      </c>
      <c r="BE23" s="1619" t="s">
        <v>60</v>
      </c>
      <c r="BF23" s="1786" t="s">
        <v>416</v>
      </c>
      <c r="BG23" s="1776" t="s">
        <v>412</v>
      </c>
      <c r="BH23" s="1776" t="s">
        <v>390</v>
      </c>
      <c r="BI23" s="1784">
        <v>44928</v>
      </c>
      <c r="BJ23" s="1784" t="s">
        <v>1362</v>
      </c>
      <c r="BK23" s="1010"/>
      <c r="BL23" s="1854" t="s">
        <v>428</v>
      </c>
    </row>
    <row r="24" spans="2:64" ht="144.75" customHeight="1" thickTop="1" thickBot="1" x14ac:dyDescent="0.35">
      <c r="B24" s="1584"/>
      <c r="C24" s="1877"/>
      <c r="D24" s="1696"/>
      <c r="E24" s="1614"/>
      <c r="F24" s="1597"/>
      <c r="G24" s="1860"/>
      <c r="H24" s="1778"/>
      <c r="I24" s="1778"/>
      <c r="J24" s="1778"/>
      <c r="K24" s="1775"/>
      <c r="L24" s="1618"/>
      <c r="M24" s="1626"/>
      <c r="N24" s="1629"/>
      <c r="O24" s="143"/>
      <c r="P24" s="143"/>
      <c r="Q24" s="143"/>
      <c r="R24" s="143"/>
      <c r="S24" s="143"/>
      <c r="T24" s="143"/>
      <c r="U24" s="143"/>
      <c r="V24" s="143"/>
      <c r="W24" s="143"/>
      <c r="X24" s="143"/>
      <c r="Y24" s="143"/>
      <c r="Z24" s="143"/>
      <c r="AA24" s="143"/>
      <c r="AB24" s="143"/>
      <c r="AC24" s="143"/>
      <c r="AD24" s="143"/>
      <c r="AE24" s="143"/>
      <c r="AF24" s="143"/>
      <c r="AG24" s="143"/>
      <c r="AH24" s="144"/>
      <c r="AI24" s="1618"/>
      <c r="AJ24" s="144"/>
      <c r="AK24" s="1633"/>
      <c r="AL24" s="1637"/>
      <c r="AM24" s="1839"/>
      <c r="AN24" s="687" t="s">
        <v>347</v>
      </c>
      <c r="AO24" s="1217" t="s">
        <v>1474</v>
      </c>
      <c r="AP24" s="496" t="s">
        <v>427</v>
      </c>
      <c r="AQ24" s="498" t="str">
        <f t="shared" ref="AQ24" si="21">IF(AR24="Preventivo","Probabilidad",IF(AR24="Detectivo","Probabilidad","Impacto"))</f>
        <v>Probabilidad</v>
      </c>
      <c r="AR24" s="121" t="s">
        <v>61</v>
      </c>
      <c r="AS24" s="102">
        <f t="shared" ref="AS24" si="22">IF(AR24="Preventivo", 25%, IF(AR24="Detectivo",15%, IF(AR24="Correctivo",10%,IF(AR24="No se tienen controles para aplicar al impacto","No Aplica",""))))</f>
        <v>0.25</v>
      </c>
      <c r="AT24" s="121" t="s">
        <v>56</v>
      </c>
      <c r="AU24" s="102">
        <f t="shared" ref="AU24" si="23">IF(AT24="Automático", 25%, IF(AT24="Manual",15%,IF(AT24="No Aplica", "No Aplica","")))</f>
        <v>0.15</v>
      </c>
      <c r="AV24" s="146">
        <f>AS24+AU24</f>
        <v>0.4</v>
      </c>
      <c r="AW24" s="110" t="s">
        <v>57</v>
      </c>
      <c r="AX24" s="110" t="s">
        <v>58</v>
      </c>
      <c r="AY24" s="110" t="s">
        <v>59</v>
      </c>
      <c r="AZ24" s="125">
        <f>IFERROR(IF(AND(AQ23="Probabilidad",AQ24="Probabilidad"),(AZ23-(+AZ23*AV24)),IF(AQ24="Probabilidad",(N23-(+N23*AV24)),IF(AQ24="Impacto",AZ23,""))),"")</f>
        <v>0.252</v>
      </c>
      <c r="BA24" s="147" t="str">
        <f t="shared" ref="BA24" si="24">IF(AZ24&lt;=20%, "Muy Baja", IF(AZ24&lt;=40%,"Baja", IF(AZ24&lt;=60%,"Media",IF(AZ24&lt;=80%,"Alta","Muy Alta"))))</f>
        <v>Baja</v>
      </c>
      <c r="BB24" s="105">
        <f>IFERROR(IF(AND(AQ23="Impacto",AQ24="Impacto"),(BB23-(+BB23*AV24)),IF(AND(AQ23="Impacto",AQ24="Probabilidad"),(BB23),IF(AND(AQ23="Probabilidad",AQ24="Impacto"),(BB23-(+BB23*AV24)),IF(AND(AQ23="Probabilidad",AQ24="Probabilidad"),(BB23))))),"")</f>
        <v>0.6</v>
      </c>
      <c r="BC24" s="147" t="str">
        <f t="shared" ref="BC24" si="25">IF(BB24&lt;=20%, "Leve", IF(BB24&lt;=40%,"Menor", IF(BB24&lt;=60%,"Moderado",IF(BB24&lt;=80%,"Mayor","Catastrófico"))))</f>
        <v>Moderado</v>
      </c>
      <c r="BD24" s="136" t="str">
        <f>IF(AND(BA24&lt;&gt;"",BC24&lt;&gt;""),VLOOKUP(BA24&amp;BC24,'No Eliminar'!$P$3:$Q$27,2,FALSE),"")</f>
        <v>Moderada</v>
      </c>
      <c r="BE24" s="1621"/>
      <c r="BF24" s="1787"/>
      <c r="BG24" s="1778"/>
      <c r="BH24" s="1778"/>
      <c r="BI24" s="1785"/>
      <c r="BJ24" s="1785"/>
      <c r="BK24" s="1245"/>
      <c r="BL24" s="1856"/>
    </row>
    <row r="25" spans="2:64" ht="172.5" customHeight="1" thickBot="1" x14ac:dyDescent="0.35">
      <c r="B25" s="1584"/>
      <c r="C25" s="1877"/>
      <c r="D25" s="1696"/>
      <c r="E25" s="1648" t="s">
        <v>74</v>
      </c>
      <c r="F25" s="1595" t="s">
        <v>242</v>
      </c>
      <c r="G25" s="1858" t="s">
        <v>1537</v>
      </c>
      <c r="H25" s="1776" t="s">
        <v>68</v>
      </c>
      <c r="I25" s="1776" t="s">
        <v>1538</v>
      </c>
      <c r="J25" s="1776" t="s">
        <v>421</v>
      </c>
      <c r="K25" s="1774" t="s">
        <v>101</v>
      </c>
      <c r="L25" s="1617" t="s">
        <v>72</v>
      </c>
      <c r="M25" s="1624" t="str">
        <f t="shared" si="9"/>
        <v>Baja</v>
      </c>
      <c r="N25" s="1627">
        <f t="shared" si="10"/>
        <v>0.4</v>
      </c>
      <c r="O25" s="131" t="s">
        <v>53</v>
      </c>
      <c r="P25" s="131" t="s">
        <v>53</v>
      </c>
      <c r="Q25" s="131" t="s">
        <v>53</v>
      </c>
      <c r="R25" s="131" t="s">
        <v>53</v>
      </c>
      <c r="S25" s="131" t="s">
        <v>53</v>
      </c>
      <c r="T25" s="131" t="s">
        <v>53</v>
      </c>
      <c r="U25" s="131" t="s">
        <v>53</v>
      </c>
      <c r="V25" s="131" t="s">
        <v>54</v>
      </c>
      <c r="W25" s="131" t="s">
        <v>54</v>
      </c>
      <c r="X25" s="131" t="s">
        <v>53</v>
      </c>
      <c r="Y25" s="131" t="s">
        <v>53</v>
      </c>
      <c r="Z25" s="131" t="s">
        <v>53</v>
      </c>
      <c r="AA25" s="131" t="s">
        <v>53</v>
      </c>
      <c r="AB25" s="131" t="s">
        <v>53</v>
      </c>
      <c r="AC25" s="131" t="s">
        <v>53</v>
      </c>
      <c r="AD25" s="131" t="s">
        <v>54</v>
      </c>
      <c r="AE25" s="131" t="s">
        <v>53</v>
      </c>
      <c r="AF25" s="131" t="s">
        <v>53</v>
      </c>
      <c r="AG25" s="131" t="s">
        <v>54</v>
      </c>
      <c r="AH25" s="92"/>
      <c r="AI25" s="1617" t="s">
        <v>359</v>
      </c>
      <c r="AJ25" s="92"/>
      <c r="AK25" s="1632" t="str">
        <f t="shared" si="11"/>
        <v>Leve</v>
      </c>
      <c r="AL25" s="1635">
        <f t="shared" si="19"/>
        <v>0.2</v>
      </c>
      <c r="AM25" s="1837" t="str">
        <f>IF(AND(M25&lt;&gt;"",AK25&lt;&gt;""),VLOOKUP(M25&amp;AK25,'No Eliminar'!$P$3:$Q$27,2,FALSE),"")</f>
        <v>Baja</v>
      </c>
      <c r="AN25" s="686" t="s">
        <v>84</v>
      </c>
      <c r="AO25" s="1219" t="s">
        <v>1539</v>
      </c>
      <c r="AP25" s="1003" t="s">
        <v>1540</v>
      </c>
      <c r="AQ25" s="149" t="str">
        <f t="shared" si="1"/>
        <v>Probabilidad</v>
      </c>
      <c r="AR25" s="108" t="s">
        <v>61</v>
      </c>
      <c r="AS25" s="132">
        <f t="shared" si="12"/>
        <v>0.25</v>
      </c>
      <c r="AT25" s="108" t="s">
        <v>56</v>
      </c>
      <c r="AU25" s="132">
        <f t="shared" si="6"/>
        <v>0.15</v>
      </c>
      <c r="AV25" s="96">
        <f>AS25+AU25</f>
        <v>0.4</v>
      </c>
      <c r="AW25" s="108" t="s">
        <v>57</v>
      </c>
      <c r="AX25" s="108" t="s">
        <v>65</v>
      </c>
      <c r="AY25" s="108" t="s">
        <v>59</v>
      </c>
      <c r="AZ25" s="96">
        <f>IFERROR(IF(AQ25="Probabilidad",(N25-(+N25*AV25)),IF(AQ25="Impacto",N25,"")),"")</f>
        <v>0.24</v>
      </c>
      <c r="BA25" s="97" t="str">
        <f t="shared" si="7"/>
        <v>Baja</v>
      </c>
      <c r="BB25" s="96">
        <f t="shared" si="13"/>
        <v>0.2</v>
      </c>
      <c r="BC25" s="97" t="str">
        <f t="shared" si="2"/>
        <v>Leve</v>
      </c>
      <c r="BD25" s="98" t="str">
        <f>IF(AND(BA25&lt;&gt;"",BC25&lt;&gt;""),VLOOKUP(BA25&amp;BC25,'No Eliminar'!$P$3:$Q$27,2,FALSE),"")</f>
        <v>Baja</v>
      </c>
      <c r="BE25" s="1619" t="s">
        <v>114</v>
      </c>
      <c r="BF25" s="1188" t="s">
        <v>388</v>
      </c>
      <c r="BG25" s="1188" t="s">
        <v>388</v>
      </c>
      <c r="BH25" s="1188" t="s">
        <v>388</v>
      </c>
      <c r="BI25" s="1188" t="s">
        <v>388</v>
      </c>
      <c r="BJ25" s="1188" t="s">
        <v>388</v>
      </c>
      <c r="BK25" s="1010"/>
      <c r="BL25" s="1782" t="s">
        <v>436</v>
      </c>
    </row>
    <row r="26" spans="2:64" ht="209.25" customHeight="1" thickBot="1" x14ac:dyDescent="0.35">
      <c r="B26" s="1584"/>
      <c r="C26" s="1877"/>
      <c r="D26" s="1696"/>
      <c r="E26" s="1593"/>
      <c r="F26" s="1596"/>
      <c r="G26" s="1859"/>
      <c r="H26" s="1777"/>
      <c r="I26" s="1777"/>
      <c r="J26" s="1777"/>
      <c r="K26" s="1779"/>
      <c r="L26" s="1622"/>
      <c r="M26" s="1625"/>
      <c r="N26" s="1628"/>
      <c r="O26" s="67" t="s">
        <v>53</v>
      </c>
      <c r="P26" s="67" t="s">
        <v>53</v>
      </c>
      <c r="Q26" s="67" t="s">
        <v>53</v>
      </c>
      <c r="R26" s="67" t="s">
        <v>53</v>
      </c>
      <c r="S26" s="67" t="s">
        <v>53</v>
      </c>
      <c r="T26" s="67" t="s">
        <v>53</v>
      </c>
      <c r="U26" s="67" t="s">
        <v>53</v>
      </c>
      <c r="V26" s="67" t="s">
        <v>54</v>
      </c>
      <c r="W26" s="67" t="s">
        <v>54</v>
      </c>
      <c r="X26" s="67" t="s">
        <v>53</v>
      </c>
      <c r="Y26" s="67" t="s">
        <v>53</v>
      </c>
      <c r="Z26" s="67" t="s">
        <v>53</v>
      </c>
      <c r="AA26" s="67" t="s">
        <v>53</v>
      </c>
      <c r="AB26" s="67" t="s">
        <v>53</v>
      </c>
      <c r="AC26" s="67" t="s">
        <v>53</v>
      </c>
      <c r="AD26" s="67" t="s">
        <v>54</v>
      </c>
      <c r="AE26" s="67" t="s">
        <v>53</v>
      </c>
      <c r="AF26" s="67" t="s">
        <v>53</v>
      </c>
      <c r="AG26" s="67" t="s">
        <v>54</v>
      </c>
      <c r="AH26" s="42"/>
      <c r="AI26" s="1622"/>
      <c r="AJ26" s="42"/>
      <c r="AK26" s="1634"/>
      <c r="AL26" s="1636"/>
      <c r="AM26" s="1838"/>
      <c r="AN26" s="687" t="s">
        <v>347</v>
      </c>
      <c r="AO26" s="435" t="s">
        <v>1541</v>
      </c>
      <c r="AP26" s="1041" t="s">
        <v>1443</v>
      </c>
      <c r="AQ26" s="51" t="str">
        <f t="shared" si="1"/>
        <v>Probabilidad</v>
      </c>
      <c r="AR26" s="109" t="s">
        <v>62</v>
      </c>
      <c r="AS26" s="70">
        <f t="shared" si="12"/>
        <v>0.15</v>
      </c>
      <c r="AT26" s="109" t="s">
        <v>56</v>
      </c>
      <c r="AU26" s="70">
        <f t="shared" si="6"/>
        <v>0.15</v>
      </c>
      <c r="AV26" s="53">
        <f t="shared" si="8"/>
        <v>0.3</v>
      </c>
      <c r="AW26" s="109" t="s">
        <v>73</v>
      </c>
      <c r="AX26" s="109" t="s">
        <v>58</v>
      </c>
      <c r="AY26" s="109" t="s">
        <v>59</v>
      </c>
      <c r="AZ26" s="76">
        <f>IFERROR(IF(AND(AQ25="Probabilidad",AQ26="Probabilidad"),(AZ25-(+AZ25*AV26)),IF(AQ26="Probabilidad",(N25-(+N25*AV26)),IF(AQ26="Impacto",AZ25,""))),"")</f>
        <v>0.16799999999999998</v>
      </c>
      <c r="BA26" s="54" t="str">
        <f t="shared" si="7"/>
        <v>Muy Baja</v>
      </c>
      <c r="BB26" s="53">
        <f>IFERROR(IF(AND(AQ25="Impacto",AQ26="Impacto"),(BB25-(+BB25*AV26)),IF(AND(AQ25="Impacto",AQ26="Probabilidad"),(BB25),IF(AND(AQ25="Probabilidad",AQ26="Impacto"),(BB25-(+BB25*AV26)),IF(AND(AQ25="Probabilidad",AQ26="Probabilidad"),(BB25))))),"")</f>
        <v>0.2</v>
      </c>
      <c r="BC26" s="54" t="str">
        <f t="shared" si="2"/>
        <v>Leve</v>
      </c>
      <c r="BD26" s="55" t="str">
        <f>IF(AND(BA26&lt;&gt;"",BC26&lt;&gt;""),VLOOKUP(BA26&amp;BC26,'No Eliminar'!$P$3:$Q$27,2,FALSE),"")</f>
        <v>Baja</v>
      </c>
      <c r="BE26" s="1620"/>
      <c r="BF26" s="1162" t="s">
        <v>388</v>
      </c>
      <c r="BG26" s="1162" t="s">
        <v>388</v>
      </c>
      <c r="BH26" s="1162" t="s">
        <v>388</v>
      </c>
      <c r="BI26" s="1162" t="s">
        <v>388</v>
      </c>
      <c r="BJ26" s="1162" t="s">
        <v>388</v>
      </c>
      <c r="BK26" s="1013"/>
      <c r="BL26" s="1805"/>
    </row>
    <row r="27" spans="2:64" ht="238.5" customHeight="1" thickBot="1" x14ac:dyDescent="0.35">
      <c r="B27" s="1584"/>
      <c r="C27" s="1877"/>
      <c r="D27" s="1696"/>
      <c r="E27" s="1614"/>
      <c r="F27" s="1597"/>
      <c r="G27" s="1860"/>
      <c r="H27" s="1778"/>
      <c r="I27" s="1778"/>
      <c r="J27" s="1778"/>
      <c r="K27" s="1775"/>
      <c r="L27" s="1618"/>
      <c r="M27" s="1626"/>
      <c r="N27" s="1629"/>
      <c r="O27" s="134" t="s">
        <v>53</v>
      </c>
      <c r="P27" s="134" t="s">
        <v>53</v>
      </c>
      <c r="Q27" s="134" t="s">
        <v>53</v>
      </c>
      <c r="R27" s="134" t="s">
        <v>53</v>
      </c>
      <c r="S27" s="134" t="s">
        <v>53</v>
      </c>
      <c r="T27" s="134" t="s">
        <v>53</v>
      </c>
      <c r="U27" s="134" t="s">
        <v>53</v>
      </c>
      <c r="V27" s="134" t="s">
        <v>54</v>
      </c>
      <c r="W27" s="134" t="s">
        <v>54</v>
      </c>
      <c r="X27" s="134" t="s">
        <v>53</v>
      </c>
      <c r="Y27" s="134" t="s">
        <v>53</v>
      </c>
      <c r="Z27" s="134" t="s">
        <v>53</v>
      </c>
      <c r="AA27" s="134" t="s">
        <v>53</v>
      </c>
      <c r="AB27" s="134" t="s">
        <v>53</v>
      </c>
      <c r="AC27" s="134" t="s">
        <v>53</v>
      </c>
      <c r="AD27" s="134" t="s">
        <v>54</v>
      </c>
      <c r="AE27" s="134" t="s">
        <v>53</v>
      </c>
      <c r="AF27" s="134" t="s">
        <v>53</v>
      </c>
      <c r="AG27" s="134" t="s">
        <v>54</v>
      </c>
      <c r="AH27" s="101"/>
      <c r="AI27" s="1618"/>
      <c r="AJ27" s="101"/>
      <c r="AK27" s="1633"/>
      <c r="AL27" s="1637"/>
      <c r="AM27" s="1839"/>
      <c r="AN27" s="687" t="s">
        <v>348</v>
      </c>
      <c r="AO27" s="435" t="s">
        <v>1542</v>
      </c>
      <c r="AP27" s="1003" t="s">
        <v>422</v>
      </c>
      <c r="AQ27" s="103" t="str">
        <f t="shared" si="1"/>
        <v>Probabilidad</v>
      </c>
      <c r="AR27" s="110" t="s">
        <v>62</v>
      </c>
      <c r="AS27" s="135">
        <f t="shared" si="12"/>
        <v>0.15</v>
      </c>
      <c r="AT27" s="110" t="s">
        <v>56</v>
      </c>
      <c r="AU27" s="135">
        <f t="shared" si="6"/>
        <v>0.15</v>
      </c>
      <c r="AV27" s="105">
        <f t="shared" si="8"/>
        <v>0.3</v>
      </c>
      <c r="AW27" s="110" t="s">
        <v>73</v>
      </c>
      <c r="AX27" s="110" t="s">
        <v>58</v>
      </c>
      <c r="AY27" s="110" t="s">
        <v>59</v>
      </c>
      <c r="AZ27" s="146">
        <f>IFERROR(IF(AND(AQ26="Probabilidad",AQ27="Probabilidad"),(AZ26-(+AZ26*AV27)),IF(AND(AQ26="Impacto",AQ27="Probabilidad"),(AZ25-(+AZ25*AV27)),IF(AQ27="Impacto",AZ26,""))),"")</f>
        <v>0.11759999999999998</v>
      </c>
      <c r="BA27" s="106" t="str">
        <f t="shared" si="7"/>
        <v>Muy Baja</v>
      </c>
      <c r="BB27" s="105">
        <f>IFERROR(IF(AND(AQ26="Impacto",AQ27="Impacto"),(BB26-(+BB26*AV27)),IF(AND(AQ26="Impacto",AQ27="Probabilidad"),(BB26),IF(AND(AQ26="Probabilidad",AQ27="Impacto"),(BB26-(+BB26*AV27)),IF(AND(AQ26="Probabilidad",AQ27="Probabilidad"),(BB26))))),"")</f>
        <v>0.2</v>
      </c>
      <c r="BC27" s="106" t="str">
        <f t="shared" si="2"/>
        <v>Leve</v>
      </c>
      <c r="BD27" s="107" t="str">
        <f>IF(AND(BA27&lt;&gt;"",BC27&lt;&gt;""),VLOOKUP(BA27&amp;BC27,'No Eliminar'!$P$3:$Q$27,2,FALSE),"")</f>
        <v>Baja</v>
      </c>
      <c r="BE27" s="1621"/>
      <c r="BF27" s="1241" t="s">
        <v>388</v>
      </c>
      <c r="BG27" s="1241" t="s">
        <v>388</v>
      </c>
      <c r="BH27" s="1241" t="s">
        <v>388</v>
      </c>
      <c r="BI27" s="1241" t="s">
        <v>388</v>
      </c>
      <c r="BJ27" s="1241" t="s">
        <v>388</v>
      </c>
      <c r="BK27" s="1011"/>
      <c r="BL27" s="1783"/>
    </row>
    <row r="28" spans="2:64" ht="154.5" customHeight="1" thickBot="1" x14ac:dyDescent="0.35">
      <c r="B28" s="1584"/>
      <c r="C28" s="1877"/>
      <c r="D28" s="1696"/>
      <c r="E28" s="1648" t="s">
        <v>74</v>
      </c>
      <c r="F28" s="1595" t="s">
        <v>328</v>
      </c>
      <c r="G28" s="1861" t="s">
        <v>437</v>
      </c>
      <c r="H28" s="1863" t="s">
        <v>68</v>
      </c>
      <c r="I28" s="1776" t="s">
        <v>438</v>
      </c>
      <c r="J28" s="1776" t="s">
        <v>439</v>
      </c>
      <c r="K28" s="1774" t="s">
        <v>101</v>
      </c>
      <c r="L28" s="1617" t="s">
        <v>72</v>
      </c>
      <c r="M28" s="1624" t="str">
        <f t="shared" si="9"/>
        <v>Baja</v>
      </c>
      <c r="N28" s="1627">
        <f>IF(M28="Muy Baja", 20%, IF(M28="Baja",40%, IF(M28="Media",60%, IF(M28="Alta",80%,IF(M28="Muy Alta",100%,"")))))</f>
        <v>0.4</v>
      </c>
      <c r="O28" s="131" t="s">
        <v>53</v>
      </c>
      <c r="P28" s="131" t="s">
        <v>53</v>
      </c>
      <c r="Q28" s="131" t="s">
        <v>53</v>
      </c>
      <c r="R28" s="131" t="s">
        <v>53</v>
      </c>
      <c r="S28" s="131" t="s">
        <v>53</v>
      </c>
      <c r="T28" s="131" t="s">
        <v>53</v>
      </c>
      <c r="U28" s="131" t="s">
        <v>53</v>
      </c>
      <c r="V28" s="131" t="s">
        <v>54</v>
      </c>
      <c r="W28" s="131" t="s">
        <v>54</v>
      </c>
      <c r="X28" s="131" t="s">
        <v>53</v>
      </c>
      <c r="Y28" s="131" t="s">
        <v>53</v>
      </c>
      <c r="Z28" s="131" t="s">
        <v>53</v>
      </c>
      <c r="AA28" s="131" t="s">
        <v>53</v>
      </c>
      <c r="AB28" s="131" t="s">
        <v>53</v>
      </c>
      <c r="AC28" s="131" t="s">
        <v>53</v>
      </c>
      <c r="AD28" s="131" t="s">
        <v>54</v>
      </c>
      <c r="AE28" s="131" t="s">
        <v>53</v>
      </c>
      <c r="AF28" s="131" t="s">
        <v>53</v>
      </c>
      <c r="AG28" s="131" t="s">
        <v>54</v>
      </c>
      <c r="AH28" s="92"/>
      <c r="AI28" s="1617" t="s">
        <v>359</v>
      </c>
      <c r="AJ28" s="92"/>
      <c r="AK28" s="1632" t="str">
        <f t="shared" si="11"/>
        <v>Leve</v>
      </c>
      <c r="AL28" s="1635">
        <f t="shared" si="19"/>
        <v>0.2</v>
      </c>
      <c r="AM28" s="1837" t="str">
        <f>IF(AND(M28&lt;&gt;"",AK28&lt;&gt;""),VLOOKUP(M28&amp;AK28,'No Eliminar'!$P$3:$Q$27,2,FALSE),"")</f>
        <v>Baja</v>
      </c>
      <c r="AN28" s="686" t="s">
        <v>84</v>
      </c>
      <c r="AO28" s="755" t="s">
        <v>1543</v>
      </c>
      <c r="AP28" s="1003" t="s">
        <v>422</v>
      </c>
      <c r="AQ28" s="122" t="str">
        <f t="shared" si="1"/>
        <v>Probabilidad</v>
      </c>
      <c r="AR28" s="658" t="s">
        <v>62</v>
      </c>
      <c r="AS28" s="643">
        <f t="shared" si="12"/>
        <v>0.15</v>
      </c>
      <c r="AT28" s="658" t="s">
        <v>56</v>
      </c>
      <c r="AU28" s="643">
        <f t="shared" si="6"/>
        <v>0.15</v>
      </c>
      <c r="AV28" s="644">
        <f t="shared" si="8"/>
        <v>0.3</v>
      </c>
      <c r="AW28" s="658" t="s">
        <v>73</v>
      </c>
      <c r="AX28" s="658" t="s">
        <v>58</v>
      </c>
      <c r="AY28" s="658" t="s">
        <v>59</v>
      </c>
      <c r="AZ28" s="644">
        <f>IFERROR(IF(AQ28="Probabilidad",(N28-(+N28*AV28)),IF(AQ28="Impacto",N28,"")),"")</f>
        <v>0.28000000000000003</v>
      </c>
      <c r="BA28" s="645" t="str">
        <f t="shared" si="7"/>
        <v>Baja</v>
      </c>
      <c r="BB28" s="644">
        <f t="shared" si="13"/>
        <v>0.2</v>
      </c>
      <c r="BC28" s="645" t="str">
        <f t="shared" si="2"/>
        <v>Leve</v>
      </c>
      <c r="BD28" s="646" t="str">
        <f>IF(AND(BA28&lt;&gt;"",BC28&lt;&gt;""),VLOOKUP(BA28&amp;BC28,'No Eliminar'!$P$3:$Q$27,2,FALSE),"")</f>
        <v>Baja</v>
      </c>
      <c r="BE28" s="1619" t="s">
        <v>114</v>
      </c>
      <c r="BF28" s="1188" t="s">
        <v>388</v>
      </c>
      <c r="BG28" s="1188" t="s">
        <v>388</v>
      </c>
      <c r="BH28" s="1188" t="s">
        <v>388</v>
      </c>
      <c r="BI28" s="1188" t="s">
        <v>388</v>
      </c>
      <c r="BJ28" s="1188" t="s">
        <v>388</v>
      </c>
      <c r="BK28" s="1010"/>
      <c r="BL28" s="1782" t="s">
        <v>440</v>
      </c>
    </row>
    <row r="29" spans="2:64" ht="283.5" customHeight="1" thickBot="1" x14ac:dyDescent="0.35">
      <c r="B29" s="1585"/>
      <c r="C29" s="1878"/>
      <c r="D29" s="1697"/>
      <c r="E29" s="1594"/>
      <c r="F29" s="1597"/>
      <c r="G29" s="1862"/>
      <c r="H29" s="1864"/>
      <c r="I29" s="1778"/>
      <c r="J29" s="1778"/>
      <c r="K29" s="1775"/>
      <c r="L29" s="1618"/>
      <c r="M29" s="1626"/>
      <c r="N29" s="1629"/>
      <c r="O29" s="134" t="s">
        <v>53</v>
      </c>
      <c r="P29" s="134" t="s">
        <v>53</v>
      </c>
      <c r="Q29" s="134" t="s">
        <v>53</v>
      </c>
      <c r="R29" s="134" t="s">
        <v>53</v>
      </c>
      <c r="S29" s="134" t="s">
        <v>53</v>
      </c>
      <c r="T29" s="134" t="s">
        <v>53</v>
      </c>
      <c r="U29" s="134" t="s">
        <v>53</v>
      </c>
      <c r="V29" s="134" t="s">
        <v>54</v>
      </c>
      <c r="W29" s="134" t="s">
        <v>54</v>
      </c>
      <c r="X29" s="134" t="s">
        <v>53</v>
      </c>
      <c r="Y29" s="134" t="s">
        <v>53</v>
      </c>
      <c r="Z29" s="134" t="s">
        <v>53</v>
      </c>
      <c r="AA29" s="134" t="s">
        <v>53</v>
      </c>
      <c r="AB29" s="134" t="s">
        <v>53</v>
      </c>
      <c r="AC29" s="134" t="s">
        <v>53</v>
      </c>
      <c r="AD29" s="134" t="s">
        <v>54</v>
      </c>
      <c r="AE29" s="134" t="s">
        <v>53</v>
      </c>
      <c r="AF29" s="134" t="s">
        <v>53</v>
      </c>
      <c r="AG29" s="134" t="s">
        <v>54</v>
      </c>
      <c r="AH29" s="101"/>
      <c r="AI29" s="1618"/>
      <c r="AJ29" s="101"/>
      <c r="AK29" s="1633"/>
      <c r="AL29" s="1637"/>
      <c r="AM29" s="1839"/>
      <c r="AN29" s="687" t="s">
        <v>347</v>
      </c>
      <c r="AO29" s="1220" t="s">
        <v>1544</v>
      </c>
      <c r="AP29" s="1041" t="s">
        <v>1443</v>
      </c>
      <c r="AQ29" s="123" t="str">
        <f t="shared" si="1"/>
        <v>Probabilidad</v>
      </c>
      <c r="AR29" s="660" t="s">
        <v>61</v>
      </c>
      <c r="AS29" s="653">
        <f t="shared" si="12"/>
        <v>0.25</v>
      </c>
      <c r="AT29" s="660" t="s">
        <v>56</v>
      </c>
      <c r="AU29" s="653">
        <f t="shared" si="6"/>
        <v>0.15</v>
      </c>
      <c r="AV29" s="654">
        <f t="shared" si="8"/>
        <v>0.4</v>
      </c>
      <c r="AW29" s="660" t="s">
        <v>57</v>
      </c>
      <c r="AX29" s="660" t="s">
        <v>65</v>
      </c>
      <c r="AY29" s="660" t="s">
        <v>59</v>
      </c>
      <c r="AZ29" s="671">
        <f>IFERROR(IF(AND(AQ28="Probabilidad",AQ29="Probabilidad"),(AZ28-(+AZ28*AV29)),IF(AQ29="Probabilidad",(N28-(+N28*AV29)),IF(AQ29="Impacto",AZ28,""))),"")</f>
        <v>0.16800000000000001</v>
      </c>
      <c r="BA29" s="655" t="str">
        <f t="shared" si="7"/>
        <v>Muy Baja</v>
      </c>
      <c r="BB29" s="654">
        <f>IFERROR(IF(AND(AQ28="Impacto",AQ29="Impacto"),(BB28-(+BB28*AV29)),IF(AND(AQ28="Impacto",AQ29="Probabilidad"),(BB28),IF(AND(AQ28="Probabilidad",AQ29="Impacto"),(BB28-(+BB28*AV29)),IF(AND(AQ28="Probabilidad",AQ29="Probabilidad"),(BB28))))),"")</f>
        <v>0.2</v>
      </c>
      <c r="BC29" s="655" t="str">
        <f t="shared" si="2"/>
        <v>Leve</v>
      </c>
      <c r="BD29" s="656" t="str">
        <f>IF(AND(BA29&lt;&gt;"",BC29&lt;&gt;""),VLOOKUP(BA29&amp;BC29,'No Eliminar'!$P$3:$Q$27,2,FALSE),"")</f>
        <v>Baja</v>
      </c>
      <c r="BE29" s="1621"/>
      <c r="BF29" s="1241" t="s">
        <v>388</v>
      </c>
      <c r="BG29" s="1241" t="s">
        <v>388</v>
      </c>
      <c r="BH29" s="1241" t="s">
        <v>388</v>
      </c>
      <c r="BI29" s="1241" t="s">
        <v>388</v>
      </c>
      <c r="BJ29" s="1241" t="s">
        <v>388</v>
      </c>
      <c r="BK29" s="1011"/>
      <c r="BL29" s="1783"/>
    </row>
    <row r="30" spans="2:64" ht="193.5" customHeight="1" thickBot="1" x14ac:dyDescent="0.35">
      <c r="B30" s="1583" t="s">
        <v>201</v>
      </c>
      <c r="C30" s="1692" t="str">
        <f>VLOOKUP(B30,'No Eliminar'!B$3:D$18,2,FALSE)</f>
        <v>Garantizar la función disciplinaria en los servidores públicos del INPEC de forma tal que se inicie y finalice el proceso con las garantías procesales, así como la implementación de políticas de prevención de las conductas que constituyan falta disciplinaria.</v>
      </c>
      <c r="D30" s="1695" t="str">
        <f>VLOOKUP(B30,'No Eliminar'!B$3:E$18,4,FALSE)</f>
        <v>Ejecutar la planeación institucional en el marco de los valores del servicio público.</v>
      </c>
      <c r="E30" s="1592" t="s">
        <v>74</v>
      </c>
      <c r="F30" s="1595" t="s">
        <v>243</v>
      </c>
      <c r="G30" s="1780" t="s">
        <v>442</v>
      </c>
      <c r="H30" s="1776" t="s">
        <v>68</v>
      </c>
      <c r="I30" s="1776" t="s">
        <v>441</v>
      </c>
      <c r="J30" s="1152" t="s">
        <v>443</v>
      </c>
      <c r="K30" s="1774" t="s">
        <v>101</v>
      </c>
      <c r="L30" s="1617" t="s">
        <v>70</v>
      </c>
      <c r="M30" s="1624" t="str">
        <f t="shared" si="9"/>
        <v>Alta</v>
      </c>
      <c r="N30" s="1627">
        <f t="shared" si="10"/>
        <v>0.8</v>
      </c>
      <c r="O30" s="131" t="s">
        <v>53</v>
      </c>
      <c r="P30" s="131" t="s">
        <v>53</v>
      </c>
      <c r="Q30" s="131" t="s">
        <v>53</v>
      </c>
      <c r="R30" s="131" t="s">
        <v>53</v>
      </c>
      <c r="S30" s="131" t="s">
        <v>53</v>
      </c>
      <c r="T30" s="131" t="s">
        <v>53</v>
      </c>
      <c r="U30" s="131" t="s">
        <v>53</v>
      </c>
      <c r="V30" s="131" t="s">
        <v>54</v>
      </c>
      <c r="W30" s="131" t="s">
        <v>54</v>
      </c>
      <c r="X30" s="131" t="s">
        <v>53</v>
      </c>
      <c r="Y30" s="131" t="s">
        <v>53</v>
      </c>
      <c r="Z30" s="131" t="s">
        <v>53</v>
      </c>
      <c r="AA30" s="131" t="s">
        <v>53</v>
      </c>
      <c r="AB30" s="131" t="s">
        <v>53</v>
      </c>
      <c r="AC30" s="131" t="s">
        <v>53</v>
      </c>
      <c r="AD30" s="131" t="s">
        <v>54</v>
      </c>
      <c r="AE30" s="131" t="s">
        <v>53</v>
      </c>
      <c r="AF30" s="131" t="s">
        <v>53</v>
      </c>
      <c r="AG30" s="131" t="s">
        <v>54</v>
      </c>
      <c r="AH30" s="92"/>
      <c r="AI30" s="1617" t="s">
        <v>361</v>
      </c>
      <c r="AJ30" s="92"/>
      <c r="AK30" s="1632" t="str">
        <f t="shared" si="11"/>
        <v>Moderado</v>
      </c>
      <c r="AL30" s="1635">
        <f t="shared" si="19"/>
        <v>0.6</v>
      </c>
      <c r="AM30" s="1638" t="str">
        <f>IF(AND(M30&lt;&gt;"",AK30&lt;&gt;""),VLOOKUP(M30&amp;AK30,'No Eliminar'!$P$3:$Q$27,2,FALSE),"")</f>
        <v>Alta</v>
      </c>
      <c r="AN30" s="686" t="s">
        <v>84</v>
      </c>
      <c r="AO30" s="755" t="s">
        <v>1266</v>
      </c>
      <c r="AP30" s="368" t="s">
        <v>445</v>
      </c>
      <c r="AQ30" s="635" t="str">
        <f t="shared" si="1"/>
        <v>Probabilidad</v>
      </c>
      <c r="AR30" s="347" t="s">
        <v>61</v>
      </c>
      <c r="AS30" s="634">
        <f t="shared" si="12"/>
        <v>0.25</v>
      </c>
      <c r="AT30" s="347" t="s">
        <v>56</v>
      </c>
      <c r="AU30" s="634">
        <f t="shared" si="6"/>
        <v>0.15</v>
      </c>
      <c r="AV30" s="637">
        <f t="shared" si="8"/>
        <v>0.4</v>
      </c>
      <c r="AW30" s="347" t="s">
        <v>73</v>
      </c>
      <c r="AX30" s="347" t="s">
        <v>58</v>
      </c>
      <c r="AY30" s="347" t="s">
        <v>59</v>
      </c>
      <c r="AZ30" s="637">
        <f t="shared" si="20"/>
        <v>0.48</v>
      </c>
      <c r="BA30" s="638" t="str">
        <f t="shared" si="7"/>
        <v>Media</v>
      </c>
      <c r="BB30" s="637">
        <f t="shared" si="13"/>
        <v>0.6</v>
      </c>
      <c r="BC30" s="638" t="str">
        <f t="shared" si="2"/>
        <v>Moderado</v>
      </c>
      <c r="BD30" s="625" t="str">
        <f>IF(AND(BA30&lt;&gt;"",BC30&lt;&gt;""),VLOOKUP(BA30&amp;BC30,'No Eliminar'!$P$3:$Q$27,2,FALSE),"")</f>
        <v>Moderada</v>
      </c>
      <c r="BE30" s="1619" t="s">
        <v>60</v>
      </c>
      <c r="BF30" s="1247" t="s">
        <v>462</v>
      </c>
      <c r="BG30" s="1171" t="s">
        <v>463</v>
      </c>
      <c r="BH30" s="1161" t="s">
        <v>430</v>
      </c>
      <c r="BI30" s="1248">
        <v>44928</v>
      </c>
      <c r="BJ30" s="1248">
        <v>45289</v>
      </c>
      <c r="BK30" s="1181"/>
      <c r="BL30" s="1782" t="s">
        <v>447</v>
      </c>
    </row>
    <row r="31" spans="2:64" ht="141" customHeight="1" thickBot="1" x14ac:dyDescent="0.35">
      <c r="B31" s="1584"/>
      <c r="C31" s="1693"/>
      <c r="D31" s="1696"/>
      <c r="E31" s="1614"/>
      <c r="F31" s="1597"/>
      <c r="G31" s="1781"/>
      <c r="H31" s="1778"/>
      <c r="I31" s="1778"/>
      <c r="J31" s="1154" t="s">
        <v>444</v>
      </c>
      <c r="K31" s="1775"/>
      <c r="L31" s="1618"/>
      <c r="M31" s="1626"/>
      <c r="N31" s="1629"/>
      <c r="O31" s="134" t="s">
        <v>53</v>
      </c>
      <c r="P31" s="134" t="s">
        <v>53</v>
      </c>
      <c r="Q31" s="134" t="s">
        <v>53</v>
      </c>
      <c r="R31" s="134" t="s">
        <v>53</v>
      </c>
      <c r="S31" s="134" t="s">
        <v>53</v>
      </c>
      <c r="T31" s="134" t="s">
        <v>53</v>
      </c>
      <c r="U31" s="134" t="s">
        <v>53</v>
      </c>
      <c r="V31" s="134" t="s">
        <v>54</v>
      </c>
      <c r="W31" s="134" t="s">
        <v>54</v>
      </c>
      <c r="X31" s="134" t="s">
        <v>53</v>
      </c>
      <c r="Y31" s="134" t="s">
        <v>53</v>
      </c>
      <c r="Z31" s="134" t="s">
        <v>53</v>
      </c>
      <c r="AA31" s="134" t="s">
        <v>53</v>
      </c>
      <c r="AB31" s="134" t="s">
        <v>53</v>
      </c>
      <c r="AC31" s="134" t="s">
        <v>53</v>
      </c>
      <c r="AD31" s="134" t="s">
        <v>54</v>
      </c>
      <c r="AE31" s="134" t="s">
        <v>53</v>
      </c>
      <c r="AF31" s="134" t="s">
        <v>53</v>
      </c>
      <c r="AG31" s="134" t="s">
        <v>54</v>
      </c>
      <c r="AH31" s="101"/>
      <c r="AI31" s="1618"/>
      <c r="AJ31" s="101"/>
      <c r="AK31" s="1633"/>
      <c r="AL31" s="1637"/>
      <c r="AM31" s="1640"/>
      <c r="AN31" s="522" t="s">
        <v>347</v>
      </c>
      <c r="AO31" s="1221" t="s">
        <v>1467</v>
      </c>
      <c r="AP31" s="369" t="s">
        <v>446</v>
      </c>
      <c r="AQ31" s="114" t="str">
        <f t="shared" si="1"/>
        <v>Probabilidad</v>
      </c>
      <c r="AR31" s="115" t="s">
        <v>61</v>
      </c>
      <c r="AS31" s="152">
        <f t="shared" si="12"/>
        <v>0.25</v>
      </c>
      <c r="AT31" s="115" t="s">
        <v>56</v>
      </c>
      <c r="AU31" s="152">
        <f t="shared" si="6"/>
        <v>0.15</v>
      </c>
      <c r="AV31" s="116">
        <f t="shared" si="8"/>
        <v>0.4</v>
      </c>
      <c r="AW31" s="115" t="s">
        <v>73</v>
      </c>
      <c r="AX31" s="115" t="s">
        <v>58</v>
      </c>
      <c r="AY31" s="115" t="s">
        <v>59</v>
      </c>
      <c r="AZ31" s="151">
        <f>IFERROR(IF(AND(AQ30="Probabilidad",AQ31="Probabilidad"),(AZ30-(+AZ30*AV31)),IF(AQ31="Probabilidad",(N30-(+N30*AV31)),IF(AQ31="Impacto",AZ30,""))),"")</f>
        <v>0.28799999999999998</v>
      </c>
      <c r="BA31" s="117" t="str">
        <f t="shared" si="7"/>
        <v>Baja</v>
      </c>
      <c r="BB31" s="116">
        <f>IFERROR(IF(AND(AQ30="Impacto",AQ31="Impacto"),(BB30-(+BB30*AV31)),IF(AND(AQ30="Impacto",AQ31="Probabilidad"),(BB30),IF(AND(AQ30="Probabilidad",AQ31="Impacto"),(BB30-(+BB30*AV31)),IF(AND(AQ30="Probabilidad",AQ31="Probabilidad"),(BB30))))),"")</f>
        <v>0.6</v>
      </c>
      <c r="BC31" s="117" t="str">
        <f t="shared" si="2"/>
        <v>Moderado</v>
      </c>
      <c r="BD31" s="68" t="str">
        <f>IF(AND(BA31&lt;&gt;"",BC31&lt;&gt;""),VLOOKUP(BA31&amp;BC31,'No Eliminar'!$P$3:$Q$27,2,FALSE),"")</f>
        <v>Moderada</v>
      </c>
      <c r="BE31" s="1621"/>
      <c r="BF31" s="1249" t="s">
        <v>464</v>
      </c>
      <c r="BG31" s="1171" t="s">
        <v>465</v>
      </c>
      <c r="BH31" s="1177" t="s">
        <v>430</v>
      </c>
      <c r="BI31" s="1248">
        <v>44928</v>
      </c>
      <c r="BJ31" s="1248">
        <v>45289</v>
      </c>
      <c r="BK31" s="1240"/>
      <c r="BL31" s="1783"/>
    </row>
    <row r="32" spans="2:64" ht="225.75" customHeight="1" thickBot="1" x14ac:dyDescent="0.35">
      <c r="B32" s="1584"/>
      <c r="C32" s="1693"/>
      <c r="D32" s="1696"/>
      <c r="E32" s="1648" t="s">
        <v>74</v>
      </c>
      <c r="F32" s="1595" t="s">
        <v>244</v>
      </c>
      <c r="G32" s="1780" t="s">
        <v>448</v>
      </c>
      <c r="H32" s="1776" t="s">
        <v>68</v>
      </c>
      <c r="I32" s="1776" t="s">
        <v>449</v>
      </c>
      <c r="J32" s="1188" t="s">
        <v>450</v>
      </c>
      <c r="K32" s="1774" t="s">
        <v>101</v>
      </c>
      <c r="L32" s="1617" t="s">
        <v>70</v>
      </c>
      <c r="M32" s="1624" t="str">
        <f t="shared" si="9"/>
        <v>Alta</v>
      </c>
      <c r="N32" s="1627">
        <f t="shared" si="10"/>
        <v>0.8</v>
      </c>
      <c r="O32" s="131" t="s">
        <v>53</v>
      </c>
      <c r="P32" s="131" t="s">
        <v>53</v>
      </c>
      <c r="Q32" s="131" t="s">
        <v>53</v>
      </c>
      <c r="R32" s="131" t="s">
        <v>53</v>
      </c>
      <c r="S32" s="131" t="s">
        <v>53</v>
      </c>
      <c r="T32" s="131" t="s">
        <v>53</v>
      </c>
      <c r="U32" s="131" t="s">
        <v>53</v>
      </c>
      <c r="V32" s="131" t="s">
        <v>54</v>
      </c>
      <c r="W32" s="131" t="s">
        <v>54</v>
      </c>
      <c r="X32" s="131" t="s">
        <v>53</v>
      </c>
      <c r="Y32" s="131" t="s">
        <v>53</v>
      </c>
      <c r="Z32" s="131" t="s">
        <v>53</v>
      </c>
      <c r="AA32" s="131" t="s">
        <v>53</v>
      </c>
      <c r="AB32" s="131" t="s">
        <v>53</v>
      </c>
      <c r="AC32" s="131" t="s">
        <v>53</v>
      </c>
      <c r="AD32" s="131" t="s">
        <v>54</v>
      </c>
      <c r="AE32" s="131" t="s">
        <v>53</v>
      </c>
      <c r="AF32" s="131" t="s">
        <v>53</v>
      </c>
      <c r="AG32" s="131" t="s">
        <v>54</v>
      </c>
      <c r="AH32" s="92"/>
      <c r="AI32" s="1617" t="s">
        <v>361</v>
      </c>
      <c r="AJ32" s="92"/>
      <c r="AK32" s="1632" t="str">
        <f t="shared" si="11"/>
        <v>Moderado</v>
      </c>
      <c r="AL32" s="1635">
        <f t="shared" si="19"/>
        <v>0.6</v>
      </c>
      <c r="AM32" s="1638" t="str">
        <f>IF(AND(M32&lt;&gt;"",AK32&lt;&gt;""),VLOOKUP(M32&amp;AK32,'No Eliminar'!$P$3:$Q$27,2,FALSE),"")</f>
        <v>Alta</v>
      </c>
      <c r="AN32" s="686" t="s">
        <v>84</v>
      </c>
      <c r="AO32" s="434" t="s">
        <v>1466</v>
      </c>
      <c r="AP32" s="368" t="s">
        <v>446</v>
      </c>
      <c r="AQ32" s="94" t="str">
        <f t="shared" si="1"/>
        <v>Probabilidad</v>
      </c>
      <c r="AR32" s="155" t="s">
        <v>61</v>
      </c>
      <c r="AS32" s="140">
        <f t="shared" si="12"/>
        <v>0.25</v>
      </c>
      <c r="AT32" s="155" t="s">
        <v>56</v>
      </c>
      <c r="AU32" s="140">
        <f t="shared" si="6"/>
        <v>0.15</v>
      </c>
      <c r="AV32" s="96">
        <f t="shared" si="8"/>
        <v>0.4</v>
      </c>
      <c r="AW32" s="155" t="s">
        <v>73</v>
      </c>
      <c r="AX32" s="155" t="s">
        <v>65</v>
      </c>
      <c r="AY32" s="155" t="s">
        <v>59</v>
      </c>
      <c r="AZ32" s="96">
        <f t="shared" si="20"/>
        <v>0.48</v>
      </c>
      <c r="BA32" s="97" t="str">
        <f t="shared" si="7"/>
        <v>Media</v>
      </c>
      <c r="BB32" s="96">
        <f t="shared" si="13"/>
        <v>0.6</v>
      </c>
      <c r="BC32" s="97" t="str">
        <f t="shared" si="2"/>
        <v>Moderado</v>
      </c>
      <c r="BD32" s="154" t="str">
        <f>IF(AND(BA32&lt;&gt;"",BC32&lt;&gt;""),VLOOKUP(BA32&amp;BC32,'No Eliminar'!$P$3:$Q$27,2,FALSE),"")</f>
        <v>Moderada</v>
      </c>
      <c r="BE32" s="1619" t="s">
        <v>60</v>
      </c>
      <c r="BF32" s="1250" t="s">
        <v>466</v>
      </c>
      <c r="BG32" s="1152" t="s">
        <v>469</v>
      </c>
      <c r="BH32" s="1188" t="s">
        <v>381</v>
      </c>
      <c r="BI32" s="1246">
        <v>44928</v>
      </c>
      <c r="BJ32" s="1246">
        <v>45289</v>
      </c>
      <c r="BK32" s="1010"/>
      <c r="BL32" s="1782" t="s">
        <v>454</v>
      </c>
    </row>
    <row r="33" spans="2:64" ht="93" customHeight="1" thickTop="1" x14ac:dyDescent="0.3">
      <c r="B33" s="1584"/>
      <c r="C33" s="1693"/>
      <c r="D33" s="1696"/>
      <c r="E33" s="1593"/>
      <c r="F33" s="1596"/>
      <c r="G33" s="1825"/>
      <c r="H33" s="1777"/>
      <c r="I33" s="1777"/>
      <c r="J33" s="1189" t="s">
        <v>451</v>
      </c>
      <c r="K33" s="1779"/>
      <c r="L33" s="1622"/>
      <c r="M33" s="1625"/>
      <c r="N33" s="1628"/>
      <c r="O33" s="67" t="s">
        <v>53</v>
      </c>
      <c r="P33" s="67" t="s">
        <v>53</v>
      </c>
      <c r="Q33" s="67" t="s">
        <v>53</v>
      </c>
      <c r="R33" s="67" t="s">
        <v>53</v>
      </c>
      <c r="S33" s="67" t="s">
        <v>53</v>
      </c>
      <c r="T33" s="67" t="s">
        <v>53</v>
      </c>
      <c r="U33" s="67" t="s">
        <v>53</v>
      </c>
      <c r="V33" s="67" t="s">
        <v>54</v>
      </c>
      <c r="W33" s="67" t="s">
        <v>54</v>
      </c>
      <c r="X33" s="67" t="s">
        <v>53</v>
      </c>
      <c r="Y33" s="67" t="s">
        <v>53</v>
      </c>
      <c r="Z33" s="67" t="s">
        <v>53</v>
      </c>
      <c r="AA33" s="67" t="s">
        <v>53</v>
      </c>
      <c r="AB33" s="67" t="s">
        <v>53</v>
      </c>
      <c r="AC33" s="67" t="s">
        <v>53</v>
      </c>
      <c r="AD33" s="67" t="s">
        <v>54</v>
      </c>
      <c r="AE33" s="67" t="s">
        <v>53</v>
      </c>
      <c r="AF33" s="67" t="s">
        <v>53</v>
      </c>
      <c r="AG33" s="67" t="s">
        <v>54</v>
      </c>
      <c r="AH33" s="42"/>
      <c r="AI33" s="1622"/>
      <c r="AJ33" s="42"/>
      <c r="AK33" s="1634"/>
      <c r="AL33" s="1636"/>
      <c r="AM33" s="1639"/>
      <c r="AN33" s="1677" t="s">
        <v>347</v>
      </c>
      <c r="AO33" s="1826" t="s">
        <v>1465</v>
      </c>
      <c r="AP33" s="1681" t="s">
        <v>453</v>
      </c>
      <c r="AQ33" s="1683" t="str">
        <f t="shared" si="1"/>
        <v>Probabilidad</v>
      </c>
      <c r="AR33" s="1674" t="s">
        <v>61</v>
      </c>
      <c r="AS33" s="1671">
        <f t="shared" si="12"/>
        <v>0.25</v>
      </c>
      <c r="AT33" s="1674" t="s">
        <v>56</v>
      </c>
      <c r="AU33" s="1671">
        <f t="shared" si="6"/>
        <v>0.15</v>
      </c>
      <c r="AV33" s="1672">
        <f t="shared" si="8"/>
        <v>0.4</v>
      </c>
      <c r="AW33" s="1674" t="s">
        <v>73</v>
      </c>
      <c r="AX33" s="1674" t="s">
        <v>65</v>
      </c>
      <c r="AY33" s="1674" t="s">
        <v>59</v>
      </c>
      <c r="AZ33" s="1675">
        <f>IFERROR(IF(AND(AQ32="Probabilidad",AQ33="Probabilidad"),(AZ32-(+AZ32*AV33)),IF(AQ33="Probabilidad",(N32-(+N32*AV33)),IF(AQ33="Impacto",AZ32,""))),"")</f>
        <v>0.28799999999999998</v>
      </c>
      <c r="BA33" s="1685" t="str">
        <f t="shared" si="7"/>
        <v>Baja</v>
      </c>
      <c r="BB33" s="1672">
        <f>IFERROR(IF(AND(AQ32="Impacto",AQ33="Impacto"),(BB32-(+BB32*AV33)),IF(AND(AQ32="Impacto",AQ33="Probabilidad"),(BB32),IF(AND(AQ32="Probabilidad",AQ33="Impacto"),(BB32-(+BB32*AV33)),IF(AND(AQ32="Probabilidad",AQ33="Probabilidad"),(BB32))))),"")</f>
        <v>0.6</v>
      </c>
      <c r="BC33" s="1685" t="str">
        <f t="shared" si="2"/>
        <v>Moderado</v>
      </c>
      <c r="BD33" s="1687" t="str">
        <f>IF(AND(BA33&lt;&gt;"",BC33&lt;&gt;""),VLOOKUP(BA33&amp;BC33,'No Eliminar'!$P$3:$Q$27,2,FALSE),"")</f>
        <v>Moderada</v>
      </c>
      <c r="BE33" s="1620"/>
      <c r="BF33" s="1823" t="s">
        <v>467</v>
      </c>
      <c r="BG33" s="1811" t="s">
        <v>470</v>
      </c>
      <c r="BH33" s="1885" t="s">
        <v>468</v>
      </c>
      <c r="BI33" s="1803">
        <v>44928</v>
      </c>
      <c r="BJ33" s="1803">
        <v>45289</v>
      </c>
      <c r="BK33" s="1013"/>
      <c r="BL33" s="1805"/>
    </row>
    <row r="34" spans="2:64" ht="159.75" customHeight="1" thickBot="1" x14ac:dyDescent="0.35">
      <c r="B34" s="1585"/>
      <c r="C34" s="1694"/>
      <c r="D34" s="1697"/>
      <c r="E34" s="1594"/>
      <c r="F34" s="1597"/>
      <c r="G34" s="1781"/>
      <c r="H34" s="1778"/>
      <c r="I34" s="1778"/>
      <c r="J34" s="1190" t="s">
        <v>452</v>
      </c>
      <c r="K34" s="1775"/>
      <c r="L34" s="1618"/>
      <c r="M34" s="1626"/>
      <c r="N34" s="1629"/>
      <c r="O34" s="134" t="s">
        <v>53</v>
      </c>
      <c r="P34" s="134" t="s">
        <v>53</v>
      </c>
      <c r="Q34" s="134" t="s">
        <v>53</v>
      </c>
      <c r="R34" s="134" t="s">
        <v>53</v>
      </c>
      <c r="S34" s="134" t="s">
        <v>53</v>
      </c>
      <c r="T34" s="134" t="s">
        <v>53</v>
      </c>
      <c r="U34" s="134" t="s">
        <v>53</v>
      </c>
      <c r="V34" s="134" t="s">
        <v>54</v>
      </c>
      <c r="W34" s="134" t="s">
        <v>54</v>
      </c>
      <c r="X34" s="134" t="s">
        <v>53</v>
      </c>
      <c r="Y34" s="134" t="s">
        <v>53</v>
      </c>
      <c r="Z34" s="134" t="s">
        <v>53</v>
      </c>
      <c r="AA34" s="134" t="s">
        <v>53</v>
      </c>
      <c r="AB34" s="134" t="s">
        <v>53</v>
      </c>
      <c r="AC34" s="134" t="s">
        <v>53</v>
      </c>
      <c r="AD34" s="134" t="s">
        <v>54</v>
      </c>
      <c r="AE34" s="134" t="s">
        <v>53</v>
      </c>
      <c r="AF34" s="134" t="s">
        <v>53</v>
      </c>
      <c r="AG34" s="134" t="s">
        <v>54</v>
      </c>
      <c r="AH34" s="101"/>
      <c r="AI34" s="1618"/>
      <c r="AJ34" s="101"/>
      <c r="AK34" s="1633"/>
      <c r="AL34" s="1637"/>
      <c r="AM34" s="1640"/>
      <c r="AN34" s="1678"/>
      <c r="AO34" s="1827"/>
      <c r="AP34" s="1682"/>
      <c r="AQ34" s="1684"/>
      <c r="AR34" s="1621"/>
      <c r="AS34" s="1637"/>
      <c r="AT34" s="1621"/>
      <c r="AU34" s="1637"/>
      <c r="AV34" s="1673"/>
      <c r="AW34" s="1621"/>
      <c r="AX34" s="1621"/>
      <c r="AY34" s="1621"/>
      <c r="AZ34" s="1676"/>
      <c r="BA34" s="1686"/>
      <c r="BB34" s="1673"/>
      <c r="BC34" s="1686"/>
      <c r="BD34" s="1688"/>
      <c r="BE34" s="1621"/>
      <c r="BF34" s="1824"/>
      <c r="BG34" s="1778"/>
      <c r="BH34" s="1819"/>
      <c r="BI34" s="1804"/>
      <c r="BJ34" s="1804"/>
      <c r="BK34" s="1011"/>
      <c r="BL34" s="1783"/>
    </row>
    <row r="35" spans="2:64" s="614" customFormat="1" ht="195.75" customHeight="1" thickBot="1" x14ac:dyDescent="0.35">
      <c r="B35" s="1583" t="s">
        <v>196</v>
      </c>
      <c r="C35" s="1692" t="str">
        <f>VLOOKUP(B35,'No Eliminar'!B$3:D$18,2,FALSE)</f>
        <v>Establecer directrices relacionadas con obtener los beneficios legales que se otorgan durante la ejecución de la pena privativa de la libertad o el cumplimiento de la medida de aseguramiento a la población reclusa.</v>
      </c>
      <c r="D35" s="1695" t="str">
        <f>VLOOKUP(B35,'No Eliminar'!B$3:E$18,4,FALSE)</f>
        <v>Ejecutar la planeación institucional en el marco de los valores del servicio público.</v>
      </c>
      <c r="E35" s="682" t="s">
        <v>74</v>
      </c>
      <c r="F35" s="551" t="s">
        <v>246</v>
      </c>
      <c r="G35" s="906" t="s">
        <v>1548</v>
      </c>
      <c r="H35" s="1156" t="s">
        <v>68</v>
      </c>
      <c r="I35" s="1156" t="s">
        <v>1103</v>
      </c>
      <c r="J35" s="1156" t="s">
        <v>1104</v>
      </c>
      <c r="K35" s="923" t="s">
        <v>101</v>
      </c>
      <c r="L35" s="688" t="s">
        <v>72</v>
      </c>
      <c r="M35" s="690" t="str">
        <f t="shared" ref="M35:M41" si="26">IF(L35="Máximo 2 veces por año","Muy Baja", IF(L35="De 3 a 24 veces por año","Baja", IF(L35="De 24 a 500 veces por año","Media", IF(L35="De 500 veces al año y máximo 5000 veces por año","Alta",IF(L35="Más de 5000 veces por año","Muy Alta",";")))))</f>
        <v>Baja</v>
      </c>
      <c r="N35" s="691">
        <f t="shared" ref="N35:N41" si="27">IF(M35="Muy Baja", 20%, IF(M35="Baja",40%, IF(M35="Media",60%, IF(M35="Alta",80%,IF(M35="Muy Alta",100%,"")))))</f>
        <v>0.4</v>
      </c>
      <c r="O35" s="692" t="s">
        <v>53</v>
      </c>
      <c r="P35" s="692" t="s">
        <v>53</v>
      </c>
      <c r="Q35" s="692" t="s">
        <v>53</v>
      </c>
      <c r="R35" s="692" t="s">
        <v>53</v>
      </c>
      <c r="S35" s="692" t="s">
        <v>53</v>
      </c>
      <c r="T35" s="692" t="s">
        <v>53</v>
      </c>
      <c r="U35" s="692" t="s">
        <v>53</v>
      </c>
      <c r="V35" s="692" t="s">
        <v>54</v>
      </c>
      <c r="W35" s="692" t="s">
        <v>54</v>
      </c>
      <c r="X35" s="692" t="s">
        <v>53</v>
      </c>
      <c r="Y35" s="692" t="s">
        <v>53</v>
      </c>
      <c r="Z35" s="692" t="s">
        <v>53</v>
      </c>
      <c r="AA35" s="692" t="s">
        <v>53</v>
      </c>
      <c r="AB35" s="692" t="s">
        <v>53</v>
      </c>
      <c r="AC35" s="692" t="s">
        <v>53</v>
      </c>
      <c r="AD35" s="692" t="s">
        <v>54</v>
      </c>
      <c r="AE35" s="692" t="s">
        <v>53</v>
      </c>
      <c r="AF35" s="692" t="s">
        <v>53</v>
      </c>
      <c r="AG35" s="692" t="s">
        <v>54</v>
      </c>
      <c r="AH35" s="693"/>
      <c r="AI35" s="688" t="s">
        <v>359</v>
      </c>
      <c r="AJ35" s="693"/>
      <c r="AK35" s="694" t="str">
        <f t="shared" ref="AK35:AK41" si="28">IF(AI35="Afectación menor a 10 SMLMV","Leve",IF(AI35="Entre 10 y 50 SMLMV","Menor",IF(AI35="Entre 50 y 100 SMLMV","Moderado",IF(AI35="Entre 100 y 500 SMLMV","Mayor",IF(AI35="Mayor a 500 SMLMV","Catastrófico",";")))))</f>
        <v>Leve</v>
      </c>
      <c r="AL35" s="695">
        <f t="shared" ref="AL35:AL39" si="29">IF(AK35="Leve", 20%, IF(AK35="Menor",40%, IF(AK35="Moderado",60%, IF(AK35="Mayor",80%,IF(AK35="Catastrófico",100%,"")))))</f>
        <v>0.2</v>
      </c>
      <c r="AM35" s="706" t="str">
        <f>IF(AND(M35&lt;&gt;"",AK35&lt;&gt;""),VLOOKUP(M35&amp;AK35,'No Eliminar'!$P$3:$Q$27,2,FALSE),"")</f>
        <v>Baja</v>
      </c>
      <c r="AN35" s="686" t="s">
        <v>84</v>
      </c>
      <c r="AO35" s="749" t="s">
        <v>1549</v>
      </c>
      <c r="AP35" s="1042" t="s">
        <v>1550</v>
      </c>
      <c r="AQ35" s="696" t="str">
        <f t="shared" ref="AQ35:AQ42" si="30">IF(AR35="Preventivo","Probabilidad",IF(AR35="Detectivo","Probabilidad","Impacto"))</f>
        <v>Probabilidad</v>
      </c>
      <c r="AR35" s="697" t="s">
        <v>62</v>
      </c>
      <c r="AS35" s="695">
        <f t="shared" ref="AS35:AS42" si="31">IF(AR35="Preventivo", 25%, IF(AR35="Detectivo",15%, IF(AR35="Correctivo",10%,IF(AR35="No se tienen controles para aplicar al impacto","No Aplica",""))))</f>
        <v>0.15</v>
      </c>
      <c r="AT35" s="697" t="s">
        <v>56</v>
      </c>
      <c r="AU35" s="695">
        <f t="shared" ref="AU35:AU42" si="32">IF(AT35="Automático", 25%, IF(AT35="Manual",15%,IF(AT35="No Aplica", "No Aplica","")))</f>
        <v>0.15</v>
      </c>
      <c r="AV35" s="698">
        <f t="shared" ref="AV35:AV39" si="33">AS35+AU35</f>
        <v>0.3</v>
      </c>
      <c r="AW35" s="697" t="s">
        <v>73</v>
      </c>
      <c r="AX35" s="697" t="s">
        <v>58</v>
      </c>
      <c r="AY35" s="697" t="s">
        <v>59</v>
      </c>
      <c r="AZ35" s="698">
        <f t="shared" ref="AZ35:AZ39" si="34">IFERROR(IF(AQ35="Probabilidad",(N35-(+N35*AV35)),IF(AQ35="Impacto",N35,"")),"")</f>
        <v>0.28000000000000003</v>
      </c>
      <c r="BA35" s="699" t="str">
        <f t="shared" ref="BA35:BA42" si="35">IF(AZ35&lt;=20%, "Muy Baja", IF(AZ35&lt;=40%,"Baja", IF(AZ35&lt;=60%,"Media",IF(AZ35&lt;=80%,"Alta","Muy Alta"))))</f>
        <v>Baja</v>
      </c>
      <c r="BB35" s="698">
        <f t="shared" ref="BB35" si="36">IF(AQ35="Impacto",(AL35-(+AL35*AV35)),AL35)</f>
        <v>0.2</v>
      </c>
      <c r="BC35" s="699" t="str">
        <f t="shared" ref="BC35:BC42" si="37">IF(BB35&lt;=20%, "Leve", IF(BB35&lt;=40%,"Menor", IF(BB35&lt;=60%,"Moderado",IF(BB35&lt;=80%,"Mayor","Catastrófico"))))</f>
        <v>Leve</v>
      </c>
      <c r="BD35" s="700" t="str">
        <f>IF(AND(BA35&lt;&gt;"",BC35&lt;&gt;""),VLOOKUP(BA35&amp;BC35,'No Eliminar'!$P$3:$Q$27,2,FALSE),"")</f>
        <v>Baja</v>
      </c>
      <c r="BE35" s="697" t="s">
        <v>114</v>
      </c>
      <c r="BF35" s="930" t="s">
        <v>388</v>
      </c>
      <c r="BG35" s="930" t="s">
        <v>388</v>
      </c>
      <c r="BH35" s="930" t="s">
        <v>388</v>
      </c>
      <c r="BI35" s="930" t="s">
        <v>388</v>
      </c>
      <c r="BJ35" s="930" t="s">
        <v>388</v>
      </c>
      <c r="BK35" s="1251"/>
      <c r="BL35" s="1008" t="s">
        <v>1125</v>
      </c>
    </row>
    <row r="36" spans="2:64" s="614" customFormat="1" ht="163.5" customHeight="1" thickBot="1" x14ac:dyDescent="0.35">
      <c r="B36" s="1584"/>
      <c r="C36" s="1693"/>
      <c r="D36" s="1696"/>
      <c r="E36" s="1648" t="s">
        <v>74</v>
      </c>
      <c r="F36" s="1595" t="s">
        <v>247</v>
      </c>
      <c r="G36" s="1780" t="s">
        <v>1602</v>
      </c>
      <c r="H36" s="1776" t="s">
        <v>68</v>
      </c>
      <c r="I36" s="1776" t="s">
        <v>1601</v>
      </c>
      <c r="J36" s="1776" t="s">
        <v>1603</v>
      </c>
      <c r="K36" s="1774" t="s">
        <v>101</v>
      </c>
      <c r="L36" s="1617" t="s">
        <v>64</v>
      </c>
      <c r="M36" s="1624" t="str">
        <f>IF(L36="Máximo 2 veces por año","Muy Baja", IF(L36="De 3 a 24 veces por año","Baja", IF(L36="De 24 a 500 veces por año","Media", IF(L36="De 500 veces al año y máximo 5000 veces por año","Alta",IF(L36="Más de 5000 veces por año","Muy Alta",";")))))</f>
        <v>Media</v>
      </c>
      <c r="N36" s="1627">
        <f t="shared" si="27"/>
        <v>0.6</v>
      </c>
      <c r="O36" s="692" t="s">
        <v>53</v>
      </c>
      <c r="P36" s="692" t="s">
        <v>53</v>
      </c>
      <c r="Q36" s="692" t="s">
        <v>53</v>
      </c>
      <c r="R36" s="692" t="s">
        <v>53</v>
      </c>
      <c r="S36" s="692" t="s">
        <v>53</v>
      </c>
      <c r="T36" s="692" t="s">
        <v>53</v>
      </c>
      <c r="U36" s="692" t="s">
        <v>53</v>
      </c>
      <c r="V36" s="692" t="s">
        <v>54</v>
      </c>
      <c r="W36" s="692" t="s">
        <v>54</v>
      </c>
      <c r="X36" s="692" t="s">
        <v>53</v>
      </c>
      <c r="Y36" s="692" t="s">
        <v>53</v>
      </c>
      <c r="Z36" s="692" t="s">
        <v>53</v>
      </c>
      <c r="AA36" s="692" t="s">
        <v>53</v>
      </c>
      <c r="AB36" s="692" t="s">
        <v>53</v>
      </c>
      <c r="AC36" s="692" t="s">
        <v>53</v>
      </c>
      <c r="AD36" s="692" t="s">
        <v>54</v>
      </c>
      <c r="AE36" s="692" t="s">
        <v>53</v>
      </c>
      <c r="AF36" s="692" t="s">
        <v>53</v>
      </c>
      <c r="AG36" s="692" t="s">
        <v>54</v>
      </c>
      <c r="AH36" s="693"/>
      <c r="AI36" s="1617" t="s">
        <v>359</v>
      </c>
      <c r="AJ36" s="693"/>
      <c r="AK36" s="1632" t="str">
        <f t="shared" si="28"/>
        <v>Leve</v>
      </c>
      <c r="AL36" s="1635">
        <f t="shared" si="29"/>
        <v>0.2</v>
      </c>
      <c r="AM36" s="1638" t="str">
        <f>IF(AND(M36&lt;&gt;"",AK36&lt;&gt;""),VLOOKUP(M36&amp;AK36,'No Eliminar'!$P$3:$Q$27,2,FALSE),"")</f>
        <v>Moderada</v>
      </c>
      <c r="AN36" s="844" t="s">
        <v>84</v>
      </c>
      <c r="AO36" s="1222" t="s">
        <v>1604</v>
      </c>
      <c r="AP36" s="1075" t="s">
        <v>1555</v>
      </c>
      <c r="AQ36" s="678" t="str">
        <f>IF(AR36="Preventivo","Probabilidad",IF(AR36="Detectivo","Probabilidad","Impacto"))</f>
        <v>Probabilidad</v>
      </c>
      <c r="AR36" s="1072" t="s">
        <v>61</v>
      </c>
      <c r="AS36" s="1070">
        <f>IF(AR36="Preventivo", 25%, IF(AR36="Detectivo",15%, IF(AR36="Correctivo",10%,IF(AR36="No se tienen controles para aplicar al impacto","No Aplica",""))))</f>
        <v>0.25</v>
      </c>
      <c r="AT36" s="1072" t="s">
        <v>56</v>
      </c>
      <c r="AU36" s="1070">
        <f>IF(AT36="Automático", 25%, IF(AT36="Manual",15%,IF(AT36="No Aplica", "No Aplica","")))</f>
        <v>0.15</v>
      </c>
      <c r="AV36" s="841">
        <f>AS36+AU36</f>
        <v>0.4</v>
      </c>
      <c r="AW36" s="1072" t="s">
        <v>73</v>
      </c>
      <c r="AX36" s="1072" t="s">
        <v>65</v>
      </c>
      <c r="AY36" s="1072" t="s">
        <v>59</v>
      </c>
      <c r="AZ36" s="841">
        <f>IFERROR(IF(AQ36="Probabilidad",(N36-(+N36*AV36)),IF(AQ36="Impacto",N36,"")),"")</f>
        <v>0.36</v>
      </c>
      <c r="BA36" s="645" t="str">
        <f>IF(AZ36&lt;=20%, "Muy Baja", IF(AZ36&lt;=40%,"Baja", IF(AZ36&lt;=60%,"Media",IF(AZ36&lt;=80%,"Alta","Muy Alta"))))</f>
        <v>Baja</v>
      </c>
      <c r="BB36" s="841">
        <f>IF(AQ36="Impacto",(AL36-(+AL36*AV36)),AL36)</f>
        <v>0.2</v>
      </c>
      <c r="BC36" s="645" t="str">
        <f>IF(BB36&lt;=20%, "Leve", IF(BB36&lt;=40%,"Menor", IF(BB36&lt;=60%,"Moderado",IF(BB36&lt;=80%,"Mayor","Catastrófico"))))</f>
        <v>Leve</v>
      </c>
      <c r="BD36" s="1071" t="str">
        <f>IF(AND(BA36&lt;&gt;"",BC36&lt;&gt;""),VLOOKUP(BA36&amp;BC36,'No Eliminar'!$P$3:$Q$27,2,FALSE),"")</f>
        <v>Baja</v>
      </c>
      <c r="BE36" s="1674" t="s">
        <v>114</v>
      </c>
      <c r="BF36" s="1776" t="s">
        <v>388</v>
      </c>
      <c r="BG36" s="1776" t="s">
        <v>388</v>
      </c>
      <c r="BH36" s="1776" t="s">
        <v>388</v>
      </c>
      <c r="BI36" s="1776" t="s">
        <v>388</v>
      </c>
      <c r="BJ36" s="1776" t="s">
        <v>388</v>
      </c>
      <c r="BK36" s="1776"/>
      <c r="BL36" s="1782" t="s">
        <v>1605</v>
      </c>
    </row>
    <row r="37" spans="2:64" s="614" customFormat="1" ht="204.75" customHeight="1" thickBot="1" x14ac:dyDescent="0.35">
      <c r="B37" s="1584"/>
      <c r="C37" s="1693"/>
      <c r="D37" s="1696"/>
      <c r="E37" s="1614"/>
      <c r="F37" s="1597"/>
      <c r="G37" s="1781"/>
      <c r="H37" s="1778"/>
      <c r="I37" s="1778"/>
      <c r="J37" s="1778"/>
      <c r="K37" s="1775"/>
      <c r="L37" s="1618"/>
      <c r="M37" s="1626"/>
      <c r="N37" s="1629"/>
      <c r="O37" s="1058"/>
      <c r="P37" s="1058"/>
      <c r="Q37" s="1058"/>
      <c r="R37" s="1058"/>
      <c r="S37" s="1058"/>
      <c r="T37" s="1058"/>
      <c r="U37" s="1058"/>
      <c r="V37" s="1058"/>
      <c r="W37" s="1058"/>
      <c r="X37" s="1058"/>
      <c r="Y37" s="1058"/>
      <c r="Z37" s="1058"/>
      <c r="AA37" s="1058"/>
      <c r="AB37" s="1058"/>
      <c r="AC37" s="1058"/>
      <c r="AD37" s="1058"/>
      <c r="AE37" s="1058"/>
      <c r="AF37" s="1058"/>
      <c r="AG37" s="1058"/>
      <c r="AH37" s="715"/>
      <c r="AI37" s="1618"/>
      <c r="AJ37" s="715"/>
      <c r="AK37" s="1633"/>
      <c r="AL37" s="1637"/>
      <c r="AM37" s="1640"/>
      <c r="AN37" s="844" t="s">
        <v>347</v>
      </c>
      <c r="AO37" s="1222" t="s">
        <v>1606</v>
      </c>
      <c r="AP37" s="871" t="s">
        <v>605</v>
      </c>
      <c r="AQ37" s="1001" t="str">
        <f>IF(AR37="Preventivo","Probabilidad",IF(AR37="Detectivo","Probabilidad","Impacto"))</f>
        <v>Probabilidad</v>
      </c>
      <c r="AR37" s="1047" t="s">
        <v>61</v>
      </c>
      <c r="AS37" s="1046">
        <f t="shared" ref="AS37" si="38">IF(AR37="Preventivo", 25%, IF(AR37="Detectivo",15%, IF(AR37="Correctivo",10%,IF(AR37="No se tienen controles para aplicar al impacto","No Aplica",""))))</f>
        <v>0.25</v>
      </c>
      <c r="AT37" s="1047" t="s">
        <v>56</v>
      </c>
      <c r="AU37" s="1046">
        <f t="shared" ref="AU37" si="39">IF(AT37="Automático", 25%, IF(AT37="Manual",15%,IF(AT37="No Aplica", "No Aplica","")))</f>
        <v>0.15</v>
      </c>
      <c r="AV37" s="1054">
        <f>AS37+AU37</f>
        <v>0.4</v>
      </c>
      <c r="AW37" s="1047" t="s">
        <v>57</v>
      </c>
      <c r="AX37" s="1047" t="s">
        <v>58</v>
      </c>
      <c r="AY37" s="1047" t="s">
        <v>59</v>
      </c>
      <c r="AZ37" s="843">
        <f>IFERROR(IF(AND(AQ36="Probabilidad",AQ37="Probabilidad"),(AZ36-(+AZ36*AV37)),IF(AQ37="Probabilidad",(N36-(+N36*AV37)),IF(AQ37="Impacto",AZ36,""))),"")</f>
        <v>0.216</v>
      </c>
      <c r="BA37" s="1052" t="str">
        <f>IF(AZ37&lt;=20%, "Muy Baja", IF(AZ37&lt;=40%,"Baja", IF(AZ37&lt;=60%,"Media",IF(AZ37&lt;=80%,"Alta","Muy Alta"))))</f>
        <v>Baja</v>
      </c>
      <c r="BB37" s="842">
        <f>IFERROR(IF(AND(AQ36="Impacto",AQ37="Impacto"),(BB36-(+BB36*AV37)),IF(AND(AQ36="Impacto",AQ37="Probabilidad"),(BB36),IF(AND(AQ36="Probabilidad",AQ37="Impacto"),(BB36-(+BB36*AV37)),IF(AND(AQ36="Probabilidad",AQ37="Probabilidad"),(BB36))))),"")</f>
        <v>0.2</v>
      </c>
      <c r="BC37" s="1052" t="str">
        <f t="shared" ref="BC37" si="40">IF(BB37&lt;=20%, "Leve", IF(BB37&lt;=40%,"Menor", IF(BB37&lt;=60%,"Moderado",IF(BB37&lt;=80%,"Mayor","Catastrófico"))))</f>
        <v>Leve</v>
      </c>
      <c r="BD37" s="1071" t="str">
        <f>IF(AND(BA37&lt;&gt;"",BC37&lt;&gt;""),VLOOKUP(BA37&amp;BC37,'No Eliminar'!$P$3:$Q$27,2,FALSE),"")</f>
        <v>Baja</v>
      </c>
      <c r="BE37" s="1621"/>
      <c r="BF37" s="1778"/>
      <c r="BG37" s="1778"/>
      <c r="BH37" s="1778"/>
      <c r="BI37" s="1778"/>
      <c r="BJ37" s="1778"/>
      <c r="BK37" s="1778"/>
      <c r="BL37" s="1783"/>
    </row>
    <row r="38" spans="2:64" s="614" customFormat="1" ht="202.5" customHeight="1" thickBot="1" x14ac:dyDescent="0.35">
      <c r="B38" s="1584"/>
      <c r="C38" s="1693"/>
      <c r="D38" s="1696"/>
      <c r="E38" s="779" t="s">
        <v>74</v>
      </c>
      <c r="F38" s="551" t="s">
        <v>248</v>
      </c>
      <c r="G38" s="906" t="s">
        <v>1128</v>
      </c>
      <c r="H38" s="1156" t="s">
        <v>68</v>
      </c>
      <c r="I38" s="1156" t="s">
        <v>1129</v>
      </c>
      <c r="J38" s="1156" t="s">
        <v>1130</v>
      </c>
      <c r="K38" s="923" t="s">
        <v>101</v>
      </c>
      <c r="L38" s="688" t="s">
        <v>64</v>
      </c>
      <c r="M38" s="690" t="str">
        <f t="shared" si="26"/>
        <v>Media</v>
      </c>
      <c r="N38" s="691">
        <f t="shared" si="27"/>
        <v>0.6</v>
      </c>
      <c r="O38" s="692" t="s">
        <v>53</v>
      </c>
      <c r="P38" s="692" t="s">
        <v>53</v>
      </c>
      <c r="Q38" s="692" t="s">
        <v>53</v>
      </c>
      <c r="R38" s="692" t="s">
        <v>53</v>
      </c>
      <c r="S38" s="692" t="s">
        <v>53</v>
      </c>
      <c r="T38" s="692" t="s">
        <v>53</v>
      </c>
      <c r="U38" s="692" t="s">
        <v>53</v>
      </c>
      <c r="V38" s="692" t="s">
        <v>54</v>
      </c>
      <c r="W38" s="692" t="s">
        <v>54</v>
      </c>
      <c r="X38" s="692" t="s">
        <v>53</v>
      </c>
      <c r="Y38" s="692" t="s">
        <v>53</v>
      </c>
      <c r="Z38" s="692" t="s">
        <v>53</v>
      </c>
      <c r="AA38" s="692" t="s">
        <v>53</v>
      </c>
      <c r="AB38" s="692" t="s">
        <v>53</v>
      </c>
      <c r="AC38" s="692" t="s">
        <v>53</v>
      </c>
      <c r="AD38" s="692" t="s">
        <v>54</v>
      </c>
      <c r="AE38" s="692" t="s">
        <v>53</v>
      </c>
      <c r="AF38" s="692" t="s">
        <v>53</v>
      </c>
      <c r="AG38" s="692" t="s">
        <v>54</v>
      </c>
      <c r="AH38" s="693"/>
      <c r="AI38" s="688" t="s">
        <v>359</v>
      </c>
      <c r="AJ38" s="693"/>
      <c r="AK38" s="694" t="str">
        <f t="shared" si="28"/>
        <v>Leve</v>
      </c>
      <c r="AL38" s="695">
        <f t="shared" si="29"/>
        <v>0.2</v>
      </c>
      <c r="AM38" s="706" t="str">
        <f>IF(AND(M38&lt;&gt;"",AK38&lt;&gt;""),VLOOKUP(M38&amp;AK38,'No Eliminar'!$P$3:$Q$27,2,FALSE),"")</f>
        <v>Moderada</v>
      </c>
      <c r="AN38" s="686" t="s">
        <v>84</v>
      </c>
      <c r="AO38" s="1222" t="s">
        <v>1608</v>
      </c>
      <c r="AP38" s="1075" t="s">
        <v>1607</v>
      </c>
      <c r="AQ38" s="696" t="str">
        <f>IF(AR38="Preventivo","Probabilidad",IF(AR38="Detectivo","Probabilidad","Impacto"))</f>
        <v>Probabilidad</v>
      </c>
      <c r="AR38" s="697" t="s">
        <v>62</v>
      </c>
      <c r="AS38" s="695">
        <f>IF(AR38="Preventivo", 25%, IF(AR38="Detectivo",15%, IF(AR38="Correctivo",10%,IF(AR38="No se tienen controles para aplicar al impacto","No Aplica",""))))</f>
        <v>0.15</v>
      </c>
      <c r="AT38" s="697" t="s">
        <v>56</v>
      </c>
      <c r="AU38" s="695">
        <f>IF(AT38="Automático", 25%, IF(AT38="Manual",15%,IF(AT38="No Aplica", "No Aplica","")))</f>
        <v>0.15</v>
      </c>
      <c r="AV38" s="698">
        <f>AS38+AU38</f>
        <v>0.3</v>
      </c>
      <c r="AW38" s="697" t="s">
        <v>57</v>
      </c>
      <c r="AX38" s="697" t="s">
        <v>58</v>
      </c>
      <c r="AY38" s="697" t="s">
        <v>59</v>
      </c>
      <c r="AZ38" s="698">
        <f>IFERROR(IF(AQ38="Probabilidad",(N38-(+N38*AV38)),IF(AQ38="Impacto",N38,"")),"")</f>
        <v>0.42</v>
      </c>
      <c r="BA38" s="699" t="str">
        <f>IF(AZ38&lt;=20%, "Muy Baja", IF(AZ38&lt;=40%,"Baja", IF(AZ38&lt;=60%,"Media",IF(AZ38&lt;=80%,"Alta","Muy Alta"))))</f>
        <v>Media</v>
      </c>
      <c r="BB38" s="698">
        <f>IF(AQ38="Impacto",(AL38-(+AL38*AV38)),AL38)</f>
        <v>0.2</v>
      </c>
      <c r="BC38" s="699" t="str">
        <f>IF(BB38&lt;=20%, "Leve", IF(BB38&lt;=40%,"Menor", IF(BB38&lt;=60%,"Moderado",IF(BB38&lt;=80%,"Mayor","Catastrófico"))))</f>
        <v>Leve</v>
      </c>
      <c r="BD38" s="700" t="str">
        <f>IF(AND(BA38&lt;&gt;"",BC38&lt;&gt;""),VLOOKUP(BA38&amp;BC38,'No Eliminar'!$P$3:$Q$27,2,FALSE),"")</f>
        <v>Moderada</v>
      </c>
      <c r="BE38" s="697" t="s">
        <v>60</v>
      </c>
      <c r="BF38" s="1179" t="s">
        <v>1133</v>
      </c>
      <c r="BG38" s="1156" t="s">
        <v>387</v>
      </c>
      <c r="BH38" s="930" t="s">
        <v>430</v>
      </c>
      <c r="BI38" s="1160">
        <v>44958</v>
      </c>
      <c r="BJ38" s="1160">
        <v>45260</v>
      </c>
      <c r="BK38" s="1251"/>
      <c r="BL38" s="1008" t="s">
        <v>1609</v>
      </c>
    </row>
    <row r="39" spans="2:64" s="614" customFormat="1" ht="124.5" customHeight="1" thickBot="1" x14ac:dyDescent="0.35">
      <c r="B39" s="1584"/>
      <c r="C39" s="1693"/>
      <c r="D39" s="1696"/>
      <c r="E39" s="1648" t="s">
        <v>74</v>
      </c>
      <c r="F39" s="1595" t="s">
        <v>249</v>
      </c>
      <c r="G39" s="1780" t="s">
        <v>1551</v>
      </c>
      <c r="H39" s="1776" t="s">
        <v>68</v>
      </c>
      <c r="I39" s="1776" t="s">
        <v>1553</v>
      </c>
      <c r="J39" s="1776" t="s">
        <v>1552</v>
      </c>
      <c r="K39" s="1776" t="s">
        <v>101</v>
      </c>
      <c r="L39" s="1776" t="s">
        <v>167</v>
      </c>
      <c r="M39" s="1624" t="str">
        <f t="shared" si="26"/>
        <v>Muy Baja</v>
      </c>
      <c r="N39" s="1627">
        <f t="shared" si="27"/>
        <v>0.2</v>
      </c>
      <c r="O39" s="714" t="s">
        <v>53</v>
      </c>
      <c r="P39" s="714" t="s">
        <v>53</v>
      </c>
      <c r="Q39" s="714" t="s">
        <v>53</v>
      </c>
      <c r="R39" s="714" t="s">
        <v>53</v>
      </c>
      <c r="S39" s="714" t="s">
        <v>53</v>
      </c>
      <c r="T39" s="714" t="s">
        <v>53</v>
      </c>
      <c r="U39" s="714" t="s">
        <v>53</v>
      </c>
      <c r="V39" s="714" t="s">
        <v>54</v>
      </c>
      <c r="W39" s="714" t="s">
        <v>54</v>
      </c>
      <c r="X39" s="714" t="s">
        <v>53</v>
      </c>
      <c r="Y39" s="714" t="s">
        <v>53</v>
      </c>
      <c r="Z39" s="714" t="s">
        <v>53</v>
      </c>
      <c r="AA39" s="714" t="s">
        <v>53</v>
      </c>
      <c r="AB39" s="714" t="s">
        <v>53</v>
      </c>
      <c r="AC39" s="714" t="s">
        <v>53</v>
      </c>
      <c r="AD39" s="714" t="s">
        <v>54</v>
      </c>
      <c r="AE39" s="714" t="s">
        <v>53</v>
      </c>
      <c r="AF39" s="714" t="s">
        <v>53</v>
      </c>
      <c r="AG39" s="714" t="s">
        <v>54</v>
      </c>
      <c r="AH39" s="715"/>
      <c r="AI39" s="1617" t="s">
        <v>359</v>
      </c>
      <c r="AJ39" s="715"/>
      <c r="AK39" s="1632" t="str">
        <f t="shared" si="28"/>
        <v>Leve</v>
      </c>
      <c r="AL39" s="1635">
        <f t="shared" si="29"/>
        <v>0.2</v>
      </c>
      <c r="AM39" s="1638" t="str">
        <f>IF(AND(M39&lt;&gt;"",AK39&lt;&gt;""),VLOOKUP(M39&amp;AK39,'No Eliminar'!$P$3:$Q$27,2,FALSE),"")</f>
        <v>Baja</v>
      </c>
      <c r="AN39" s="687" t="s">
        <v>84</v>
      </c>
      <c r="AO39" s="1223" t="s">
        <v>1554</v>
      </c>
      <c r="AP39" s="734" t="s">
        <v>1555</v>
      </c>
      <c r="AQ39" s="696" t="str">
        <f t="shared" si="30"/>
        <v>Probabilidad</v>
      </c>
      <c r="AR39" s="697" t="s">
        <v>61</v>
      </c>
      <c r="AS39" s="695">
        <f t="shared" si="31"/>
        <v>0.25</v>
      </c>
      <c r="AT39" s="697" t="s">
        <v>56</v>
      </c>
      <c r="AU39" s="695">
        <f t="shared" si="32"/>
        <v>0.15</v>
      </c>
      <c r="AV39" s="698">
        <f t="shared" si="33"/>
        <v>0.4</v>
      </c>
      <c r="AW39" s="697" t="s">
        <v>57</v>
      </c>
      <c r="AX39" s="697" t="s">
        <v>58</v>
      </c>
      <c r="AY39" s="697" t="s">
        <v>59</v>
      </c>
      <c r="AZ39" s="698">
        <f t="shared" si="34"/>
        <v>0.12</v>
      </c>
      <c r="BA39" s="699" t="str">
        <f t="shared" si="35"/>
        <v>Muy Baja</v>
      </c>
      <c r="BB39" s="698">
        <f>IF(AQ39="Impacto",(AL39-(+AL39*AV39)),AL39)</f>
        <v>0.2</v>
      </c>
      <c r="BC39" s="699" t="str">
        <f t="shared" si="37"/>
        <v>Leve</v>
      </c>
      <c r="BD39" s="700" t="str">
        <f>IF(AND(BA39&lt;&gt;"",BC39&lt;&gt;""),VLOOKUP(BA39&amp;BC39,'No Eliminar'!$P$3:$Q$27,2,FALSE),"")</f>
        <v>Baja</v>
      </c>
      <c r="BE39" s="1619" t="s">
        <v>114</v>
      </c>
      <c r="BF39" s="1776" t="s">
        <v>388</v>
      </c>
      <c r="BG39" s="1776" t="s">
        <v>388</v>
      </c>
      <c r="BH39" s="1776" t="s">
        <v>388</v>
      </c>
      <c r="BI39" s="1776" t="s">
        <v>388</v>
      </c>
      <c r="BJ39" s="1776" t="s">
        <v>388</v>
      </c>
      <c r="BK39" s="1776"/>
      <c r="BL39" s="1786" t="s">
        <v>1140</v>
      </c>
    </row>
    <row r="40" spans="2:64" s="614" customFormat="1" ht="133.5" customHeight="1" thickBot="1" x14ac:dyDescent="0.35">
      <c r="B40" s="1584"/>
      <c r="C40" s="1693"/>
      <c r="D40" s="1696"/>
      <c r="E40" s="1614"/>
      <c r="F40" s="1597"/>
      <c r="G40" s="1781"/>
      <c r="H40" s="1778"/>
      <c r="I40" s="1778"/>
      <c r="J40" s="1778"/>
      <c r="K40" s="1778"/>
      <c r="L40" s="1778"/>
      <c r="M40" s="1626"/>
      <c r="N40" s="1629"/>
      <c r="O40" s="999"/>
      <c r="P40" s="999"/>
      <c r="Q40" s="999"/>
      <c r="R40" s="999"/>
      <c r="S40" s="999"/>
      <c r="T40" s="999"/>
      <c r="U40" s="999"/>
      <c r="V40" s="999"/>
      <c r="W40" s="999"/>
      <c r="X40" s="999"/>
      <c r="Y40" s="999"/>
      <c r="Z40" s="999"/>
      <c r="AA40" s="999"/>
      <c r="AB40" s="999"/>
      <c r="AC40" s="999"/>
      <c r="AD40" s="999"/>
      <c r="AE40" s="999"/>
      <c r="AF40" s="999"/>
      <c r="AG40" s="999"/>
      <c r="AH40" s="715"/>
      <c r="AI40" s="1618"/>
      <c r="AJ40" s="715"/>
      <c r="AK40" s="1633"/>
      <c r="AL40" s="1637"/>
      <c r="AM40" s="1640"/>
      <c r="AN40" s="1000" t="s">
        <v>347</v>
      </c>
      <c r="AO40" s="1223" t="s">
        <v>1556</v>
      </c>
      <c r="AP40" s="734" t="s">
        <v>1555</v>
      </c>
      <c r="AQ40" s="1001" t="str">
        <f t="shared" ref="AQ40" si="41">IF(AR40="Preventivo","Probabilidad",IF(AR40="Detectivo","Probabilidad","Impacto"))</f>
        <v>Probabilidad</v>
      </c>
      <c r="AR40" s="994" t="s">
        <v>61</v>
      </c>
      <c r="AS40" s="993">
        <f t="shared" ref="AS40" si="42">IF(AR40="Preventivo", 25%, IF(AR40="Detectivo",15%, IF(AR40="Correctivo",10%,IF(AR40="No se tienen controles para aplicar al impacto","No Aplica",""))))</f>
        <v>0.25</v>
      </c>
      <c r="AT40" s="994" t="s">
        <v>56</v>
      </c>
      <c r="AU40" s="993">
        <f t="shared" ref="AU40" si="43">IF(AT40="Automático", 25%, IF(AT40="Manual",15%,IF(AT40="No Aplica", "No Aplica","")))</f>
        <v>0.15</v>
      </c>
      <c r="AV40" s="996">
        <f>AS40+AU40</f>
        <v>0.4</v>
      </c>
      <c r="AW40" s="994" t="s">
        <v>57</v>
      </c>
      <c r="AX40" s="994" t="s">
        <v>58</v>
      </c>
      <c r="AY40" s="994" t="s">
        <v>59</v>
      </c>
      <c r="AZ40" s="843">
        <f>IFERROR(IF(AND(AQ39="Probabilidad",AQ40="Probabilidad"),(AZ39-(+AZ39*AV40)),IF(AQ40="Probabilidad",(N39-(+N39*AV40)),IF(AQ40="Impacto",AZ39,""))),"")</f>
        <v>7.1999999999999995E-2</v>
      </c>
      <c r="BA40" s="995" t="str">
        <f>IF(AZ40&lt;=20%, "Muy Baja", IF(AZ40&lt;=40%,"Baja", IF(AZ40&lt;=60%,"Media",IF(AZ40&lt;=80%,"Alta","Muy Alta"))))</f>
        <v>Muy Baja</v>
      </c>
      <c r="BB40" s="842">
        <f>IFERROR(IF(AND(AQ39="Impacto",AQ40="Impacto"),(BB39-(+BB39*AV40)),IF(AND(AQ39="Impacto",AQ40="Probabilidad"),(BB39),IF(AND(AQ39="Probabilidad",AQ40="Impacto"),(BB39-(+BB39*AV40)),IF(AND(AQ39="Probabilidad",AQ40="Probabilidad"),(BB39))))),"")</f>
        <v>0.2</v>
      </c>
      <c r="BC40" s="995" t="str">
        <f t="shared" ref="BC40" si="44">IF(BB40&lt;=20%, "Leve", IF(BB40&lt;=40%,"Menor", IF(BB40&lt;=60%,"Moderado",IF(BB40&lt;=80%,"Mayor","Catastrófico"))))</f>
        <v>Leve</v>
      </c>
      <c r="BD40" s="998" t="str">
        <f>IF(AND(BA40&lt;&gt;"",BC40&lt;&gt;""),VLOOKUP(BA40&amp;BC40,'No Eliminar'!$P$3:$Q$27,2,FALSE),"")</f>
        <v>Baja</v>
      </c>
      <c r="BE40" s="1621"/>
      <c r="BF40" s="1778"/>
      <c r="BG40" s="1778"/>
      <c r="BH40" s="1778"/>
      <c r="BI40" s="1778"/>
      <c r="BJ40" s="1778"/>
      <c r="BK40" s="1778"/>
      <c r="BL40" s="1787"/>
    </row>
    <row r="41" spans="2:64" s="614" customFormat="1" ht="134.25" customHeight="1" thickBot="1" x14ac:dyDescent="0.35">
      <c r="B41" s="1584"/>
      <c r="C41" s="1693"/>
      <c r="D41" s="1696"/>
      <c r="E41" s="1648" t="s">
        <v>74</v>
      </c>
      <c r="F41" s="1595" t="s">
        <v>250</v>
      </c>
      <c r="G41" s="1780" t="s">
        <v>1142</v>
      </c>
      <c r="H41" s="1776" t="s">
        <v>51</v>
      </c>
      <c r="I41" s="1776" t="s">
        <v>1141</v>
      </c>
      <c r="J41" s="1152" t="s">
        <v>1143</v>
      </c>
      <c r="K41" s="1191" t="s">
        <v>355</v>
      </c>
      <c r="L41" s="1617" t="s">
        <v>64</v>
      </c>
      <c r="M41" s="1624" t="str">
        <f t="shared" si="26"/>
        <v>Media</v>
      </c>
      <c r="N41" s="1627">
        <f t="shared" si="27"/>
        <v>0.6</v>
      </c>
      <c r="O41" s="640" t="s">
        <v>53</v>
      </c>
      <c r="P41" s="640" t="s">
        <v>53</v>
      </c>
      <c r="Q41" s="640" t="s">
        <v>53</v>
      </c>
      <c r="R41" s="640" t="s">
        <v>53</v>
      </c>
      <c r="S41" s="640" t="s">
        <v>53</v>
      </c>
      <c r="T41" s="640" t="s">
        <v>53</v>
      </c>
      <c r="U41" s="640" t="s">
        <v>53</v>
      </c>
      <c r="V41" s="640" t="s">
        <v>54</v>
      </c>
      <c r="W41" s="640" t="s">
        <v>54</v>
      </c>
      <c r="X41" s="640" t="s">
        <v>53</v>
      </c>
      <c r="Y41" s="640" t="s">
        <v>53</v>
      </c>
      <c r="Z41" s="640" t="s">
        <v>53</v>
      </c>
      <c r="AA41" s="640" t="s">
        <v>53</v>
      </c>
      <c r="AB41" s="640" t="s">
        <v>53</v>
      </c>
      <c r="AC41" s="640" t="s">
        <v>53</v>
      </c>
      <c r="AD41" s="640" t="s">
        <v>54</v>
      </c>
      <c r="AE41" s="640" t="s">
        <v>53</v>
      </c>
      <c r="AF41" s="640" t="s">
        <v>53</v>
      </c>
      <c r="AG41" s="640" t="s">
        <v>54</v>
      </c>
      <c r="AH41" s="641"/>
      <c r="AI41" s="1617" t="s">
        <v>359</v>
      </c>
      <c r="AJ41" s="641"/>
      <c r="AK41" s="1632" t="str">
        <f t="shared" si="28"/>
        <v>Leve</v>
      </c>
      <c r="AL41" s="1635">
        <f>IF(AK41="Leve", 20%, IF(AK41="Menor",40%, IF(AK41="Moderado",60%, IF(AK41="Mayor",80%,IF(AK41="Catastrófico",100%,"")))))</f>
        <v>0.2</v>
      </c>
      <c r="AM41" s="1638" t="str">
        <f>IF(AND(M41&lt;&gt;"",AK41&lt;&gt;""),VLOOKUP(M41&amp;AK41,'No Eliminar'!$P$3:$Q$27,2,FALSE),"")</f>
        <v>Moderada</v>
      </c>
      <c r="AN41" s="686" t="s">
        <v>84</v>
      </c>
      <c r="AO41" s="1135" t="s">
        <v>1499</v>
      </c>
      <c r="AP41" s="737" t="s">
        <v>1145</v>
      </c>
      <c r="AQ41" s="642" t="str">
        <f t="shared" si="30"/>
        <v>Probabilidad</v>
      </c>
      <c r="AR41" s="658" t="s">
        <v>61</v>
      </c>
      <c r="AS41" s="643">
        <f t="shared" si="31"/>
        <v>0.25</v>
      </c>
      <c r="AT41" s="658" t="s">
        <v>56</v>
      </c>
      <c r="AU41" s="643">
        <f t="shared" si="32"/>
        <v>0.15</v>
      </c>
      <c r="AV41" s="644">
        <f>AS41+AU41</f>
        <v>0.4</v>
      </c>
      <c r="AW41" s="658" t="s">
        <v>57</v>
      </c>
      <c r="AX41" s="658" t="s">
        <v>58</v>
      </c>
      <c r="AY41" s="658" t="s">
        <v>59</v>
      </c>
      <c r="AZ41" s="644">
        <f>IFERROR(IF(AQ41="Probabilidad",(N41-(+N41*AV41)),IF(AQ41="Impacto",N41,"")),"")</f>
        <v>0.36</v>
      </c>
      <c r="BA41" s="645" t="str">
        <f t="shared" si="35"/>
        <v>Baja</v>
      </c>
      <c r="BB41" s="644">
        <f>IF(AQ41="Impacto",(AL41-(+AL41*AV41)),AL41)</f>
        <v>0.2</v>
      </c>
      <c r="BC41" s="645" t="str">
        <f t="shared" si="37"/>
        <v>Leve</v>
      </c>
      <c r="BD41" s="646" t="str">
        <f>IF(AND(BA41&lt;&gt;"",BC41&lt;&gt;""),VLOOKUP(BA41&amp;BC41,'No Eliminar'!$P$3:$Q$27,2,FALSE),"")</f>
        <v>Baja</v>
      </c>
      <c r="BE41" s="1619" t="s">
        <v>114</v>
      </c>
      <c r="BF41" s="1776" t="s">
        <v>388</v>
      </c>
      <c r="BG41" s="1776" t="s">
        <v>388</v>
      </c>
      <c r="BH41" s="1776" t="s">
        <v>388</v>
      </c>
      <c r="BI41" s="1776" t="s">
        <v>388</v>
      </c>
      <c r="BJ41" s="1776" t="s">
        <v>388</v>
      </c>
      <c r="BK41" s="1776"/>
      <c r="BL41" s="1786" t="s">
        <v>1148</v>
      </c>
    </row>
    <row r="42" spans="2:64" s="614" customFormat="1" ht="131.25" thickBot="1" x14ac:dyDescent="0.35">
      <c r="B42" s="1585"/>
      <c r="C42" s="1694"/>
      <c r="D42" s="1697"/>
      <c r="E42" s="1594"/>
      <c r="F42" s="1597"/>
      <c r="G42" s="1781"/>
      <c r="H42" s="1778"/>
      <c r="I42" s="1778"/>
      <c r="J42" s="1154" t="s">
        <v>1144</v>
      </c>
      <c r="K42" s="1066" t="s">
        <v>356</v>
      </c>
      <c r="L42" s="1618"/>
      <c r="M42" s="1626"/>
      <c r="N42" s="1629"/>
      <c r="O42" s="673"/>
      <c r="P42" s="673"/>
      <c r="Q42" s="673"/>
      <c r="R42" s="673"/>
      <c r="S42" s="673"/>
      <c r="T42" s="673"/>
      <c r="U42" s="673"/>
      <c r="V42" s="673"/>
      <c r="W42" s="673"/>
      <c r="X42" s="673"/>
      <c r="Y42" s="673"/>
      <c r="Z42" s="673"/>
      <c r="AA42" s="673"/>
      <c r="AB42" s="673"/>
      <c r="AC42" s="673"/>
      <c r="AD42" s="673"/>
      <c r="AE42" s="673"/>
      <c r="AF42" s="673"/>
      <c r="AG42" s="673"/>
      <c r="AH42" s="674"/>
      <c r="AI42" s="1618"/>
      <c r="AJ42" s="674"/>
      <c r="AK42" s="1633"/>
      <c r="AL42" s="1637"/>
      <c r="AM42" s="1640"/>
      <c r="AN42" s="686" t="s">
        <v>347</v>
      </c>
      <c r="AO42" s="1223" t="s">
        <v>1500</v>
      </c>
      <c r="AP42" s="737" t="s">
        <v>1145</v>
      </c>
      <c r="AQ42" s="675" t="str">
        <f t="shared" si="30"/>
        <v>Probabilidad</v>
      </c>
      <c r="AR42" s="669" t="s">
        <v>61</v>
      </c>
      <c r="AS42" s="651">
        <f t="shared" si="31"/>
        <v>0.25</v>
      </c>
      <c r="AT42" s="669" t="s">
        <v>56</v>
      </c>
      <c r="AU42" s="651">
        <f t="shared" si="32"/>
        <v>0.15</v>
      </c>
      <c r="AV42" s="676">
        <f>AS42+AU42</f>
        <v>0.4</v>
      </c>
      <c r="AW42" s="669" t="s">
        <v>57</v>
      </c>
      <c r="AX42" s="669" t="s">
        <v>58</v>
      </c>
      <c r="AY42" s="669" t="s">
        <v>59</v>
      </c>
      <c r="AZ42" s="671">
        <f>IFERROR(IF(AND(AQ41="Probabilidad",AQ42="Probabilidad"),(AZ41-(+AZ41*AV42)),IF(AQ42="Probabilidad",(N41-(+N41*AV42)),IF(AQ42="Impacto",AZ41,""))),"")</f>
        <v>0.216</v>
      </c>
      <c r="BA42" s="677" t="str">
        <f t="shared" si="35"/>
        <v>Baja</v>
      </c>
      <c r="BB42" s="654">
        <f>IFERROR(IF(AND(AQ41="Impacto",AQ42="Impacto"),(BB41-(+BB41*AV42)),IF(AND(AQ41="Impacto",AQ42="Probabilidad"),(BB41),IF(AND(AQ41="Probabilidad",AQ42="Impacto"),(BB41-(+BB41*AV42)),IF(AND(AQ41="Probabilidad",AQ42="Probabilidad"),(BB41))))),"")</f>
        <v>0.2</v>
      </c>
      <c r="BC42" s="677" t="str">
        <f t="shared" si="37"/>
        <v>Leve</v>
      </c>
      <c r="BD42" s="672" t="str">
        <f>IF(AND(BA42&lt;&gt;"",BC42&lt;&gt;""),VLOOKUP(BA42&amp;BC42,'No Eliminar'!$P$3:$Q$27,2,FALSE),"")</f>
        <v>Baja</v>
      </c>
      <c r="BE42" s="1621"/>
      <c r="BF42" s="1778" t="s">
        <v>388</v>
      </c>
      <c r="BG42" s="1778" t="s">
        <v>388</v>
      </c>
      <c r="BH42" s="1778" t="s">
        <v>388</v>
      </c>
      <c r="BI42" s="1778" t="s">
        <v>388</v>
      </c>
      <c r="BJ42" s="1778" t="s">
        <v>388</v>
      </c>
      <c r="BK42" s="1778"/>
      <c r="BL42" s="1787"/>
    </row>
    <row r="43" spans="2:64" ht="231.75" thickBot="1" x14ac:dyDescent="0.35">
      <c r="B43" s="399" t="s">
        <v>198</v>
      </c>
      <c r="C43" s="1182" t="str">
        <f>VLOOKUP(B43,'No Eliminar'!B$3:D$18,2,FALSE)</f>
        <v>Realizar la formación, capacitación, inducción, instrucción, entrenamiento y reentrenamiento a los actores del Sistema Nacional Penitenciario que así lo requiera y las investigaciones a este ámbito en forma eficiente.</v>
      </c>
      <c r="D43" s="1183" t="str">
        <f>VLOOKUP(B43,'No Eliminar'!B$3:E$18,4,FALSE)</f>
        <v>Gestionar un talento humano idóneo, comprometido y transparente, que contribuya al cumplimiento de la misión institucional y los fines del Estado, y alcance su propio desarrollo personal y laboral.</v>
      </c>
      <c r="E43" s="215" t="s">
        <v>74</v>
      </c>
      <c r="F43" s="563" t="s">
        <v>251</v>
      </c>
      <c r="G43" s="906" t="s">
        <v>474</v>
      </c>
      <c r="H43" s="1156" t="s">
        <v>51</v>
      </c>
      <c r="I43" s="1156" t="s">
        <v>475</v>
      </c>
      <c r="J43" s="1156" t="s">
        <v>476</v>
      </c>
      <c r="K43" s="923" t="s">
        <v>101</v>
      </c>
      <c r="L43" s="200" t="s">
        <v>72</v>
      </c>
      <c r="M43" s="201" t="str">
        <f t="shared" si="9"/>
        <v>Baja</v>
      </c>
      <c r="N43" s="202">
        <f t="shared" si="10"/>
        <v>0.4</v>
      </c>
      <c r="O43" s="203" t="s">
        <v>53</v>
      </c>
      <c r="P43" s="203" t="s">
        <v>53</v>
      </c>
      <c r="Q43" s="203" t="s">
        <v>53</v>
      </c>
      <c r="R43" s="203" t="s">
        <v>53</v>
      </c>
      <c r="S43" s="203" t="s">
        <v>53</v>
      </c>
      <c r="T43" s="203" t="s">
        <v>53</v>
      </c>
      <c r="U43" s="203" t="s">
        <v>53</v>
      </c>
      <c r="V43" s="203" t="s">
        <v>54</v>
      </c>
      <c r="W43" s="203" t="s">
        <v>54</v>
      </c>
      <c r="X43" s="203" t="s">
        <v>53</v>
      </c>
      <c r="Y43" s="203" t="s">
        <v>53</v>
      </c>
      <c r="Z43" s="203" t="s">
        <v>53</v>
      </c>
      <c r="AA43" s="203" t="s">
        <v>53</v>
      </c>
      <c r="AB43" s="203" t="s">
        <v>53</v>
      </c>
      <c r="AC43" s="203" t="s">
        <v>53</v>
      </c>
      <c r="AD43" s="203" t="s">
        <v>54</v>
      </c>
      <c r="AE43" s="203" t="s">
        <v>53</v>
      </c>
      <c r="AF43" s="203" t="s">
        <v>53</v>
      </c>
      <c r="AG43" s="203" t="s">
        <v>54</v>
      </c>
      <c r="AH43" s="204"/>
      <c r="AI43" s="200" t="s">
        <v>361</v>
      </c>
      <c r="AJ43" s="204"/>
      <c r="AK43" s="205" t="str">
        <f t="shared" si="11"/>
        <v>Moderado</v>
      </c>
      <c r="AL43" s="206">
        <f t="shared" si="19"/>
        <v>0.6</v>
      </c>
      <c r="AM43" s="228" t="str">
        <f>IF(AND(M43&lt;&gt;"",AK43&lt;&gt;""),VLOOKUP(M43&amp;AK43,'No Eliminar'!$P$3:$Q$27,2,FALSE),"")</f>
        <v>Moderada</v>
      </c>
      <c r="AN43" s="686" t="s">
        <v>84</v>
      </c>
      <c r="AO43" s="755" t="s">
        <v>1267</v>
      </c>
      <c r="AP43" s="368" t="s">
        <v>477</v>
      </c>
      <c r="AQ43" s="207" t="str">
        <f t="shared" si="1"/>
        <v>Probabilidad</v>
      </c>
      <c r="AR43" s="208" t="s">
        <v>61</v>
      </c>
      <c r="AS43" s="206">
        <f t="shared" si="12"/>
        <v>0.25</v>
      </c>
      <c r="AT43" s="208" t="s">
        <v>56</v>
      </c>
      <c r="AU43" s="206">
        <f t="shared" si="6"/>
        <v>0.15</v>
      </c>
      <c r="AV43" s="209">
        <f t="shared" si="8"/>
        <v>0.4</v>
      </c>
      <c r="AW43" s="208" t="s">
        <v>57</v>
      </c>
      <c r="AX43" s="208" t="s">
        <v>58</v>
      </c>
      <c r="AY43" s="208" t="s">
        <v>59</v>
      </c>
      <c r="AZ43" s="209">
        <f t="shared" si="20"/>
        <v>0.24</v>
      </c>
      <c r="BA43" s="210" t="str">
        <f t="shared" si="7"/>
        <v>Baja</v>
      </c>
      <c r="BB43" s="209">
        <f t="shared" si="13"/>
        <v>0.6</v>
      </c>
      <c r="BC43" s="210" t="str">
        <f t="shared" si="2"/>
        <v>Moderado</v>
      </c>
      <c r="BD43" s="211" t="str">
        <f>IF(AND(BA43&lt;&gt;"",BC43&lt;&gt;""),VLOOKUP(BA43&amp;BC43,'No Eliminar'!$P$3:$Q$27,2,FALSE),"")</f>
        <v>Moderada</v>
      </c>
      <c r="BE43" s="208" t="s">
        <v>60</v>
      </c>
      <c r="BF43" s="1225" t="s">
        <v>478</v>
      </c>
      <c r="BG43" s="1156" t="s">
        <v>479</v>
      </c>
      <c r="BH43" s="1156" t="s">
        <v>480</v>
      </c>
      <c r="BI43" s="1180">
        <v>45078</v>
      </c>
      <c r="BJ43" s="1180">
        <v>45260</v>
      </c>
      <c r="BK43" s="1156"/>
      <c r="BL43" s="1008" t="s">
        <v>481</v>
      </c>
    </row>
    <row r="44" spans="2:64" ht="243" customHeight="1" thickBot="1" x14ac:dyDescent="0.35">
      <c r="B44" s="1583" t="s">
        <v>193</v>
      </c>
      <c r="C44" s="1692" t="str">
        <f>VLOOKUP(B44,'No Eliminar'!B$3:D$18,2,FALSE)</f>
        <v>Establecer las directrices para la ejecución de la pena privativa de la libertad impuesta a través de una sentencia penal condenatoria y el control de las medidas de aseguramiento ordenadas por autoridad competente en los Establecimientos de Reclusión, garantizando el respeto y la protección de los Derechos Humanos del personal interno.</v>
      </c>
      <c r="D44" s="1695" t="str">
        <f>VLOOKUP(B44,'No Eliminar'!B$3:E$18,4,FALSE)</f>
        <v>Garantizar el orden y la disciplina en los establecimientos de reclusión, el cumplimiento de las penas y las medidas de detención preventiva, todo en el marco del respeto de los derechos humanos y la dignidad de las personas privadas de la libertad, los v</v>
      </c>
      <c r="E44" s="1592" t="s">
        <v>74</v>
      </c>
      <c r="F44" s="1595" t="s">
        <v>255</v>
      </c>
      <c r="G44" s="1788" t="s">
        <v>515</v>
      </c>
      <c r="H44" s="1776" t="s">
        <v>68</v>
      </c>
      <c r="I44" s="1774" t="s">
        <v>510</v>
      </c>
      <c r="J44" s="1774" t="s">
        <v>511</v>
      </c>
      <c r="K44" s="1774" t="s">
        <v>355</v>
      </c>
      <c r="L44" s="1617" t="s">
        <v>64</v>
      </c>
      <c r="M44" s="1624" t="str">
        <f t="shared" si="9"/>
        <v>Media</v>
      </c>
      <c r="N44" s="1627">
        <f>IF(M44="Muy Baja", 20%, IF(M44="Baja",40%, IF(M44="Media",60%, IF(M44="Alta",80%,IF(M44="Muy Alta",100%,"")))))</f>
        <v>0.6</v>
      </c>
      <c r="O44" s="175" t="s">
        <v>53</v>
      </c>
      <c r="P44" s="175" t="s">
        <v>53</v>
      </c>
      <c r="Q44" s="175" t="s">
        <v>53</v>
      </c>
      <c r="R44" s="175" t="s">
        <v>53</v>
      </c>
      <c r="S44" s="175" t="s">
        <v>53</v>
      </c>
      <c r="T44" s="175" t="s">
        <v>53</v>
      </c>
      <c r="U44" s="175" t="s">
        <v>53</v>
      </c>
      <c r="V44" s="175" t="s">
        <v>54</v>
      </c>
      <c r="W44" s="175" t="s">
        <v>54</v>
      </c>
      <c r="X44" s="175" t="s">
        <v>53</v>
      </c>
      <c r="Y44" s="175" t="s">
        <v>53</v>
      </c>
      <c r="Z44" s="175" t="s">
        <v>53</v>
      </c>
      <c r="AA44" s="175" t="s">
        <v>53</v>
      </c>
      <c r="AB44" s="175" t="s">
        <v>53</v>
      </c>
      <c r="AC44" s="175" t="s">
        <v>53</v>
      </c>
      <c r="AD44" s="175" t="s">
        <v>54</v>
      </c>
      <c r="AE44" s="175" t="s">
        <v>53</v>
      </c>
      <c r="AF44" s="175" t="s">
        <v>53</v>
      </c>
      <c r="AG44" s="175" t="s">
        <v>54</v>
      </c>
      <c r="AH44" s="92"/>
      <c r="AI44" s="1617" t="s">
        <v>360</v>
      </c>
      <c r="AJ44" s="92"/>
      <c r="AK44" s="1632" t="str">
        <f t="shared" si="11"/>
        <v>Menor</v>
      </c>
      <c r="AL44" s="1635">
        <f t="shared" si="19"/>
        <v>0.4</v>
      </c>
      <c r="AM44" s="1638" t="str">
        <f>IF(AND(M44&lt;&gt;"",AK44&lt;&gt;""),VLOOKUP(M44&amp;AK44,'No Eliminar'!$P$3:$Q$27,2,FALSE),"")</f>
        <v>Moderada</v>
      </c>
      <c r="AN44" s="686" t="s">
        <v>84</v>
      </c>
      <c r="AO44" s="434" t="s">
        <v>1268</v>
      </c>
      <c r="AP44" s="870" t="s">
        <v>512</v>
      </c>
      <c r="AQ44" s="94" t="str">
        <f t="shared" si="1"/>
        <v>Probabilidad</v>
      </c>
      <c r="AR44" s="167" t="s">
        <v>61</v>
      </c>
      <c r="AS44" s="169">
        <f t="shared" si="12"/>
        <v>0.25</v>
      </c>
      <c r="AT44" s="167" t="s">
        <v>56</v>
      </c>
      <c r="AU44" s="169">
        <f t="shared" si="6"/>
        <v>0.15</v>
      </c>
      <c r="AV44" s="96">
        <f>AS44+AU44</f>
        <v>0.4</v>
      </c>
      <c r="AW44" s="167" t="s">
        <v>57</v>
      </c>
      <c r="AX44" s="167" t="s">
        <v>58</v>
      </c>
      <c r="AY44" s="167" t="s">
        <v>59</v>
      </c>
      <c r="AZ44" s="96">
        <f t="shared" si="20"/>
        <v>0.36</v>
      </c>
      <c r="BA44" s="97" t="str">
        <f t="shared" si="7"/>
        <v>Baja</v>
      </c>
      <c r="BB44" s="96">
        <f>IF(AQ44="Impacto",(AL44-(+AL44*AV44)),AL44)</f>
        <v>0.4</v>
      </c>
      <c r="BC44" s="97" t="str">
        <f t="shared" si="2"/>
        <v>Menor</v>
      </c>
      <c r="BD44" s="166" t="str">
        <f>IF(AND(BA44&lt;&gt;"",BC44&lt;&gt;""),VLOOKUP(BA44&amp;BC44,'No Eliminar'!$P$3:$Q$27,2,FALSE),"")</f>
        <v>Moderada</v>
      </c>
      <c r="BE44" s="1619" t="s">
        <v>60</v>
      </c>
      <c r="BF44" s="1786" t="s">
        <v>513</v>
      </c>
      <c r="BG44" s="1776" t="s">
        <v>514</v>
      </c>
      <c r="BH44" s="1776" t="s">
        <v>395</v>
      </c>
      <c r="BI44" s="1784">
        <v>44928</v>
      </c>
      <c r="BJ44" s="1784">
        <v>45289</v>
      </c>
      <c r="BK44" s="1776"/>
      <c r="BL44" s="1782" t="s">
        <v>926</v>
      </c>
    </row>
    <row r="45" spans="2:64" ht="269.25" customHeight="1" thickBot="1" x14ac:dyDescent="0.35">
      <c r="B45" s="1584"/>
      <c r="C45" s="1693"/>
      <c r="D45" s="1696"/>
      <c r="E45" s="1614"/>
      <c r="F45" s="1597"/>
      <c r="G45" s="1789"/>
      <c r="H45" s="1778"/>
      <c r="I45" s="1775"/>
      <c r="J45" s="1775"/>
      <c r="K45" s="1775"/>
      <c r="L45" s="1618"/>
      <c r="M45" s="1626"/>
      <c r="N45" s="1629"/>
      <c r="O45" s="165"/>
      <c r="P45" s="165"/>
      <c r="Q45" s="165"/>
      <c r="R45" s="165"/>
      <c r="S45" s="165"/>
      <c r="T45" s="165"/>
      <c r="U45" s="165"/>
      <c r="V45" s="165"/>
      <c r="W45" s="165"/>
      <c r="X45" s="165"/>
      <c r="Y45" s="165"/>
      <c r="Z45" s="165"/>
      <c r="AA45" s="165"/>
      <c r="AB45" s="165"/>
      <c r="AC45" s="165"/>
      <c r="AD45" s="165"/>
      <c r="AE45" s="165"/>
      <c r="AF45" s="165"/>
      <c r="AG45" s="165"/>
      <c r="AH45" s="144"/>
      <c r="AI45" s="1618"/>
      <c r="AJ45" s="144"/>
      <c r="AK45" s="1633"/>
      <c r="AL45" s="1637"/>
      <c r="AM45" s="1640"/>
      <c r="AN45" s="687" t="s">
        <v>347</v>
      </c>
      <c r="AO45" s="435" t="s">
        <v>1275</v>
      </c>
      <c r="AP45" s="368" t="s">
        <v>512</v>
      </c>
      <c r="AQ45" s="145" t="str">
        <f>IF(AR45="Preventivo","Probabilidad",IF(AR45="Detectivo","Probabilidad","Impacto"))</f>
        <v>Probabilidad</v>
      </c>
      <c r="AR45" s="163" t="s">
        <v>61</v>
      </c>
      <c r="AS45" s="164">
        <f t="shared" si="12"/>
        <v>0.25</v>
      </c>
      <c r="AT45" s="163" t="s">
        <v>56</v>
      </c>
      <c r="AU45" s="164">
        <f t="shared" ref="AU45" si="45">IF(AT45="Automático", 25%, IF(AT45="Manual",15%,IF(AT45="No Aplica", "No Aplica","")))</f>
        <v>0.15</v>
      </c>
      <c r="AV45" s="172">
        <f>AS45+AU45</f>
        <v>0.4</v>
      </c>
      <c r="AW45" s="163" t="s">
        <v>57</v>
      </c>
      <c r="AX45" s="163" t="s">
        <v>58</v>
      </c>
      <c r="AY45" s="168" t="s">
        <v>59</v>
      </c>
      <c r="AZ45" s="125">
        <f>IFERROR(IF(AND(AQ44="Probabilidad",AQ45="Probabilidad"),(AZ44-(+AZ44*AV45)),IF(AQ45="Probabilidad",(N44-(+N44*AV45)),IF(AQ45="Impacto",AZ44,""))),"")</f>
        <v>0.216</v>
      </c>
      <c r="BA45" s="106" t="str">
        <f>IF(AZ45&lt;=20%, "Muy Baja", IF(AZ45&lt;=40%,"Baja", IF(AZ45&lt;=60%,"Media",IF(AZ45&lt;=80%,"Alta","Muy Alta"))))</f>
        <v>Baja</v>
      </c>
      <c r="BB45" s="105">
        <f>IFERROR(IF(AND(AQ44="Impacto",AQ45="Impacto"),(BB44-(+BB44*AV45)),IF(AND(AQ44="Impacto",AQ45="Probabilidad"),(BB44),IF(AND(AQ44="Probabilidad",AQ45="Impacto"),(BB44-(+BB44*AV45)),IF(AND(AQ44="Probabilidad",AQ45="Probabilidad"),(BB44))))),"")</f>
        <v>0.4</v>
      </c>
      <c r="BC45" s="173" t="str">
        <f>IF(BB45&lt;=20%, "Leve", IF(BB45&lt;=40%,"Menor", IF(BB45&lt;=60%,"Moderado",IF(BB45&lt;=80%,"Mayor","Catastrófico"))))</f>
        <v>Menor</v>
      </c>
      <c r="BD45" s="174" t="str">
        <f>IF(AND(BA45&lt;&gt;"",BC45&lt;&gt;""),VLOOKUP(BA45&amp;BC45,'No Eliminar'!$P$3:$Q$27,2,FALSE),"")</f>
        <v>Moderada</v>
      </c>
      <c r="BE45" s="1621"/>
      <c r="BF45" s="1787"/>
      <c r="BG45" s="1778"/>
      <c r="BH45" s="1778"/>
      <c r="BI45" s="1785"/>
      <c r="BJ45" s="1785"/>
      <c r="BK45" s="1778"/>
      <c r="BL45" s="1783"/>
    </row>
    <row r="46" spans="2:64" ht="243.75" customHeight="1" thickBot="1" x14ac:dyDescent="0.35">
      <c r="B46" s="1584"/>
      <c r="C46" s="1693"/>
      <c r="D46" s="1696"/>
      <c r="E46" s="1648" t="s">
        <v>74</v>
      </c>
      <c r="F46" s="1595" t="s">
        <v>256</v>
      </c>
      <c r="G46" s="1788" t="s">
        <v>516</v>
      </c>
      <c r="H46" s="1776" t="s">
        <v>68</v>
      </c>
      <c r="I46" s="1776" t="s">
        <v>517</v>
      </c>
      <c r="J46" s="1774" t="s">
        <v>518</v>
      </c>
      <c r="K46" s="1774" t="s">
        <v>355</v>
      </c>
      <c r="L46" s="1617" t="s">
        <v>70</v>
      </c>
      <c r="M46" s="1624" t="str">
        <f t="shared" si="9"/>
        <v>Alta</v>
      </c>
      <c r="N46" s="1627">
        <f t="shared" si="10"/>
        <v>0.8</v>
      </c>
      <c r="O46" s="175" t="s">
        <v>53</v>
      </c>
      <c r="P46" s="175" t="s">
        <v>53</v>
      </c>
      <c r="Q46" s="175" t="s">
        <v>53</v>
      </c>
      <c r="R46" s="175" t="s">
        <v>53</v>
      </c>
      <c r="S46" s="175" t="s">
        <v>53</v>
      </c>
      <c r="T46" s="175" t="s">
        <v>53</v>
      </c>
      <c r="U46" s="175" t="s">
        <v>53</v>
      </c>
      <c r="V46" s="175" t="s">
        <v>54</v>
      </c>
      <c r="W46" s="175" t="s">
        <v>54</v>
      </c>
      <c r="X46" s="175" t="s">
        <v>53</v>
      </c>
      <c r="Y46" s="175" t="s">
        <v>53</v>
      </c>
      <c r="Z46" s="175" t="s">
        <v>53</v>
      </c>
      <c r="AA46" s="175" t="s">
        <v>53</v>
      </c>
      <c r="AB46" s="175" t="s">
        <v>53</v>
      </c>
      <c r="AC46" s="175" t="s">
        <v>53</v>
      </c>
      <c r="AD46" s="175" t="s">
        <v>54</v>
      </c>
      <c r="AE46" s="175" t="s">
        <v>53</v>
      </c>
      <c r="AF46" s="175" t="s">
        <v>53</v>
      </c>
      <c r="AG46" s="175" t="s">
        <v>54</v>
      </c>
      <c r="AH46" s="92"/>
      <c r="AI46" s="1617" t="s">
        <v>362</v>
      </c>
      <c r="AJ46" s="92"/>
      <c r="AK46" s="1632" t="str">
        <f t="shared" si="11"/>
        <v>Mayor</v>
      </c>
      <c r="AL46" s="1635">
        <f t="shared" si="19"/>
        <v>0.8</v>
      </c>
      <c r="AM46" s="1638" t="str">
        <f>IF(AND(M46&lt;&gt;"",AK46&lt;&gt;""),VLOOKUP(M46&amp;AK46,'No Eliminar'!$P$3:$Q$27,2,FALSE),"")</f>
        <v>Alta</v>
      </c>
      <c r="AN46" s="685" t="s">
        <v>84</v>
      </c>
      <c r="AO46" s="1216" t="s">
        <v>1276</v>
      </c>
      <c r="AP46" s="370" t="s">
        <v>512</v>
      </c>
      <c r="AQ46" s="149" t="str">
        <f t="shared" si="1"/>
        <v>Probabilidad</v>
      </c>
      <c r="AR46" s="167" t="s">
        <v>61</v>
      </c>
      <c r="AS46" s="169">
        <f>IF(AR46="Preventivo", 25%, IF(AR46="Detectivo",15%, IF(AR46="Correctivo",10%,IF(AR46="No se tienen controles para aplicar al impacto","No Aplica",""))))</f>
        <v>0.25</v>
      </c>
      <c r="AT46" s="167" t="s">
        <v>56</v>
      </c>
      <c r="AU46" s="169">
        <f t="shared" si="6"/>
        <v>0.15</v>
      </c>
      <c r="AV46" s="96">
        <f t="shared" si="8"/>
        <v>0.4</v>
      </c>
      <c r="AW46" s="167" t="s">
        <v>57</v>
      </c>
      <c r="AX46" s="167" t="s">
        <v>58</v>
      </c>
      <c r="AY46" s="167" t="s">
        <v>59</v>
      </c>
      <c r="AZ46" s="96">
        <f>IFERROR(IF(AQ46="Probabilidad",(N46-(+N46*AV46)),IF(AQ46="Impacto",N46,"")),"")</f>
        <v>0.48</v>
      </c>
      <c r="BA46" s="235" t="str">
        <f t="shared" si="7"/>
        <v>Media</v>
      </c>
      <c r="BB46" s="96">
        <f>IF(AQ46="Impacto",(AL46-(+AL46*AV46)),AL46)</f>
        <v>0.8</v>
      </c>
      <c r="BC46" s="97" t="str">
        <f t="shared" si="2"/>
        <v>Mayor</v>
      </c>
      <c r="BD46" s="166" t="str">
        <f>IF(AND(BA46&lt;&gt;"",BC46&lt;&gt;""),VLOOKUP(BA46&amp;BC46,'No Eliminar'!$P$3:$Q$27,2,FALSE),"")</f>
        <v>Alta</v>
      </c>
      <c r="BE46" s="1619" t="s">
        <v>60</v>
      </c>
      <c r="BF46" s="1786" t="s">
        <v>513</v>
      </c>
      <c r="BG46" s="1776" t="s">
        <v>514</v>
      </c>
      <c r="BH46" s="1776" t="s">
        <v>395</v>
      </c>
      <c r="BI46" s="1784">
        <v>44928</v>
      </c>
      <c r="BJ46" s="1784">
        <v>45289</v>
      </c>
      <c r="BK46" s="1776"/>
      <c r="BL46" s="1782" t="s">
        <v>928</v>
      </c>
    </row>
    <row r="47" spans="2:64" ht="201" customHeight="1" thickTop="1" thickBot="1" x14ac:dyDescent="0.35">
      <c r="B47" s="1585"/>
      <c r="C47" s="1694"/>
      <c r="D47" s="1697"/>
      <c r="E47" s="1594"/>
      <c r="F47" s="1597"/>
      <c r="G47" s="1789"/>
      <c r="H47" s="1778"/>
      <c r="I47" s="1778"/>
      <c r="J47" s="1775"/>
      <c r="K47" s="1775"/>
      <c r="L47" s="1618"/>
      <c r="M47" s="1626"/>
      <c r="N47" s="1629"/>
      <c r="O47" s="165"/>
      <c r="P47" s="165"/>
      <c r="Q47" s="165"/>
      <c r="R47" s="165"/>
      <c r="S47" s="165"/>
      <c r="T47" s="165"/>
      <c r="U47" s="165"/>
      <c r="V47" s="165"/>
      <c r="W47" s="165"/>
      <c r="X47" s="165"/>
      <c r="Y47" s="165"/>
      <c r="Z47" s="165"/>
      <c r="AA47" s="165"/>
      <c r="AB47" s="165"/>
      <c r="AC47" s="165"/>
      <c r="AD47" s="165"/>
      <c r="AE47" s="165"/>
      <c r="AF47" s="165"/>
      <c r="AG47" s="165"/>
      <c r="AH47" s="144"/>
      <c r="AI47" s="1618"/>
      <c r="AJ47" s="144"/>
      <c r="AK47" s="1633"/>
      <c r="AL47" s="1637"/>
      <c r="AM47" s="1640"/>
      <c r="AN47" s="686" t="s">
        <v>347</v>
      </c>
      <c r="AO47" s="1217" t="s">
        <v>1277</v>
      </c>
      <c r="AP47" s="371" t="s">
        <v>519</v>
      </c>
      <c r="AQ47" s="180" t="str">
        <f t="shared" si="1"/>
        <v>Probabilidad</v>
      </c>
      <c r="AR47" s="163" t="s">
        <v>61</v>
      </c>
      <c r="AS47" s="164">
        <f t="shared" si="12"/>
        <v>0.25</v>
      </c>
      <c r="AT47" s="163" t="s">
        <v>56</v>
      </c>
      <c r="AU47" s="164">
        <f t="shared" ref="AU47:AU69" si="46">IF(AT47="Automático", 25%, IF(AT47="Manual",15%,IF(AT47="No Aplica", "No Aplica","")))</f>
        <v>0.15</v>
      </c>
      <c r="AV47" s="172">
        <f t="shared" ref="AV47:AV55" si="47">AS47+AU47</f>
        <v>0.4</v>
      </c>
      <c r="AW47" s="163" t="s">
        <v>73</v>
      </c>
      <c r="AX47" s="163" t="s">
        <v>65</v>
      </c>
      <c r="AY47" s="163" t="s">
        <v>59</v>
      </c>
      <c r="AZ47" s="125">
        <f>IFERROR(IF(AND(AQ46="Probabilidad",AQ47="Probabilidad"),(AZ46-(+AZ46*AV47)),IF(AQ47="Probabilidad",(N46-(+N46*AV47)),IF(AQ47="Impacto",AZ46,""))),"")</f>
        <v>0.28799999999999998</v>
      </c>
      <c r="BA47" s="236" t="str">
        <f t="shared" ref="BA47:BA69" si="48">IF(AZ47&lt;=20%, "Muy Baja", IF(AZ47&lt;=40%,"Baja", IF(AZ47&lt;=60%,"Media",IF(AZ47&lt;=80%,"Alta","Muy Alta"))))</f>
        <v>Baja</v>
      </c>
      <c r="BB47" s="105">
        <f>IFERROR(IF(AND(AQ46="Impacto",AQ47="Impacto"),(BB46-(+BB46*AV47)),IF(AND(AQ46="Impacto",AQ47="Probabilidad"),(BB46),IF(AND(AQ46="Probabilidad",AQ47="Impacto"),(BB46-(+BB46*AV47)),IF(AND(AQ46="Probabilidad",AQ47="Probabilidad"),(BB46))))),"")</f>
        <v>0.8</v>
      </c>
      <c r="BC47" s="173" t="str">
        <f t="shared" ref="BC47:BC69" si="49">IF(BB47&lt;=20%, "Leve", IF(BB47&lt;=40%,"Menor", IF(BB47&lt;=60%,"Moderado",IF(BB47&lt;=80%,"Mayor","Catastrófico"))))</f>
        <v>Mayor</v>
      </c>
      <c r="BD47" s="174" t="str">
        <f>IF(AND(BA47&lt;&gt;"",BC47&lt;&gt;""),VLOOKUP(BA47&amp;BC47,'No Eliminar'!$P$3:$Q$27,2,FALSE),"")</f>
        <v>Alta</v>
      </c>
      <c r="BE47" s="1621"/>
      <c r="BF47" s="1787"/>
      <c r="BG47" s="1778"/>
      <c r="BH47" s="1778"/>
      <c r="BI47" s="1785"/>
      <c r="BJ47" s="1785"/>
      <c r="BK47" s="1778"/>
      <c r="BL47" s="1783"/>
    </row>
    <row r="48" spans="2:64" s="614" customFormat="1" ht="198.75" customHeight="1" thickBot="1" x14ac:dyDescent="0.35">
      <c r="B48" s="1583" t="s">
        <v>194</v>
      </c>
      <c r="C48" s="1692" t="str">
        <f>VLOOKUP(B48,'No Eliminar'!B$3:D$18,2,FALSE)</f>
        <v>Definir políticas y estrategias para el diseño de programas y lineamientos en los servicios de salud y alimentación, actividades ocupacionales y programas de atención psicosocial para atender las necesidades de la población privada de la libertad.</v>
      </c>
      <c r="D48" s="1695" t="str">
        <f>VLOOKUP(B48,'No Eliminar'!B$3:E$18,4,FALSE)</f>
        <v>Establecer de acuerdo con las políticas institucionales y la normatividad vigente los planes para el desarrollo de los proyectos y programas de atención básica de la población sindicada privada de la libertad y el tratamiento penitenciario de la población</v>
      </c>
      <c r="E48" s="597" t="s">
        <v>74</v>
      </c>
      <c r="F48" s="551" t="s">
        <v>257</v>
      </c>
      <c r="G48" s="907" t="s">
        <v>1533</v>
      </c>
      <c r="H48" s="1171" t="s">
        <v>68</v>
      </c>
      <c r="I48" s="1171" t="s">
        <v>1534</v>
      </c>
      <c r="J48" s="1171" t="s">
        <v>1535</v>
      </c>
      <c r="K48" s="1067" t="s">
        <v>101</v>
      </c>
      <c r="L48" s="728" t="s">
        <v>72</v>
      </c>
      <c r="M48" s="712" t="str">
        <f t="shared" ref="M48:M54" si="50">IF(L48="Máximo 2 veces por año","Muy Baja", IF(L48="De 3 a 24 veces por año","Baja", IF(L48="De 24 a 500 veces por año","Media", IF(L48="De 500 veces al año y máximo 5000 veces por año","Alta",IF(L48="Más de 5000 veces por año","Muy Alta",";")))))</f>
        <v>Baja</v>
      </c>
      <c r="N48" s="713">
        <f t="shared" ref="N48:N54" si="51">IF(M48="Muy Baja", 20%, IF(M48="Baja",40%, IF(M48="Media",60%, IF(M48="Alta",80%,IF(M48="Muy Alta",100%,"")))))</f>
        <v>0.4</v>
      </c>
      <c r="O48" s="714" t="s">
        <v>53</v>
      </c>
      <c r="P48" s="714" t="s">
        <v>53</v>
      </c>
      <c r="Q48" s="714" t="s">
        <v>53</v>
      </c>
      <c r="R48" s="714" t="s">
        <v>53</v>
      </c>
      <c r="S48" s="714" t="s">
        <v>53</v>
      </c>
      <c r="T48" s="714" t="s">
        <v>53</v>
      </c>
      <c r="U48" s="714" t="s">
        <v>53</v>
      </c>
      <c r="V48" s="714" t="s">
        <v>54</v>
      </c>
      <c r="W48" s="714" t="s">
        <v>54</v>
      </c>
      <c r="X48" s="714" t="s">
        <v>53</v>
      </c>
      <c r="Y48" s="714" t="s">
        <v>53</v>
      </c>
      <c r="Z48" s="714" t="s">
        <v>53</v>
      </c>
      <c r="AA48" s="714" t="s">
        <v>53</v>
      </c>
      <c r="AB48" s="714" t="s">
        <v>53</v>
      </c>
      <c r="AC48" s="714" t="s">
        <v>53</v>
      </c>
      <c r="AD48" s="714" t="s">
        <v>54</v>
      </c>
      <c r="AE48" s="714" t="s">
        <v>53</v>
      </c>
      <c r="AF48" s="714" t="s">
        <v>53</v>
      </c>
      <c r="AG48" s="714" t="s">
        <v>54</v>
      </c>
      <c r="AH48" s="715"/>
      <c r="AI48" s="728" t="s">
        <v>359</v>
      </c>
      <c r="AJ48" s="715"/>
      <c r="AK48" s="628" t="str">
        <f t="shared" ref="AK48:AK54" si="52">IF(AI48="Afectación menor a 10 SMLMV","Leve",IF(AI48="Entre 10 y 50 SMLMV","Menor",IF(AI48="Entre 50 y 100 SMLMV","Moderado",IF(AI48="Entre 100 y 500 SMLMV","Mayor",IF(AI48="Mayor a 500 SMLMV","Catastrófico",";")))))</f>
        <v>Leve</v>
      </c>
      <c r="AL48" s="627">
        <f t="shared" ref="AL48:AL54" si="53">IF(AK48="Leve", 20%, IF(AK48="Menor",40%, IF(AK48="Moderado",60%, IF(AK48="Mayor",80%,IF(AK48="Catastrófico",100%,"")))))</f>
        <v>0.2</v>
      </c>
      <c r="AM48" s="732" t="str">
        <f>IF(AND(M48&lt;&gt;"",AK48&lt;&gt;""),VLOOKUP(M48&amp;AK48,'No Eliminar'!$P$3:$Q$27,2,FALSE),"")</f>
        <v>Baja</v>
      </c>
      <c r="AN48" s="522" t="s">
        <v>84</v>
      </c>
      <c r="AO48" s="1135" t="s">
        <v>1589</v>
      </c>
      <c r="AP48" s="393" t="s">
        <v>1444</v>
      </c>
      <c r="AQ48" s="356" t="str">
        <f t="shared" si="1"/>
        <v>Probabilidad</v>
      </c>
      <c r="AR48" s="708" t="s">
        <v>61</v>
      </c>
      <c r="AS48" s="627">
        <f t="shared" si="12"/>
        <v>0.25</v>
      </c>
      <c r="AT48" s="708" t="s">
        <v>56</v>
      </c>
      <c r="AU48" s="627">
        <f t="shared" si="46"/>
        <v>0.15</v>
      </c>
      <c r="AV48" s="606">
        <f t="shared" si="47"/>
        <v>0.4</v>
      </c>
      <c r="AW48" s="708" t="s">
        <v>57</v>
      </c>
      <c r="AX48" s="708" t="s">
        <v>58</v>
      </c>
      <c r="AY48" s="708" t="s">
        <v>59</v>
      </c>
      <c r="AZ48" s="606">
        <f>IFERROR(IF(AQ48="Probabilidad",(N48-(+N48*AV48)),IF(AQ48="Impacto",N48,"")),"")</f>
        <v>0.24</v>
      </c>
      <c r="BA48" s="605" t="str">
        <f t="shared" si="48"/>
        <v>Baja</v>
      </c>
      <c r="BB48" s="606">
        <f t="shared" ref="BB48:BB51" si="54">IF(AQ48="Impacto",(AL48-(+AL48*AV48)),AL48)</f>
        <v>0.2</v>
      </c>
      <c r="BC48" s="605" t="str">
        <f t="shared" si="49"/>
        <v>Leve</v>
      </c>
      <c r="BD48" s="604" t="str">
        <f>IF(AND(BA48&lt;&gt;"",BC48&lt;&gt;""),VLOOKUP(BA48&amp;BC48,'No Eliminar'!$P$3:$Q$27,2,FALSE),"")</f>
        <v>Baja</v>
      </c>
      <c r="BE48" s="708" t="s">
        <v>114</v>
      </c>
      <c r="BF48" s="1179" t="s">
        <v>1284</v>
      </c>
      <c r="BG48" s="1156" t="s">
        <v>1064</v>
      </c>
      <c r="BH48" s="930" t="s">
        <v>590</v>
      </c>
      <c r="BI48" s="1180">
        <v>44928</v>
      </c>
      <c r="BJ48" s="1180">
        <v>45260</v>
      </c>
      <c r="BK48" s="1252"/>
      <c r="BL48" s="1008" t="s">
        <v>1119</v>
      </c>
    </row>
    <row r="49" spans="2:64" s="614" customFormat="1" ht="143.25" thickBot="1" x14ac:dyDescent="0.35">
      <c r="B49" s="1584"/>
      <c r="C49" s="1693"/>
      <c r="D49" s="1696"/>
      <c r="E49" s="598" t="s">
        <v>50</v>
      </c>
      <c r="F49" s="551" t="s">
        <v>258</v>
      </c>
      <c r="G49" s="906" t="s">
        <v>1061</v>
      </c>
      <c r="H49" s="1156" t="s">
        <v>68</v>
      </c>
      <c r="I49" s="1156" t="s">
        <v>1062</v>
      </c>
      <c r="J49" s="1156" t="s">
        <v>1063</v>
      </c>
      <c r="K49" s="923" t="s">
        <v>101</v>
      </c>
      <c r="L49" s="688" t="s">
        <v>64</v>
      </c>
      <c r="M49" s="690" t="str">
        <f t="shared" si="50"/>
        <v>Media</v>
      </c>
      <c r="N49" s="691">
        <f t="shared" si="51"/>
        <v>0.6</v>
      </c>
      <c r="O49" s="692" t="s">
        <v>53</v>
      </c>
      <c r="P49" s="692" t="s">
        <v>53</v>
      </c>
      <c r="Q49" s="692" t="s">
        <v>53</v>
      </c>
      <c r="R49" s="692" t="s">
        <v>53</v>
      </c>
      <c r="S49" s="692" t="s">
        <v>53</v>
      </c>
      <c r="T49" s="692" t="s">
        <v>53</v>
      </c>
      <c r="U49" s="692" t="s">
        <v>53</v>
      </c>
      <c r="V49" s="692" t="s">
        <v>54</v>
      </c>
      <c r="W49" s="692" t="s">
        <v>54</v>
      </c>
      <c r="X49" s="692" t="s">
        <v>53</v>
      </c>
      <c r="Y49" s="692" t="s">
        <v>53</v>
      </c>
      <c r="Z49" s="692" t="s">
        <v>53</v>
      </c>
      <c r="AA49" s="692" t="s">
        <v>53</v>
      </c>
      <c r="AB49" s="692" t="s">
        <v>53</v>
      </c>
      <c r="AC49" s="692" t="s">
        <v>53</v>
      </c>
      <c r="AD49" s="692" t="s">
        <v>54</v>
      </c>
      <c r="AE49" s="692" t="s">
        <v>53</v>
      </c>
      <c r="AF49" s="692" t="s">
        <v>53</v>
      </c>
      <c r="AG49" s="692" t="s">
        <v>54</v>
      </c>
      <c r="AH49" s="693"/>
      <c r="AI49" s="688" t="s">
        <v>359</v>
      </c>
      <c r="AJ49" s="693"/>
      <c r="AK49" s="694" t="str">
        <f t="shared" si="52"/>
        <v>Leve</v>
      </c>
      <c r="AL49" s="695">
        <f t="shared" si="53"/>
        <v>0.2</v>
      </c>
      <c r="AM49" s="706" t="str">
        <f>IF(AND(M49&lt;&gt;"",AK49&lt;&gt;""),VLOOKUP(M49&amp;AK49,'No Eliminar'!$P$3:$Q$27,2,FALSE),"")</f>
        <v>Moderada</v>
      </c>
      <c r="AN49" s="686" t="s">
        <v>84</v>
      </c>
      <c r="AO49" s="759" t="s">
        <v>1285</v>
      </c>
      <c r="AP49" s="368" t="s">
        <v>1064</v>
      </c>
      <c r="AQ49" s="696" t="str">
        <f t="shared" si="1"/>
        <v>Impacto</v>
      </c>
      <c r="AR49" s="697" t="s">
        <v>55</v>
      </c>
      <c r="AS49" s="695">
        <f t="shared" si="12"/>
        <v>0.1</v>
      </c>
      <c r="AT49" s="697" t="s">
        <v>56</v>
      </c>
      <c r="AU49" s="695">
        <f t="shared" si="46"/>
        <v>0.15</v>
      </c>
      <c r="AV49" s="698">
        <f t="shared" si="47"/>
        <v>0.25</v>
      </c>
      <c r="AW49" s="697" t="s">
        <v>57</v>
      </c>
      <c r="AX49" s="697" t="s">
        <v>58</v>
      </c>
      <c r="AY49" s="697" t="s">
        <v>59</v>
      </c>
      <c r="AZ49" s="698">
        <f t="shared" ref="AZ49:AZ51" si="55">IFERROR(IF(AQ49="Probabilidad",(N49-(+N49*AV49)),IF(AQ49="Impacto",N49,"")),"")</f>
        <v>0.6</v>
      </c>
      <c r="BA49" s="699" t="str">
        <f t="shared" si="48"/>
        <v>Media</v>
      </c>
      <c r="BB49" s="698">
        <f t="shared" si="54"/>
        <v>0.15000000000000002</v>
      </c>
      <c r="BC49" s="699" t="str">
        <f t="shared" si="49"/>
        <v>Leve</v>
      </c>
      <c r="BD49" s="700" t="str">
        <f>IF(AND(BA49&lt;&gt;"",BC49&lt;&gt;""),VLOOKUP(BA49&amp;BC49,'No Eliminar'!$P$3:$Q$27,2,FALSE),"")</f>
        <v>Moderada</v>
      </c>
      <c r="BE49" s="697" t="s">
        <v>60</v>
      </c>
      <c r="BF49" s="1179" t="s">
        <v>1286</v>
      </c>
      <c r="BG49" s="1156" t="s">
        <v>1064</v>
      </c>
      <c r="BH49" s="1156" t="s">
        <v>590</v>
      </c>
      <c r="BI49" s="1157">
        <v>44927</v>
      </c>
      <c r="BJ49" s="1157">
        <v>45260</v>
      </c>
      <c r="BK49" s="1251"/>
      <c r="BL49" s="1008" t="s">
        <v>1065</v>
      </c>
    </row>
    <row r="50" spans="2:64" s="614" customFormat="1" ht="141" thickBot="1" x14ac:dyDescent="0.35">
      <c r="B50" s="1584"/>
      <c r="C50" s="1693"/>
      <c r="D50" s="1696"/>
      <c r="E50" s="598" t="s">
        <v>74</v>
      </c>
      <c r="F50" s="551" t="s">
        <v>259</v>
      </c>
      <c r="G50" s="907" t="s">
        <v>1120</v>
      </c>
      <c r="H50" s="1171" t="s">
        <v>68</v>
      </c>
      <c r="I50" s="1192" t="s">
        <v>766</v>
      </c>
      <c r="J50" s="1171" t="s">
        <v>1121</v>
      </c>
      <c r="K50" s="1067" t="s">
        <v>101</v>
      </c>
      <c r="L50" s="728" t="s">
        <v>72</v>
      </c>
      <c r="M50" s="712" t="str">
        <f t="shared" si="50"/>
        <v>Baja</v>
      </c>
      <c r="N50" s="713">
        <f t="shared" si="51"/>
        <v>0.4</v>
      </c>
      <c r="O50" s="714" t="s">
        <v>53</v>
      </c>
      <c r="P50" s="714" t="s">
        <v>53</v>
      </c>
      <c r="Q50" s="714" t="s">
        <v>53</v>
      </c>
      <c r="R50" s="714" t="s">
        <v>53</v>
      </c>
      <c r="S50" s="714" t="s">
        <v>53</v>
      </c>
      <c r="T50" s="714" t="s">
        <v>53</v>
      </c>
      <c r="U50" s="714" t="s">
        <v>53</v>
      </c>
      <c r="V50" s="714" t="s">
        <v>54</v>
      </c>
      <c r="W50" s="714" t="s">
        <v>54</v>
      </c>
      <c r="X50" s="714" t="s">
        <v>53</v>
      </c>
      <c r="Y50" s="714" t="s">
        <v>53</v>
      </c>
      <c r="Z50" s="714" t="s">
        <v>53</v>
      </c>
      <c r="AA50" s="714" t="s">
        <v>53</v>
      </c>
      <c r="AB50" s="714" t="s">
        <v>53</v>
      </c>
      <c r="AC50" s="714" t="s">
        <v>53</v>
      </c>
      <c r="AD50" s="714" t="s">
        <v>54</v>
      </c>
      <c r="AE50" s="714" t="s">
        <v>53</v>
      </c>
      <c r="AF50" s="714" t="s">
        <v>53</v>
      </c>
      <c r="AG50" s="714" t="s">
        <v>54</v>
      </c>
      <c r="AH50" s="715"/>
      <c r="AI50" s="728" t="s">
        <v>359</v>
      </c>
      <c r="AJ50" s="715"/>
      <c r="AK50" s="628" t="str">
        <f t="shared" si="52"/>
        <v>Leve</v>
      </c>
      <c r="AL50" s="627">
        <f t="shared" si="53"/>
        <v>0.2</v>
      </c>
      <c r="AM50" s="732" t="str">
        <f>IF(AND(M50&lt;&gt;"",AK50&lt;&gt;""),VLOOKUP(M50&amp;AK50,'No Eliminar'!$P$3:$Q$27,2,FALSE),"")</f>
        <v>Baja</v>
      </c>
      <c r="AN50" s="522" t="s">
        <v>84</v>
      </c>
      <c r="AO50" s="758" t="s">
        <v>1287</v>
      </c>
      <c r="AP50" s="368" t="s">
        <v>1122</v>
      </c>
      <c r="AQ50" s="356" t="str">
        <f t="shared" si="1"/>
        <v>Probabilidad</v>
      </c>
      <c r="AR50" s="708" t="s">
        <v>61</v>
      </c>
      <c r="AS50" s="627">
        <f t="shared" si="12"/>
        <v>0.25</v>
      </c>
      <c r="AT50" s="708" t="s">
        <v>56</v>
      </c>
      <c r="AU50" s="627">
        <f t="shared" si="46"/>
        <v>0.15</v>
      </c>
      <c r="AV50" s="606">
        <f t="shared" si="47"/>
        <v>0.4</v>
      </c>
      <c r="AW50" s="708" t="s">
        <v>57</v>
      </c>
      <c r="AX50" s="708" t="s">
        <v>58</v>
      </c>
      <c r="AY50" s="708" t="s">
        <v>59</v>
      </c>
      <c r="AZ50" s="606">
        <f t="shared" si="55"/>
        <v>0.24</v>
      </c>
      <c r="BA50" s="605" t="str">
        <f t="shared" si="48"/>
        <v>Baja</v>
      </c>
      <c r="BB50" s="606">
        <f t="shared" si="54"/>
        <v>0.2</v>
      </c>
      <c r="BC50" s="605" t="str">
        <f t="shared" si="49"/>
        <v>Leve</v>
      </c>
      <c r="BD50" s="604" t="str">
        <f>IF(AND(BA50&lt;&gt;"",BC50&lt;&gt;""),VLOOKUP(BA50&amp;BC50,'No Eliminar'!$P$3:$Q$27,2,FALSE),"")</f>
        <v>Baja</v>
      </c>
      <c r="BE50" s="708" t="s">
        <v>114</v>
      </c>
      <c r="BF50" s="930" t="s">
        <v>388</v>
      </c>
      <c r="BG50" s="930" t="s">
        <v>388</v>
      </c>
      <c r="BH50" s="930" t="s">
        <v>388</v>
      </c>
      <c r="BI50" s="930" t="s">
        <v>388</v>
      </c>
      <c r="BJ50" s="930" t="s">
        <v>388</v>
      </c>
      <c r="BK50" s="1252"/>
      <c r="BL50" s="1008" t="s">
        <v>1124</v>
      </c>
    </row>
    <row r="51" spans="2:64" s="614" customFormat="1" ht="101.25" thickBot="1" x14ac:dyDescent="0.35">
      <c r="B51" s="1584"/>
      <c r="C51" s="1693"/>
      <c r="D51" s="1696"/>
      <c r="E51" s="530" t="s">
        <v>50</v>
      </c>
      <c r="F51" s="720" t="s">
        <v>260</v>
      </c>
      <c r="G51" s="906" t="s">
        <v>1068</v>
      </c>
      <c r="H51" s="1156" t="s">
        <v>157</v>
      </c>
      <c r="I51" s="1156" t="s">
        <v>1066</v>
      </c>
      <c r="J51" s="1156" t="s">
        <v>1067</v>
      </c>
      <c r="K51" s="923" t="s">
        <v>356</v>
      </c>
      <c r="L51" s="688" t="s">
        <v>64</v>
      </c>
      <c r="M51" s="690" t="str">
        <f t="shared" si="50"/>
        <v>Media</v>
      </c>
      <c r="N51" s="691">
        <f t="shared" si="51"/>
        <v>0.6</v>
      </c>
      <c r="O51" s="692" t="s">
        <v>53</v>
      </c>
      <c r="P51" s="692" t="s">
        <v>53</v>
      </c>
      <c r="Q51" s="692" t="s">
        <v>53</v>
      </c>
      <c r="R51" s="692" t="s">
        <v>53</v>
      </c>
      <c r="S51" s="692" t="s">
        <v>53</v>
      </c>
      <c r="T51" s="692" t="s">
        <v>53</v>
      </c>
      <c r="U51" s="692" t="s">
        <v>53</v>
      </c>
      <c r="V51" s="692" t="s">
        <v>54</v>
      </c>
      <c r="W51" s="692" t="s">
        <v>54</v>
      </c>
      <c r="X51" s="692" t="s">
        <v>53</v>
      </c>
      <c r="Y51" s="692" t="s">
        <v>53</v>
      </c>
      <c r="Z51" s="692" t="s">
        <v>53</v>
      </c>
      <c r="AA51" s="692" t="s">
        <v>53</v>
      </c>
      <c r="AB51" s="692" t="s">
        <v>53</v>
      </c>
      <c r="AC51" s="692" t="s">
        <v>53</v>
      </c>
      <c r="AD51" s="692" t="s">
        <v>54</v>
      </c>
      <c r="AE51" s="692" t="s">
        <v>53</v>
      </c>
      <c r="AF51" s="692" t="s">
        <v>53</v>
      </c>
      <c r="AG51" s="692" t="s">
        <v>54</v>
      </c>
      <c r="AH51" s="693"/>
      <c r="AI51" s="688" t="s">
        <v>361</v>
      </c>
      <c r="AJ51" s="693"/>
      <c r="AK51" s="694" t="str">
        <f t="shared" si="52"/>
        <v>Moderado</v>
      </c>
      <c r="AL51" s="695">
        <f t="shared" si="53"/>
        <v>0.6</v>
      </c>
      <c r="AM51" s="706" t="str">
        <f>IF(AND(M51&lt;&gt;"",AK51&lt;&gt;""),VLOOKUP(M51&amp;AK51,'No Eliminar'!$P$3:$Q$27,2,FALSE),"")</f>
        <v>Moderada</v>
      </c>
      <c r="AN51" s="686" t="s">
        <v>84</v>
      </c>
      <c r="AO51" s="1224" t="s">
        <v>1288</v>
      </c>
      <c r="AP51" s="368" t="s">
        <v>1064</v>
      </c>
      <c r="AQ51" s="696" t="str">
        <f t="shared" si="1"/>
        <v>Probabilidad</v>
      </c>
      <c r="AR51" s="697" t="s">
        <v>61</v>
      </c>
      <c r="AS51" s="695">
        <f t="shared" si="12"/>
        <v>0.25</v>
      </c>
      <c r="AT51" s="697" t="s">
        <v>56</v>
      </c>
      <c r="AU51" s="695">
        <f t="shared" si="46"/>
        <v>0.15</v>
      </c>
      <c r="AV51" s="698">
        <f t="shared" si="47"/>
        <v>0.4</v>
      </c>
      <c r="AW51" s="697" t="s">
        <v>57</v>
      </c>
      <c r="AX51" s="697" t="s">
        <v>58</v>
      </c>
      <c r="AY51" s="697" t="s">
        <v>59</v>
      </c>
      <c r="AZ51" s="698">
        <f t="shared" si="55"/>
        <v>0.36</v>
      </c>
      <c r="BA51" s="699" t="str">
        <f t="shared" si="48"/>
        <v>Baja</v>
      </c>
      <c r="BB51" s="698">
        <f t="shared" si="54"/>
        <v>0.6</v>
      </c>
      <c r="BC51" s="699" t="str">
        <f t="shared" si="49"/>
        <v>Moderado</v>
      </c>
      <c r="BD51" s="700" t="str">
        <f>IF(AND(BA51&lt;&gt;"",BC51&lt;&gt;""),VLOOKUP(BA51&amp;BC51,'No Eliminar'!$P$3:$Q$27,2,FALSE),"")</f>
        <v>Moderada</v>
      </c>
      <c r="BE51" s="697" t="s">
        <v>60</v>
      </c>
      <c r="BF51" s="1179" t="s">
        <v>1289</v>
      </c>
      <c r="BG51" s="1156" t="s">
        <v>1064</v>
      </c>
      <c r="BH51" s="1156" t="s">
        <v>1290</v>
      </c>
      <c r="BI51" s="1180">
        <v>44928</v>
      </c>
      <c r="BJ51" s="1180">
        <v>45260</v>
      </c>
      <c r="BK51" s="1251"/>
      <c r="BL51" s="1008" t="s">
        <v>1070</v>
      </c>
    </row>
    <row r="52" spans="2:64" s="614" customFormat="1" ht="150" customHeight="1" thickBot="1" x14ac:dyDescent="0.35">
      <c r="B52" s="1584"/>
      <c r="C52" s="1693"/>
      <c r="D52" s="1696"/>
      <c r="E52" s="610" t="s">
        <v>50</v>
      </c>
      <c r="F52" s="720" t="s">
        <v>261</v>
      </c>
      <c r="G52" s="906" t="s">
        <v>1073</v>
      </c>
      <c r="H52" s="1156" t="s">
        <v>68</v>
      </c>
      <c r="I52" s="1156" t="s">
        <v>1071</v>
      </c>
      <c r="J52" s="1156" t="s">
        <v>1072</v>
      </c>
      <c r="K52" s="923" t="s">
        <v>101</v>
      </c>
      <c r="L52" s="688" t="s">
        <v>64</v>
      </c>
      <c r="M52" s="690" t="str">
        <f t="shared" si="50"/>
        <v>Media</v>
      </c>
      <c r="N52" s="691">
        <f t="shared" si="51"/>
        <v>0.6</v>
      </c>
      <c r="O52" s="692" t="s">
        <v>53</v>
      </c>
      <c r="P52" s="692" t="s">
        <v>53</v>
      </c>
      <c r="Q52" s="692" t="s">
        <v>53</v>
      </c>
      <c r="R52" s="692" t="s">
        <v>53</v>
      </c>
      <c r="S52" s="692" t="s">
        <v>53</v>
      </c>
      <c r="T52" s="692" t="s">
        <v>53</v>
      </c>
      <c r="U52" s="692" t="s">
        <v>53</v>
      </c>
      <c r="V52" s="692" t="s">
        <v>54</v>
      </c>
      <c r="W52" s="692" t="s">
        <v>54</v>
      </c>
      <c r="X52" s="692" t="s">
        <v>53</v>
      </c>
      <c r="Y52" s="692" t="s">
        <v>53</v>
      </c>
      <c r="Z52" s="692" t="s">
        <v>53</v>
      </c>
      <c r="AA52" s="692" t="s">
        <v>53</v>
      </c>
      <c r="AB52" s="692" t="s">
        <v>53</v>
      </c>
      <c r="AC52" s="692" t="s">
        <v>53</v>
      </c>
      <c r="AD52" s="692" t="s">
        <v>54</v>
      </c>
      <c r="AE52" s="692" t="s">
        <v>53</v>
      </c>
      <c r="AF52" s="692" t="s">
        <v>53</v>
      </c>
      <c r="AG52" s="692" t="s">
        <v>54</v>
      </c>
      <c r="AH52" s="693"/>
      <c r="AI52" s="688" t="s">
        <v>359</v>
      </c>
      <c r="AJ52" s="693"/>
      <c r="AK52" s="694" t="str">
        <f t="shared" si="52"/>
        <v>Leve</v>
      </c>
      <c r="AL52" s="695">
        <f t="shared" si="53"/>
        <v>0.2</v>
      </c>
      <c r="AM52" s="706" t="str">
        <f>IF(AND(M52&lt;&gt;"",AK52&lt;&gt;""),VLOOKUP(M52&amp;AK52,'No Eliminar'!$P$3:$Q$27,2,FALSE),"")</f>
        <v>Moderada</v>
      </c>
      <c r="AN52" s="686" t="s">
        <v>84</v>
      </c>
      <c r="AO52" s="759" t="s">
        <v>1291</v>
      </c>
      <c r="AP52" s="393" t="s">
        <v>1292</v>
      </c>
      <c r="AQ52" s="696" t="str">
        <f t="shared" si="1"/>
        <v>Probabilidad</v>
      </c>
      <c r="AR52" s="697" t="s">
        <v>61</v>
      </c>
      <c r="AS52" s="695">
        <f t="shared" si="12"/>
        <v>0.25</v>
      </c>
      <c r="AT52" s="697" t="s">
        <v>56</v>
      </c>
      <c r="AU52" s="695">
        <f t="shared" si="46"/>
        <v>0.15</v>
      </c>
      <c r="AV52" s="698">
        <f t="shared" si="47"/>
        <v>0.4</v>
      </c>
      <c r="AW52" s="697" t="s">
        <v>57</v>
      </c>
      <c r="AX52" s="697" t="s">
        <v>58</v>
      </c>
      <c r="AY52" s="697" t="s">
        <v>59</v>
      </c>
      <c r="AZ52" s="698">
        <f>IFERROR(IF(AQ52="Probabilidad",(N52-(+N52*AV52)),IF(AQ52="Impacto",N52,"")),"")</f>
        <v>0.36</v>
      </c>
      <c r="BA52" s="699" t="str">
        <f t="shared" si="48"/>
        <v>Baja</v>
      </c>
      <c r="BB52" s="698">
        <f>IF(AQ52="Impacto",(AL52-(+AL52*AV52)),AL52)</f>
        <v>0.2</v>
      </c>
      <c r="BC52" s="699" t="str">
        <f t="shared" si="49"/>
        <v>Leve</v>
      </c>
      <c r="BD52" s="700" t="str">
        <f>IF(AND(BA52&lt;&gt;"",BC52&lt;&gt;""),VLOOKUP(BA52&amp;BC52,'No Eliminar'!$P$3:$Q$27,2,FALSE),"")</f>
        <v>Baja</v>
      </c>
      <c r="BE52" s="697" t="s">
        <v>114</v>
      </c>
      <c r="BF52" s="930" t="s">
        <v>388</v>
      </c>
      <c r="BG52" s="930" t="s">
        <v>388</v>
      </c>
      <c r="BH52" s="930" t="s">
        <v>388</v>
      </c>
      <c r="BI52" s="930" t="s">
        <v>388</v>
      </c>
      <c r="BJ52" s="930" t="s">
        <v>388</v>
      </c>
      <c r="BK52" s="930"/>
      <c r="BL52" s="1008" t="s">
        <v>1075</v>
      </c>
    </row>
    <row r="53" spans="2:64" s="614" customFormat="1" ht="126.75" customHeight="1" thickBot="1" x14ac:dyDescent="0.35">
      <c r="B53" s="1584"/>
      <c r="C53" s="1693"/>
      <c r="D53" s="1696"/>
      <c r="E53" s="598" t="s">
        <v>50</v>
      </c>
      <c r="F53" s="552" t="s">
        <v>262</v>
      </c>
      <c r="G53" s="907" t="s">
        <v>1078</v>
      </c>
      <c r="H53" s="1171" t="s">
        <v>68</v>
      </c>
      <c r="I53" s="1064" t="s">
        <v>1076</v>
      </c>
      <c r="J53" s="1064" t="s">
        <v>1077</v>
      </c>
      <c r="K53" s="1066" t="s">
        <v>101</v>
      </c>
      <c r="L53" s="556" t="s">
        <v>70</v>
      </c>
      <c r="M53" s="712" t="str">
        <f t="shared" si="50"/>
        <v>Alta</v>
      </c>
      <c r="N53" s="713">
        <f t="shared" si="51"/>
        <v>0.8</v>
      </c>
      <c r="O53" s="714" t="s">
        <v>53</v>
      </c>
      <c r="P53" s="714" t="s">
        <v>53</v>
      </c>
      <c r="Q53" s="714" t="s">
        <v>53</v>
      </c>
      <c r="R53" s="714" t="s">
        <v>53</v>
      </c>
      <c r="S53" s="714" t="s">
        <v>53</v>
      </c>
      <c r="T53" s="714" t="s">
        <v>53</v>
      </c>
      <c r="U53" s="714" t="s">
        <v>53</v>
      </c>
      <c r="V53" s="714" t="s">
        <v>54</v>
      </c>
      <c r="W53" s="714" t="s">
        <v>54</v>
      </c>
      <c r="X53" s="714" t="s">
        <v>53</v>
      </c>
      <c r="Y53" s="714" t="s">
        <v>53</v>
      </c>
      <c r="Z53" s="714" t="s">
        <v>53</v>
      </c>
      <c r="AA53" s="714" t="s">
        <v>53</v>
      </c>
      <c r="AB53" s="714" t="s">
        <v>53</v>
      </c>
      <c r="AC53" s="714" t="s">
        <v>53</v>
      </c>
      <c r="AD53" s="714" t="s">
        <v>54</v>
      </c>
      <c r="AE53" s="714" t="s">
        <v>53</v>
      </c>
      <c r="AF53" s="714" t="s">
        <v>53</v>
      </c>
      <c r="AG53" s="714" t="s">
        <v>54</v>
      </c>
      <c r="AH53" s="715"/>
      <c r="AI53" s="728" t="s">
        <v>359</v>
      </c>
      <c r="AJ53" s="715"/>
      <c r="AK53" s="628" t="str">
        <f t="shared" si="52"/>
        <v>Leve</v>
      </c>
      <c r="AL53" s="627">
        <f t="shared" si="53"/>
        <v>0.2</v>
      </c>
      <c r="AM53" s="732" t="str">
        <f>IF(AND(M53&lt;&gt;"",AK53&lt;&gt;""),VLOOKUP(M53&amp;AK53,'No Eliminar'!$P$3:$Q$27,2,FALSE),"")</f>
        <v>Moderada</v>
      </c>
      <c r="AN53" s="522" t="s">
        <v>84</v>
      </c>
      <c r="AO53" s="1135" t="s">
        <v>1590</v>
      </c>
      <c r="AP53" s="393" t="s">
        <v>1064</v>
      </c>
      <c r="AQ53" s="356" t="str">
        <f t="shared" si="1"/>
        <v>Probabilidad</v>
      </c>
      <c r="AR53" s="708" t="s">
        <v>61</v>
      </c>
      <c r="AS53" s="627">
        <f t="shared" si="12"/>
        <v>0.25</v>
      </c>
      <c r="AT53" s="708" t="s">
        <v>56</v>
      </c>
      <c r="AU53" s="627">
        <f t="shared" si="46"/>
        <v>0.15</v>
      </c>
      <c r="AV53" s="606">
        <f t="shared" si="47"/>
        <v>0.4</v>
      </c>
      <c r="AW53" s="708" t="s">
        <v>57</v>
      </c>
      <c r="AX53" s="708" t="s">
        <v>58</v>
      </c>
      <c r="AY53" s="708" t="s">
        <v>59</v>
      </c>
      <c r="AZ53" s="606">
        <f t="shared" ref="AZ53" si="56">IFERROR(IF(AQ53="Probabilidad",(N53-(+N53*AV53)),IF(AQ53="Impacto",N53,"")),"")</f>
        <v>0.48</v>
      </c>
      <c r="BA53" s="605" t="str">
        <f t="shared" si="48"/>
        <v>Media</v>
      </c>
      <c r="BB53" s="606">
        <f t="shared" ref="BB53:BB54" si="57">IF(AQ53="Impacto",(AL53-(+AL53*AV53)),AL53)</f>
        <v>0.2</v>
      </c>
      <c r="BC53" s="605" t="str">
        <f t="shared" si="49"/>
        <v>Leve</v>
      </c>
      <c r="BD53" s="604" t="str">
        <f>IF(AND(BA53&lt;&gt;"",BC53&lt;&gt;""),VLOOKUP(BA53&amp;BC53,'No Eliminar'!$P$3:$Q$27,2,FALSE),"")</f>
        <v>Moderada</v>
      </c>
      <c r="BE53" s="708" t="s">
        <v>60</v>
      </c>
      <c r="BF53" s="1175" t="s">
        <v>1198</v>
      </c>
      <c r="BG53" s="1064" t="s">
        <v>1064</v>
      </c>
      <c r="BH53" s="1064" t="s">
        <v>590</v>
      </c>
      <c r="BI53" s="1253">
        <v>44563</v>
      </c>
      <c r="BJ53" s="1253">
        <v>44895</v>
      </c>
      <c r="BK53" s="1245"/>
      <c r="BL53" s="1164" t="s">
        <v>1079</v>
      </c>
    </row>
    <row r="54" spans="2:64" s="614" customFormat="1" ht="232.5" customHeight="1" thickBot="1" x14ac:dyDescent="0.35">
      <c r="B54" s="1584"/>
      <c r="C54" s="1693"/>
      <c r="D54" s="1696"/>
      <c r="E54" s="1648" t="s">
        <v>50</v>
      </c>
      <c r="F54" s="1595" t="s">
        <v>263</v>
      </c>
      <c r="G54" s="1780" t="s">
        <v>791</v>
      </c>
      <c r="H54" s="1776" t="s">
        <v>68</v>
      </c>
      <c r="I54" s="1152" t="s">
        <v>968</v>
      </c>
      <c r="J54" s="1152" t="s">
        <v>969</v>
      </c>
      <c r="K54" s="1774" t="s">
        <v>101</v>
      </c>
      <c r="L54" s="1617" t="s">
        <v>64</v>
      </c>
      <c r="M54" s="1624" t="str">
        <f t="shared" si="50"/>
        <v>Media</v>
      </c>
      <c r="N54" s="1627">
        <f t="shared" si="51"/>
        <v>0.6</v>
      </c>
      <c r="O54" s="692" t="s">
        <v>53</v>
      </c>
      <c r="P54" s="692" t="s">
        <v>53</v>
      </c>
      <c r="Q54" s="692" t="s">
        <v>53</v>
      </c>
      <c r="R54" s="692" t="s">
        <v>53</v>
      </c>
      <c r="S54" s="692" t="s">
        <v>53</v>
      </c>
      <c r="T54" s="692" t="s">
        <v>53</v>
      </c>
      <c r="U54" s="692" t="s">
        <v>53</v>
      </c>
      <c r="V54" s="692" t="s">
        <v>54</v>
      </c>
      <c r="W54" s="692" t="s">
        <v>54</v>
      </c>
      <c r="X54" s="692" t="s">
        <v>53</v>
      </c>
      <c r="Y54" s="692" t="s">
        <v>53</v>
      </c>
      <c r="Z54" s="692" t="s">
        <v>53</v>
      </c>
      <c r="AA54" s="692" t="s">
        <v>53</v>
      </c>
      <c r="AB54" s="692" t="s">
        <v>53</v>
      </c>
      <c r="AC54" s="692" t="s">
        <v>53</v>
      </c>
      <c r="AD54" s="692" t="s">
        <v>54</v>
      </c>
      <c r="AE54" s="692" t="s">
        <v>53</v>
      </c>
      <c r="AF54" s="692" t="s">
        <v>53</v>
      </c>
      <c r="AG54" s="692" t="s">
        <v>54</v>
      </c>
      <c r="AH54" s="693"/>
      <c r="AI54" s="1617" t="s">
        <v>361</v>
      </c>
      <c r="AJ54" s="693"/>
      <c r="AK54" s="1632" t="str">
        <f t="shared" si="52"/>
        <v>Moderado</v>
      </c>
      <c r="AL54" s="1635">
        <f t="shared" si="53"/>
        <v>0.6</v>
      </c>
      <c r="AM54" s="1638" t="str">
        <f>IF(AND(M54&lt;&gt;"",AK54&lt;&gt;""),VLOOKUP(M54&amp;AK54,'No Eliminar'!$P$3:$Q$27,2,FALSE),"")</f>
        <v>Moderada</v>
      </c>
      <c r="AN54" s="686" t="s">
        <v>84</v>
      </c>
      <c r="AO54" s="1136" t="s">
        <v>1591</v>
      </c>
      <c r="AP54" s="368" t="s">
        <v>767</v>
      </c>
      <c r="AQ54" s="678" t="str">
        <f t="shared" si="1"/>
        <v>Probabilidad</v>
      </c>
      <c r="AR54" s="658" t="s">
        <v>62</v>
      </c>
      <c r="AS54" s="643">
        <f t="shared" si="12"/>
        <v>0.15</v>
      </c>
      <c r="AT54" s="658" t="s">
        <v>56</v>
      </c>
      <c r="AU54" s="643">
        <f t="shared" si="46"/>
        <v>0.15</v>
      </c>
      <c r="AV54" s="644">
        <f t="shared" si="47"/>
        <v>0.3</v>
      </c>
      <c r="AW54" s="658" t="s">
        <v>57</v>
      </c>
      <c r="AX54" s="658" t="s">
        <v>58</v>
      </c>
      <c r="AY54" s="658" t="s">
        <v>59</v>
      </c>
      <c r="AZ54" s="644">
        <f>IFERROR(IF(AQ54="Probabilidad",(N54-(+N54*AV54)),IF(AQ54="Impacto",N54,"")),"")</f>
        <v>0.42</v>
      </c>
      <c r="BA54" s="645" t="str">
        <f t="shared" si="48"/>
        <v>Media</v>
      </c>
      <c r="BB54" s="644">
        <f t="shared" si="57"/>
        <v>0.6</v>
      </c>
      <c r="BC54" s="645" t="str">
        <f t="shared" si="49"/>
        <v>Moderado</v>
      </c>
      <c r="BD54" s="646" t="str">
        <f>IF(AND(BA54&lt;&gt;"",BC54&lt;&gt;""),VLOOKUP(BA54&amp;BC54,'No Eliminar'!$P$3:$Q$27,2,FALSE),"")</f>
        <v>Moderada</v>
      </c>
      <c r="BE54" s="1619" t="s">
        <v>60</v>
      </c>
      <c r="BF54" s="1014" t="s">
        <v>768</v>
      </c>
      <c r="BG54" s="1152" t="s">
        <v>767</v>
      </c>
      <c r="BH54" s="1188" t="s">
        <v>381</v>
      </c>
      <c r="BI54" s="1246">
        <v>44958</v>
      </c>
      <c r="BJ54" s="1246">
        <v>45260</v>
      </c>
      <c r="BK54" s="1010"/>
      <c r="BL54" s="1254" t="s">
        <v>971</v>
      </c>
    </row>
    <row r="55" spans="2:64" s="614" customFormat="1" ht="100.5" thickBot="1" x14ac:dyDescent="0.35">
      <c r="B55" s="1584"/>
      <c r="C55" s="1693"/>
      <c r="D55" s="1696"/>
      <c r="E55" s="1614"/>
      <c r="F55" s="1597"/>
      <c r="G55" s="1781"/>
      <c r="H55" s="1778"/>
      <c r="I55" s="1064" t="s">
        <v>972</v>
      </c>
      <c r="J55" s="1064" t="s">
        <v>790</v>
      </c>
      <c r="K55" s="1775"/>
      <c r="L55" s="1618"/>
      <c r="M55" s="1626"/>
      <c r="N55" s="1629"/>
      <c r="O55" s="673"/>
      <c r="P55" s="673"/>
      <c r="Q55" s="673"/>
      <c r="R55" s="673"/>
      <c r="S55" s="673"/>
      <c r="T55" s="673"/>
      <c r="U55" s="673"/>
      <c r="V55" s="673"/>
      <c r="W55" s="673"/>
      <c r="X55" s="673"/>
      <c r="Y55" s="673"/>
      <c r="Z55" s="673"/>
      <c r="AA55" s="673"/>
      <c r="AB55" s="673"/>
      <c r="AC55" s="673"/>
      <c r="AD55" s="673"/>
      <c r="AE55" s="673"/>
      <c r="AF55" s="673"/>
      <c r="AG55" s="673"/>
      <c r="AH55" s="674"/>
      <c r="AI55" s="1618"/>
      <c r="AJ55" s="674"/>
      <c r="AK55" s="1633"/>
      <c r="AL55" s="1637"/>
      <c r="AM55" s="1640"/>
      <c r="AN55" s="686" t="s">
        <v>347</v>
      </c>
      <c r="AO55" s="1136" t="s">
        <v>1592</v>
      </c>
      <c r="AP55" s="368" t="s">
        <v>792</v>
      </c>
      <c r="AQ55" s="684" t="str">
        <f>IF(AR55="Preventivo","Probabilidad",IF(AR55="Detectivo","Probabilidad","Impacto"))</f>
        <v>Impacto</v>
      </c>
      <c r="AR55" s="660" t="s">
        <v>55</v>
      </c>
      <c r="AS55" s="653">
        <f t="shared" si="12"/>
        <v>0.1</v>
      </c>
      <c r="AT55" s="660" t="s">
        <v>56</v>
      </c>
      <c r="AU55" s="653">
        <f t="shared" si="46"/>
        <v>0.15</v>
      </c>
      <c r="AV55" s="654">
        <f t="shared" si="47"/>
        <v>0.25</v>
      </c>
      <c r="AW55" s="660" t="s">
        <v>73</v>
      </c>
      <c r="AX55" s="660" t="s">
        <v>58</v>
      </c>
      <c r="AY55" s="660" t="s">
        <v>59</v>
      </c>
      <c r="AZ55" s="671">
        <f>IFERROR(IF(AND(AQ54="Probabilidad",AQ55="Probabilidad"),(AZ54-(+AZ54*AV55)),IF(AQ55="Probabilidad",(N54-(+N54*AV55)),IF(AQ55="Impacto",AZ54,""))),"")</f>
        <v>0.42</v>
      </c>
      <c r="BA55" s="655" t="str">
        <f t="shared" si="48"/>
        <v>Media</v>
      </c>
      <c r="BB55" s="654">
        <f>IFERROR(IF(AND(AQ54="Impacto",AQ55="Impacto"),(BB54-(+BB54*AV55)),IF(AND(AQ54="Impacto",AQ55="Probabilidad"),(BB54),IF(AND(AQ54="Probabilidad",AQ55="Impacto"),(BB54-(+BB54*AV55)),IF(AND(AQ54="Probabilidad",AQ55="Probabilidad"),(BB54))))),"")</f>
        <v>0.44999999999999996</v>
      </c>
      <c r="BC55" s="655" t="str">
        <f t="shared" si="49"/>
        <v>Moderado</v>
      </c>
      <c r="BD55" s="656" t="str">
        <f>IF(AND(BA55&lt;&gt;"",BC55&lt;&gt;""),VLOOKUP(BA55&amp;BC55,'No Eliminar'!$P$3:$Q$27,2,FALSE),"")</f>
        <v>Moderada</v>
      </c>
      <c r="BE55" s="1621"/>
      <c r="BF55" s="1015" t="s">
        <v>1547</v>
      </c>
      <c r="BG55" s="1154" t="s">
        <v>973</v>
      </c>
      <c r="BH55" s="1188" t="s">
        <v>395</v>
      </c>
      <c r="BI55" s="1255">
        <v>44958</v>
      </c>
      <c r="BJ55" s="1255">
        <v>45260</v>
      </c>
      <c r="BK55" s="1011"/>
      <c r="BL55" s="1256" t="s">
        <v>974</v>
      </c>
    </row>
    <row r="56" spans="2:64" s="614" customFormat="1" ht="102.75" thickBot="1" x14ac:dyDescent="0.35">
      <c r="B56" s="1584"/>
      <c r="C56" s="1693"/>
      <c r="D56" s="1696"/>
      <c r="E56" s="1055" t="s">
        <v>50</v>
      </c>
      <c r="F56" s="563" t="s">
        <v>264</v>
      </c>
      <c r="G56" s="906" t="s">
        <v>796</v>
      </c>
      <c r="H56" s="1156" t="s">
        <v>51</v>
      </c>
      <c r="I56" s="1156" t="s">
        <v>795</v>
      </c>
      <c r="J56" s="1156" t="s">
        <v>1293</v>
      </c>
      <c r="K56" s="923" t="s">
        <v>355</v>
      </c>
      <c r="L56" s="688" t="s">
        <v>70</v>
      </c>
      <c r="M56" s="690" t="str">
        <f t="shared" ref="M56:M60" si="58">IF(L56="Máximo 2 veces por año","Muy Baja", IF(L56="De 3 a 24 veces por año","Baja", IF(L56="De 24 a 500 veces por año","Media", IF(L56="De 500 veces al año y máximo 5000 veces por año","Alta",IF(L56="Más de 5000 veces por año","Muy Alta",";")))))</f>
        <v>Alta</v>
      </c>
      <c r="N56" s="691">
        <f t="shared" ref="N56:N60" si="59">IF(M56="Muy Baja", 20%, IF(M56="Baja",40%, IF(M56="Media",60%, IF(M56="Alta",80%,IF(M56="Muy Alta",100%,"")))))</f>
        <v>0.8</v>
      </c>
      <c r="O56" s="692" t="s">
        <v>53</v>
      </c>
      <c r="P56" s="692" t="s">
        <v>53</v>
      </c>
      <c r="Q56" s="692" t="s">
        <v>53</v>
      </c>
      <c r="R56" s="692" t="s">
        <v>53</v>
      </c>
      <c r="S56" s="692" t="s">
        <v>53</v>
      </c>
      <c r="T56" s="692" t="s">
        <v>53</v>
      </c>
      <c r="U56" s="692" t="s">
        <v>53</v>
      </c>
      <c r="V56" s="692" t="s">
        <v>54</v>
      </c>
      <c r="W56" s="692" t="s">
        <v>54</v>
      </c>
      <c r="X56" s="692" t="s">
        <v>53</v>
      </c>
      <c r="Y56" s="692" t="s">
        <v>53</v>
      </c>
      <c r="Z56" s="692" t="s">
        <v>53</v>
      </c>
      <c r="AA56" s="692" t="s">
        <v>53</v>
      </c>
      <c r="AB56" s="692" t="s">
        <v>53</v>
      </c>
      <c r="AC56" s="692" t="s">
        <v>53</v>
      </c>
      <c r="AD56" s="692" t="s">
        <v>54</v>
      </c>
      <c r="AE56" s="692" t="s">
        <v>53</v>
      </c>
      <c r="AF56" s="692" t="s">
        <v>53</v>
      </c>
      <c r="AG56" s="692" t="s">
        <v>54</v>
      </c>
      <c r="AH56" s="693"/>
      <c r="AI56" s="688" t="s">
        <v>189</v>
      </c>
      <c r="AJ56" s="693"/>
      <c r="AK56" s="694" t="str">
        <f t="shared" ref="AK56:AK60" si="60">IF(AI56="Afectación menor a 10 SMLMV","Leve",IF(AI56="Entre 10 y 50 SMLMV","Menor",IF(AI56="Entre 50 y 100 SMLMV","Moderado",IF(AI56="Entre 100 y 500 SMLMV","Mayor",IF(AI56="Mayor a 500 SMLMV","Catastrófico",";")))))</f>
        <v>Catastrófico</v>
      </c>
      <c r="AL56" s="695">
        <f t="shared" ref="AL56:AL60" si="61">IF(AK56="Leve", 20%, IF(AK56="Menor",40%, IF(AK56="Moderado",60%, IF(AK56="Mayor",80%,IF(AK56="Catastrófico",100%,"")))))</f>
        <v>1</v>
      </c>
      <c r="AM56" s="706" t="str">
        <f>IF(AND(M56&lt;&gt;"",AK56&lt;&gt;""),VLOOKUP(M56&amp;AK56,'No Eliminar'!$P$3:$Q$27,2,FALSE),"")</f>
        <v>Extrema</v>
      </c>
      <c r="AN56" s="686" t="s">
        <v>84</v>
      </c>
      <c r="AO56" s="1136" t="s">
        <v>1593</v>
      </c>
      <c r="AP56" s="368" t="s">
        <v>797</v>
      </c>
      <c r="AQ56" s="696" t="str">
        <f t="shared" ref="AQ56:AQ69" si="62">IF(AR56="Preventivo","Probabilidad",IF(AR56="Detectivo","Probabilidad","Impacto"))</f>
        <v>Impacto</v>
      </c>
      <c r="AR56" s="697" t="s">
        <v>55</v>
      </c>
      <c r="AS56" s="695">
        <f t="shared" si="12"/>
        <v>0.1</v>
      </c>
      <c r="AT56" s="697" t="s">
        <v>56</v>
      </c>
      <c r="AU56" s="695">
        <f t="shared" si="46"/>
        <v>0.15</v>
      </c>
      <c r="AV56" s="698">
        <f>AS56+AU56</f>
        <v>0.25</v>
      </c>
      <c r="AW56" s="697" t="s">
        <v>57</v>
      </c>
      <c r="AX56" s="697" t="s">
        <v>58</v>
      </c>
      <c r="AY56" s="697" t="s">
        <v>59</v>
      </c>
      <c r="AZ56" s="698">
        <f>IFERROR(IF(AQ56="Probabilidad",(N56-(+N56*AV56)),IF(AQ56="Impacto",N56,"")),"")</f>
        <v>0.8</v>
      </c>
      <c r="BA56" s="699" t="str">
        <f t="shared" si="48"/>
        <v>Alta</v>
      </c>
      <c r="BB56" s="698">
        <f t="shared" ref="BB56" si="63">IF(AQ56="Impacto",(AL56-(+AL56*AV56)),AL56)</f>
        <v>0.75</v>
      </c>
      <c r="BC56" s="699" t="str">
        <f t="shared" si="49"/>
        <v>Mayor</v>
      </c>
      <c r="BD56" s="700" t="str">
        <f>IF(AND(BA56&lt;&gt;"",BC56&lt;&gt;""),VLOOKUP(BA56&amp;BC56,'No Eliminar'!$P$3:$Q$27,2,FALSE),"")</f>
        <v>Alta</v>
      </c>
      <c r="BE56" s="697" t="s">
        <v>60</v>
      </c>
      <c r="BF56" s="1179" t="s">
        <v>976</v>
      </c>
      <c r="BG56" s="1156" t="s">
        <v>977</v>
      </c>
      <c r="BH56" s="1156" t="s">
        <v>395</v>
      </c>
      <c r="BI56" s="1160">
        <v>44958</v>
      </c>
      <c r="BJ56" s="1160">
        <v>45260</v>
      </c>
      <c r="BK56" s="1251"/>
      <c r="BL56" s="1008" t="s">
        <v>978</v>
      </c>
    </row>
    <row r="57" spans="2:64" s="614" customFormat="1" ht="145.5" thickBot="1" x14ac:dyDescent="0.35">
      <c r="B57" s="1584"/>
      <c r="C57" s="1693"/>
      <c r="D57" s="1696"/>
      <c r="E57" s="396" t="s">
        <v>50</v>
      </c>
      <c r="F57" s="720" t="s">
        <v>266</v>
      </c>
      <c r="G57" s="1074" t="s">
        <v>777</v>
      </c>
      <c r="H57" s="1064" t="s">
        <v>68</v>
      </c>
      <c r="I57" s="1064" t="s">
        <v>1294</v>
      </c>
      <c r="J57" s="1064" t="s">
        <v>1295</v>
      </c>
      <c r="K57" s="1066" t="s">
        <v>358</v>
      </c>
      <c r="L57" s="782" t="s">
        <v>70</v>
      </c>
      <c r="M57" s="789" t="str">
        <f t="shared" ref="M57" si="64">IF(L57="Máximo 2 veces por año","Muy Baja", IF(L57="De 3 a 24 veces por año","Baja", IF(L57="De 24 a 500 veces por año","Media", IF(L57="De 500 veces al año y máximo 5000 veces por año","Alta",IF(L57="Más de 5000 veces por año","Muy Alta",";")))))</f>
        <v>Alta</v>
      </c>
      <c r="N57" s="781">
        <f t="shared" ref="N57" si="65">IF(M57="Muy Baja", 20%, IF(M57="Baja",40%, IF(M57="Media",60%, IF(M57="Alta",80%,IF(M57="Muy Alta",100%,"")))))</f>
        <v>0.8</v>
      </c>
      <c r="O57" s="799" t="s">
        <v>53</v>
      </c>
      <c r="P57" s="799" t="s">
        <v>53</v>
      </c>
      <c r="Q57" s="799" t="s">
        <v>53</v>
      </c>
      <c r="R57" s="799" t="s">
        <v>53</v>
      </c>
      <c r="S57" s="799" t="s">
        <v>53</v>
      </c>
      <c r="T57" s="799" t="s">
        <v>53</v>
      </c>
      <c r="U57" s="799" t="s">
        <v>53</v>
      </c>
      <c r="V57" s="799" t="s">
        <v>54</v>
      </c>
      <c r="W57" s="799" t="s">
        <v>54</v>
      </c>
      <c r="X57" s="799" t="s">
        <v>53</v>
      </c>
      <c r="Y57" s="799" t="s">
        <v>53</v>
      </c>
      <c r="Z57" s="799" t="s">
        <v>53</v>
      </c>
      <c r="AA57" s="799" t="s">
        <v>53</v>
      </c>
      <c r="AB57" s="799" t="s">
        <v>53</v>
      </c>
      <c r="AC57" s="799" t="s">
        <v>53</v>
      </c>
      <c r="AD57" s="799" t="s">
        <v>54</v>
      </c>
      <c r="AE57" s="799" t="s">
        <v>53</v>
      </c>
      <c r="AF57" s="799" t="s">
        <v>53</v>
      </c>
      <c r="AG57" s="799" t="s">
        <v>54</v>
      </c>
      <c r="AH57" s="674"/>
      <c r="AI57" s="782" t="s">
        <v>189</v>
      </c>
      <c r="AJ57" s="674"/>
      <c r="AK57" s="783" t="str">
        <f t="shared" ref="AK57" si="66">IF(AI57="Afectación menor a 10 SMLMV","Leve",IF(AI57="Entre 10 y 50 SMLMV","Menor",IF(AI57="Entre 50 y 100 SMLMV","Moderado",IF(AI57="Entre 100 y 500 SMLMV","Mayor",IF(AI57="Mayor a 500 SMLMV","Catastrófico",";")))))</f>
        <v>Catastrófico</v>
      </c>
      <c r="AL57" s="785">
        <f t="shared" ref="AL57" si="67">IF(AK57="Leve", 20%, IF(AK57="Menor",40%, IF(AK57="Moderado",60%, IF(AK57="Mayor",80%,IF(AK57="Catastrófico",100%,"")))))</f>
        <v>1</v>
      </c>
      <c r="AM57" s="804" t="str">
        <f>IF(AND(M57&lt;&gt;"",AK57&lt;&gt;""),VLOOKUP(M57&amp;AK57,'No Eliminar'!$P$3:$Q$27,2,FALSE),"")</f>
        <v>Extrema</v>
      </c>
      <c r="AN57" s="797" t="s">
        <v>84</v>
      </c>
      <c r="AO57" s="435" t="s">
        <v>1296</v>
      </c>
      <c r="AP57" s="412" t="s">
        <v>780</v>
      </c>
      <c r="AQ57" s="806" t="str">
        <f t="shared" ref="AQ57" si="68">IF(AR57="Preventivo","Probabilidad",IF(AR57="Detectivo","Probabilidad","Impacto"))</f>
        <v>Probabilidad</v>
      </c>
      <c r="AR57" s="787" t="s">
        <v>61</v>
      </c>
      <c r="AS57" s="785">
        <f t="shared" ref="AS57" si="69">IF(AR57="Preventivo", 25%, IF(AR57="Detectivo",15%, IF(AR57="Correctivo",10%,IF(AR57="No se tienen controles para aplicar al impacto","No Aplica",""))))</f>
        <v>0.25</v>
      </c>
      <c r="AT57" s="787" t="s">
        <v>56</v>
      </c>
      <c r="AU57" s="785">
        <f t="shared" ref="AU57" si="70">IF(AT57="Automático", 25%, IF(AT57="Manual",15%,IF(AT57="No Aplica", "No Aplica","")))</f>
        <v>0.15</v>
      </c>
      <c r="AV57" s="793">
        <f t="shared" ref="AV57" si="71">AS57+AU57</f>
        <v>0.4</v>
      </c>
      <c r="AW57" s="787" t="s">
        <v>57</v>
      </c>
      <c r="AX57" s="787" t="s">
        <v>58</v>
      </c>
      <c r="AY57" s="787" t="s">
        <v>59</v>
      </c>
      <c r="AZ57" s="793">
        <f>IFERROR(IF(AQ57="Probabilidad",(N57-(+N57*AV57)),IF(AQ57="Impacto",N57,"")),"")</f>
        <v>0.48</v>
      </c>
      <c r="BA57" s="791" t="str">
        <f t="shared" ref="BA57" si="72">IF(AZ57&lt;=20%, "Muy Baja", IF(AZ57&lt;=40%,"Baja", IF(AZ57&lt;=60%,"Media",IF(AZ57&lt;=80%,"Alta","Muy Alta"))))</f>
        <v>Media</v>
      </c>
      <c r="BB57" s="793">
        <f>IF(AQ57="Impacto",(AL57-(+AL57*AV57)),AL57)</f>
        <v>1</v>
      </c>
      <c r="BC57" s="791" t="str">
        <f t="shared" ref="BC57" si="73">IF(BB57&lt;=20%, "Leve", IF(BB57&lt;=40%,"Menor", IF(BB57&lt;=60%,"Moderado",IF(BB57&lt;=80%,"Mayor","Catastrófico"))))</f>
        <v>Catastrófico</v>
      </c>
      <c r="BD57" s="795" t="str">
        <f>IF(AND(BA57&lt;&gt;"",BC57&lt;&gt;""),VLOOKUP(BA57&amp;BC57,'No Eliminar'!$P$3:$Q$27,2,FALSE),"")</f>
        <v>Extrema</v>
      </c>
      <c r="BE57" s="787" t="s">
        <v>60</v>
      </c>
      <c r="BF57" s="1175" t="s">
        <v>1297</v>
      </c>
      <c r="BG57" s="1064" t="s">
        <v>780</v>
      </c>
      <c r="BH57" s="1156" t="s">
        <v>395</v>
      </c>
      <c r="BI57" s="1253">
        <v>44986</v>
      </c>
      <c r="BJ57" s="1253">
        <v>45260</v>
      </c>
      <c r="BK57" s="1245"/>
      <c r="BL57" s="1164" t="s">
        <v>979</v>
      </c>
    </row>
    <row r="58" spans="2:64" s="614" customFormat="1" ht="117" thickBot="1" x14ac:dyDescent="0.35">
      <c r="B58" s="1584"/>
      <c r="C58" s="1693"/>
      <c r="D58" s="1696"/>
      <c r="E58" s="1592" t="s">
        <v>74</v>
      </c>
      <c r="F58" s="1595" t="s">
        <v>267</v>
      </c>
      <c r="G58" s="1780" t="s">
        <v>1257</v>
      </c>
      <c r="H58" s="1776" t="s">
        <v>51</v>
      </c>
      <c r="I58" s="1776" t="s">
        <v>1250</v>
      </c>
      <c r="J58" s="1776" t="s">
        <v>1251</v>
      </c>
      <c r="K58" s="1774" t="s">
        <v>355</v>
      </c>
      <c r="L58" s="1617" t="s">
        <v>167</v>
      </c>
      <c r="M58" s="1624" t="str">
        <f>IF(L58="Máximo 2 veces por año","Muy Baja", IF(L58="De 3 a 24 veces por año","Baja", IF(L58="De 24 a 500 veces por año","Media", IF(L58="De 500 veces al año y máximo 5000 veces por año","Alta",IF(L58="Más de 5000 veces por año","Muy Alta",";")))))</f>
        <v>Muy Baja</v>
      </c>
      <c r="N58" s="1627">
        <f>IF(M58="Muy Baja", 20%, IF(M58="Baja",40%, IF(M58="Media",60%, IF(M58="Alta",80%,IF(M58="Muy Alta",100%,"")))))</f>
        <v>0.2</v>
      </c>
      <c r="O58" s="808" t="s">
        <v>53</v>
      </c>
      <c r="P58" s="808" t="s">
        <v>53</v>
      </c>
      <c r="Q58" s="808" t="s">
        <v>53</v>
      </c>
      <c r="R58" s="808" t="s">
        <v>53</v>
      </c>
      <c r="S58" s="808" t="s">
        <v>53</v>
      </c>
      <c r="T58" s="808" t="s">
        <v>53</v>
      </c>
      <c r="U58" s="808" t="s">
        <v>53</v>
      </c>
      <c r="V58" s="808" t="s">
        <v>54</v>
      </c>
      <c r="W58" s="808" t="s">
        <v>54</v>
      </c>
      <c r="X58" s="808" t="s">
        <v>53</v>
      </c>
      <c r="Y58" s="808" t="s">
        <v>53</v>
      </c>
      <c r="Z58" s="808" t="s">
        <v>53</v>
      </c>
      <c r="AA58" s="808" t="s">
        <v>53</v>
      </c>
      <c r="AB58" s="808" t="s">
        <v>53</v>
      </c>
      <c r="AC58" s="808" t="s">
        <v>53</v>
      </c>
      <c r="AD58" s="808" t="s">
        <v>54</v>
      </c>
      <c r="AE58" s="808" t="s">
        <v>53</v>
      </c>
      <c r="AF58" s="808" t="s">
        <v>53</v>
      </c>
      <c r="AG58" s="808" t="s">
        <v>54</v>
      </c>
      <c r="AH58" s="633"/>
      <c r="AI58" s="1617" t="s">
        <v>359</v>
      </c>
      <c r="AJ58" s="633"/>
      <c r="AK58" s="1632" t="str">
        <f>IF(AI58="Afectación menor a 10 SMLMV","Leve",IF(AI58="Entre 10 y 50 SMLMV","Menor",IF(AI58="Entre 50 y 100 SMLMV","Moderado",IF(AI58="Entre 100 y 500 SMLMV","Mayor",IF(AI58="Mayor a 500 SMLMV","Catastrófico",";")))))</f>
        <v>Leve</v>
      </c>
      <c r="AL58" s="1635">
        <f>IF(AK58="Leve", 20%, IF(AK58="Menor",40%, IF(AK58="Moderado",60%, IF(AK58="Mayor",80%,IF(AK58="Catastrófico",100%,"")))))</f>
        <v>0.2</v>
      </c>
      <c r="AM58" s="1638" t="str">
        <f>IF(AND(M58&lt;&gt;"",AK58&lt;&gt;""),VLOOKUP(M58&amp;AK58,'[2]No Eliminar'!$P$3:$Q$27,2,FALSE),"")</f>
        <v>Baja</v>
      </c>
      <c r="AN58" s="686" t="s">
        <v>84</v>
      </c>
      <c r="AO58" s="825" t="s">
        <v>1299</v>
      </c>
      <c r="AP58" s="826" t="s">
        <v>1300</v>
      </c>
      <c r="AQ58" s="481" t="str">
        <f>IF(AR58="Preventivo","Probabilidad",IF(AR58="Detectivo","Probabilidad","Impacto"))</f>
        <v>Probabilidad</v>
      </c>
      <c r="AR58" s="347" t="s">
        <v>61</v>
      </c>
      <c r="AS58" s="809">
        <f>IF(AR58="Preventivo", 25%, IF(AR58="Detectivo",15%, IF(AR58="Correctivo",10%,IF(AR58="No se tienen controles para aplicar al impacto","No Aplica",""))))</f>
        <v>0.25</v>
      </c>
      <c r="AT58" s="852" t="s">
        <v>56</v>
      </c>
      <c r="AU58" s="809">
        <f>IF(AT58="Automático", 25%, IF(AT58="Manual",15%,IF(AT58="No Aplica", "No Aplica","")))</f>
        <v>0.15</v>
      </c>
      <c r="AV58" s="637">
        <f>AS58+AU58</f>
        <v>0.4</v>
      </c>
      <c r="AW58" s="347" t="s">
        <v>57</v>
      </c>
      <c r="AX58" s="347" t="s">
        <v>58</v>
      </c>
      <c r="AY58" s="347" t="s">
        <v>59</v>
      </c>
      <c r="AZ58" s="644">
        <f>IFERROR(IF(AQ58="Probabilidad",(N58-(+N58*AV58)),IF(AQ58="Impacto",N58,"")),"")</f>
        <v>0.12</v>
      </c>
      <c r="BA58" s="638" t="str">
        <f>IF(AZ58&lt;=20%, "Muy Baja", IF(AZ58&lt;=40%,"Baja", IF(AZ58&lt;=60%,"Media",IF(AZ58&lt;=80%,"Alta","Muy Alta"))))</f>
        <v>Muy Baja</v>
      </c>
      <c r="BB58" s="644">
        <f>IF(AQ58="Impacto",(AL58-(+AL58*AV58)),AL58)</f>
        <v>0.2</v>
      </c>
      <c r="BC58" s="638" t="str">
        <f>IF(BB58&lt;=20%, "Leve", IF(BB58&lt;=40%,"Menor", IF(BB58&lt;=60%,"Moderado",IF(BB58&lt;=80%,"Mayor","Catastrófico"))))</f>
        <v>Leve</v>
      </c>
      <c r="BD58" s="625" t="str">
        <f>IF(AND(BA58&lt;&gt;"",BC58&lt;&gt;""),VLOOKUP(BA58&amp;BC58,'[2]No Eliminar'!$P$3:$Q$27,2,FALSE),"")</f>
        <v>Baja</v>
      </c>
      <c r="BE58" s="1619" t="s">
        <v>114</v>
      </c>
      <c r="BF58" s="1162" t="s">
        <v>388</v>
      </c>
      <c r="BG58" s="1162" t="s">
        <v>388</v>
      </c>
      <c r="BH58" s="1162" t="s">
        <v>388</v>
      </c>
      <c r="BI58" s="1162" t="s">
        <v>388</v>
      </c>
      <c r="BJ58" s="1162" t="s">
        <v>388</v>
      </c>
      <c r="BK58" s="1181"/>
      <c r="BL58" s="1874" t="s">
        <v>1253</v>
      </c>
    </row>
    <row r="59" spans="2:64" s="614" customFormat="1" ht="128.25" customHeight="1" thickBot="1" x14ac:dyDescent="0.35">
      <c r="B59" s="1585"/>
      <c r="C59" s="1694"/>
      <c r="D59" s="1697"/>
      <c r="E59" s="1594"/>
      <c r="F59" s="1597"/>
      <c r="G59" s="1781"/>
      <c r="H59" s="1778"/>
      <c r="I59" s="1778"/>
      <c r="J59" s="1778"/>
      <c r="K59" s="1775"/>
      <c r="L59" s="1618"/>
      <c r="M59" s="1626"/>
      <c r="N59" s="1629"/>
      <c r="O59" s="623" t="s">
        <v>53</v>
      </c>
      <c r="P59" s="623" t="s">
        <v>53</v>
      </c>
      <c r="Q59" s="623" t="s">
        <v>53</v>
      </c>
      <c r="R59" s="623" t="s">
        <v>53</v>
      </c>
      <c r="S59" s="623" t="s">
        <v>53</v>
      </c>
      <c r="T59" s="623" t="s">
        <v>53</v>
      </c>
      <c r="U59" s="623" t="s">
        <v>53</v>
      </c>
      <c r="V59" s="623" t="s">
        <v>54</v>
      </c>
      <c r="W59" s="623" t="s">
        <v>54</v>
      </c>
      <c r="X59" s="623" t="s">
        <v>53</v>
      </c>
      <c r="Y59" s="623" t="s">
        <v>53</v>
      </c>
      <c r="Z59" s="623" t="s">
        <v>53</v>
      </c>
      <c r="AA59" s="623" t="s">
        <v>53</v>
      </c>
      <c r="AB59" s="623" t="s">
        <v>53</v>
      </c>
      <c r="AC59" s="623" t="s">
        <v>53</v>
      </c>
      <c r="AD59" s="623" t="s">
        <v>54</v>
      </c>
      <c r="AE59" s="623" t="s">
        <v>53</v>
      </c>
      <c r="AF59" s="623" t="s">
        <v>53</v>
      </c>
      <c r="AG59" s="623" t="s">
        <v>54</v>
      </c>
      <c r="AH59" s="615"/>
      <c r="AI59" s="1618"/>
      <c r="AJ59" s="615"/>
      <c r="AK59" s="1633"/>
      <c r="AL59" s="1637"/>
      <c r="AM59" s="1640"/>
      <c r="AN59" s="686" t="s">
        <v>347</v>
      </c>
      <c r="AO59" s="825" t="s">
        <v>1301</v>
      </c>
      <c r="AP59" s="826" t="s">
        <v>1254</v>
      </c>
      <c r="AQ59" s="717" t="str">
        <f>IF(AR59="Preventivo","Probabilidad",IF(AR59="Detectivo","Probabilidad","Impacto"))</f>
        <v>Probabilidad</v>
      </c>
      <c r="AR59" s="807" t="s">
        <v>61</v>
      </c>
      <c r="AS59" s="617">
        <f>IF(AR59="Preventivo", 25%, IF(AR59="Detectivo",15%, IF(AR59="Correctivo",10%,IF(AR59="No se tienen controles para aplicar al impacto","No Aplica",""))))</f>
        <v>0.25</v>
      </c>
      <c r="AT59" s="807" t="s">
        <v>56</v>
      </c>
      <c r="AU59" s="617">
        <f>IF(AT59="Automático", 25%, IF(AT59="Manual",15%,IF(AT59="No Aplica", "No Aplica","")))</f>
        <v>0.15</v>
      </c>
      <c r="AV59" s="618">
        <f>AS59+AU59</f>
        <v>0.4</v>
      </c>
      <c r="AW59" s="807" t="s">
        <v>57</v>
      </c>
      <c r="AX59" s="807" t="s">
        <v>58</v>
      </c>
      <c r="AY59" s="807" t="s">
        <v>59</v>
      </c>
      <c r="AZ59" s="671">
        <f>IFERROR(IF(AND(AQ58="Probabilidad",AQ59="Probabilidad"),(AZ58-(+AZ58*AV59)),IF(AQ59="Probabilidad",(N58-(+N58*AV59)),IF(AQ59="Impacto",AZ58,""))),"")</f>
        <v>7.1999999999999995E-2</v>
      </c>
      <c r="BA59" s="619" t="str">
        <f>IF(AZ59&lt;=20%, "Muy Baja", IF(AZ59&lt;=40%,"Baja", IF(AZ59&lt;=60%,"Media",IF(AZ59&lt;=80%,"Alta","Muy Alta"))))</f>
        <v>Muy Baja</v>
      </c>
      <c r="BB59" s="654">
        <f>IFERROR(IF(AND(AQ58="Impacto",AQ59="Impacto"),(BB58-(+BB58*AV59)),IF(AND(AQ58="Impacto",AQ59="Probabilidad"),(BB58),IF(AND(AQ58="Probabilidad",AQ59="Impacto"),(BB58-(+BB58*AV59)),IF(AND(AQ58="Probabilidad",AQ59="Probabilidad"),(BB58))))),"")</f>
        <v>0.2</v>
      </c>
      <c r="BC59" s="619" t="str">
        <f>IF(BB59&lt;=20%, "Leve", IF(BB59&lt;=40%,"Menor", IF(BB59&lt;=60%,"Moderado",IF(BB59&lt;=80%,"Mayor","Catastrófico"))))</f>
        <v>Leve</v>
      </c>
      <c r="BD59" s="620" t="str">
        <f>IF(AND(BA59&lt;&gt;"",BC59&lt;&gt;""),VLOOKUP(BA59&amp;BC59,'[2]No Eliminar'!$P$3:$Q$27,2,FALSE),"")</f>
        <v>Baja</v>
      </c>
      <c r="BE59" s="1621"/>
      <c r="BF59" s="1162" t="s">
        <v>388</v>
      </c>
      <c r="BG59" s="1162" t="s">
        <v>388</v>
      </c>
      <c r="BH59" s="1162" t="s">
        <v>388</v>
      </c>
      <c r="BI59" s="1162" t="s">
        <v>388</v>
      </c>
      <c r="BJ59" s="1162" t="s">
        <v>388</v>
      </c>
      <c r="BK59" s="1013"/>
      <c r="BL59" s="1875"/>
    </row>
    <row r="60" spans="2:64" s="614" customFormat="1" ht="166.5" thickBot="1" x14ac:dyDescent="0.35">
      <c r="B60" s="1583" t="s">
        <v>199</v>
      </c>
      <c r="C60" s="1692" t="str">
        <f>VLOOKUP(B60,'No Eliminar'!B$3:D$18,2,FALSE)</f>
        <v>Ejercer la defensa de los intereses del Instituto, el control de la legalidad de sus actos administrativos y emitir conceptos jurídicos relacionados con el objeto y función de la entidad.</v>
      </c>
      <c r="D60" s="1695" t="str">
        <f>VLOOKUP(B60,'No Eliminar'!B$3:E$18,4,FALSE)</f>
        <v>Ejecutar la planeación institucional en el marco de los valores del servicio público.</v>
      </c>
      <c r="E60" s="1592" t="s">
        <v>50</v>
      </c>
      <c r="F60" s="1595" t="s">
        <v>269</v>
      </c>
      <c r="G60" s="1780" t="s">
        <v>1157</v>
      </c>
      <c r="H60" s="1776" t="s">
        <v>68</v>
      </c>
      <c r="I60" s="1776" t="s">
        <v>1155</v>
      </c>
      <c r="J60" s="1776" t="s">
        <v>1156</v>
      </c>
      <c r="K60" s="1774" t="s">
        <v>101</v>
      </c>
      <c r="L60" s="1617" t="s">
        <v>64</v>
      </c>
      <c r="M60" s="1624" t="str">
        <f t="shared" si="58"/>
        <v>Media</v>
      </c>
      <c r="N60" s="1627">
        <f t="shared" si="59"/>
        <v>0.6</v>
      </c>
      <c r="O60" s="640" t="s">
        <v>53</v>
      </c>
      <c r="P60" s="640" t="s">
        <v>53</v>
      </c>
      <c r="Q60" s="640" t="s">
        <v>53</v>
      </c>
      <c r="R60" s="640" t="s">
        <v>53</v>
      </c>
      <c r="S60" s="640" t="s">
        <v>53</v>
      </c>
      <c r="T60" s="640" t="s">
        <v>53</v>
      </c>
      <c r="U60" s="640" t="s">
        <v>53</v>
      </c>
      <c r="V60" s="640" t="s">
        <v>54</v>
      </c>
      <c r="W60" s="640" t="s">
        <v>54</v>
      </c>
      <c r="X60" s="640" t="s">
        <v>53</v>
      </c>
      <c r="Y60" s="640" t="s">
        <v>53</v>
      </c>
      <c r="Z60" s="640" t="s">
        <v>53</v>
      </c>
      <c r="AA60" s="640" t="s">
        <v>53</v>
      </c>
      <c r="AB60" s="640" t="s">
        <v>53</v>
      </c>
      <c r="AC60" s="640" t="s">
        <v>53</v>
      </c>
      <c r="AD60" s="640" t="s">
        <v>54</v>
      </c>
      <c r="AE60" s="640" t="s">
        <v>53</v>
      </c>
      <c r="AF60" s="640" t="s">
        <v>53</v>
      </c>
      <c r="AG60" s="640" t="s">
        <v>54</v>
      </c>
      <c r="AH60" s="641"/>
      <c r="AI60" s="1617" t="s">
        <v>361</v>
      </c>
      <c r="AJ60" s="641"/>
      <c r="AK60" s="1632" t="str">
        <f t="shared" si="60"/>
        <v>Moderado</v>
      </c>
      <c r="AL60" s="1635">
        <f t="shared" si="61"/>
        <v>0.6</v>
      </c>
      <c r="AM60" s="1638" t="str">
        <f>IF(AND(M60&lt;&gt;"",AK60&lt;&gt;""),VLOOKUP(M60&amp;AK60,'No Eliminar'!$P$3:$Q$27,2,FALSE),"")</f>
        <v>Moderada</v>
      </c>
      <c r="AN60" s="686" t="s">
        <v>84</v>
      </c>
      <c r="AO60" s="749" t="s">
        <v>1501</v>
      </c>
      <c r="AP60" s="744" t="s">
        <v>1159</v>
      </c>
      <c r="AQ60" s="642" t="str">
        <f t="shared" si="62"/>
        <v>Probabilidad</v>
      </c>
      <c r="AR60" s="658" t="s">
        <v>61</v>
      </c>
      <c r="AS60" s="643">
        <f t="shared" si="12"/>
        <v>0.25</v>
      </c>
      <c r="AT60" s="658" t="s">
        <v>56</v>
      </c>
      <c r="AU60" s="643">
        <f t="shared" si="46"/>
        <v>0.15</v>
      </c>
      <c r="AV60" s="644">
        <f t="shared" ref="AV60:AV69" si="74">AS60+AU60</f>
        <v>0.4</v>
      </c>
      <c r="AW60" s="658" t="s">
        <v>57</v>
      </c>
      <c r="AX60" s="658" t="s">
        <v>58</v>
      </c>
      <c r="AY60" s="658" t="s">
        <v>59</v>
      </c>
      <c r="AZ60" s="644">
        <f t="shared" ref="AZ60" si="75">IFERROR(IF(AQ60="Probabilidad",(N60-(+N60*AV60)),IF(AQ60="Impacto",N60,"")),"")</f>
        <v>0.36</v>
      </c>
      <c r="BA60" s="645" t="str">
        <f t="shared" si="48"/>
        <v>Baja</v>
      </c>
      <c r="BB60" s="644">
        <f t="shared" ref="BB60" si="76">IF(AQ60="Impacto",(AL60-(+AL60*AV60)),AL60)</f>
        <v>0.6</v>
      </c>
      <c r="BC60" s="645" t="str">
        <f t="shared" si="49"/>
        <v>Moderado</v>
      </c>
      <c r="BD60" s="646" t="str">
        <f>IF(AND(BA60&lt;&gt;"",BC60&lt;&gt;""),VLOOKUP(BA60&amp;BC60,'No Eliminar'!$P$3:$Q$27,2,FALSE),"")</f>
        <v>Moderada</v>
      </c>
      <c r="BE60" s="1619" t="s">
        <v>60</v>
      </c>
      <c r="BF60" s="1786" t="s">
        <v>1162</v>
      </c>
      <c r="BG60" s="1776" t="s">
        <v>1163</v>
      </c>
      <c r="BH60" s="1817" t="s">
        <v>395</v>
      </c>
      <c r="BI60" s="1803">
        <v>44928</v>
      </c>
      <c r="BJ60" s="1803">
        <v>45289</v>
      </c>
      <c r="BK60" s="1010"/>
      <c r="BL60" s="1782" t="s">
        <v>1164</v>
      </c>
    </row>
    <row r="61" spans="2:64" s="614" customFormat="1" ht="146.25" thickBot="1" x14ac:dyDescent="0.35">
      <c r="B61" s="1584"/>
      <c r="C61" s="1693"/>
      <c r="D61" s="1696"/>
      <c r="E61" s="1614"/>
      <c r="F61" s="1597"/>
      <c r="G61" s="1781"/>
      <c r="H61" s="1778"/>
      <c r="I61" s="1778"/>
      <c r="J61" s="1778"/>
      <c r="K61" s="1775"/>
      <c r="L61" s="1618"/>
      <c r="M61" s="1626"/>
      <c r="N61" s="1629"/>
      <c r="O61" s="661" t="s">
        <v>53</v>
      </c>
      <c r="P61" s="661" t="s">
        <v>53</v>
      </c>
      <c r="Q61" s="661" t="s">
        <v>53</v>
      </c>
      <c r="R61" s="661" t="s">
        <v>53</v>
      </c>
      <c r="S61" s="661" t="s">
        <v>53</v>
      </c>
      <c r="T61" s="661" t="s">
        <v>53</v>
      </c>
      <c r="U61" s="661" t="s">
        <v>53</v>
      </c>
      <c r="V61" s="661" t="s">
        <v>54</v>
      </c>
      <c r="W61" s="661" t="s">
        <v>54</v>
      </c>
      <c r="X61" s="661" t="s">
        <v>53</v>
      </c>
      <c r="Y61" s="661" t="s">
        <v>53</v>
      </c>
      <c r="Z61" s="661" t="s">
        <v>53</v>
      </c>
      <c r="AA61" s="661" t="s">
        <v>53</v>
      </c>
      <c r="AB61" s="661" t="s">
        <v>53</v>
      </c>
      <c r="AC61" s="661" t="s">
        <v>53</v>
      </c>
      <c r="AD61" s="661" t="s">
        <v>54</v>
      </c>
      <c r="AE61" s="661" t="s">
        <v>53</v>
      </c>
      <c r="AF61" s="661" t="s">
        <v>53</v>
      </c>
      <c r="AG61" s="661" t="s">
        <v>54</v>
      </c>
      <c r="AH61" s="662"/>
      <c r="AI61" s="1618"/>
      <c r="AJ61" s="662"/>
      <c r="AK61" s="1633"/>
      <c r="AL61" s="1637"/>
      <c r="AM61" s="1640"/>
      <c r="AN61" s="685" t="s">
        <v>347</v>
      </c>
      <c r="AO61" s="760" t="s">
        <v>1502</v>
      </c>
      <c r="AP61" s="745" t="s">
        <v>1161</v>
      </c>
      <c r="AQ61" s="663" t="str">
        <f t="shared" si="62"/>
        <v>Probabilidad</v>
      </c>
      <c r="AR61" s="664" t="s">
        <v>62</v>
      </c>
      <c r="AS61" s="621">
        <f t="shared" si="12"/>
        <v>0.15</v>
      </c>
      <c r="AT61" s="664" t="s">
        <v>56</v>
      </c>
      <c r="AU61" s="621">
        <f t="shared" si="46"/>
        <v>0.15</v>
      </c>
      <c r="AV61" s="665">
        <f t="shared" si="74"/>
        <v>0.3</v>
      </c>
      <c r="AW61" s="664" t="s">
        <v>73</v>
      </c>
      <c r="AX61" s="664" t="s">
        <v>65</v>
      </c>
      <c r="AY61" s="664" t="s">
        <v>59</v>
      </c>
      <c r="AZ61" s="679">
        <f>IFERROR(IF(AND(AQ60="Probabilidad",AQ61="Probabilidad"),(AZ60-(+AZ60*AV61)),IF(AQ61="Probabilidad",(N60-(+N60*AV61)),IF(AQ61="Impacto",AZ60,""))),"")</f>
        <v>0.252</v>
      </c>
      <c r="BA61" s="666" t="str">
        <f t="shared" si="48"/>
        <v>Baja</v>
      </c>
      <c r="BB61" s="665">
        <f>IFERROR(IF(AND(AQ60="Impacto",AQ61="Impacto"),(BB60-(+BB60*AV61)),IF(AND(AQ60="Impacto",AQ61="Probabilidad"),(BB60),IF(AND(AQ60="Probabilidad",AQ61="Impacto"),(BB60-(+BB60*AV61)),IF(AND(AQ60="Probabilidad",AQ61="Probabilidad"),(BB60))))),"")</f>
        <v>0.6</v>
      </c>
      <c r="BC61" s="666" t="str">
        <f t="shared" si="49"/>
        <v>Moderado</v>
      </c>
      <c r="BD61" s="624" t="str">
        <f>IF(AND(BA61&lt;&gt;"",BC61&lt;&gt;""),VLOOKUP(BA61&amp;BC61,'No Eliminar'!$P$3:$Q$27,2,FALSE),"")</f>
        <v>Moderada</v>
      </c>
      <c r="BE61" s="1621"/>
      <c r="BF61" s="1787"/>
      <c r="BG61" s="1778"/>
      <c r="BH61" s="1819"/>
      <c r="BI61" s="1804"/>
      <c r="BJ61" s="1804"/>
      <c r="BK61" s="1240"/>
      <c r="BL61" s="1783"/>
    </row>
    <row r="62" spans="2:64" s="614" customFormat="1" ht="129" thickBot="1" x14ac:dyDescent="0.35">
      <c r="B62" s="1584"/>
      <c r="C62" s="1693"/>
      <c r="D62" s="1696"/>
      <c r="E62" s="1648" t="s">
        <v>50</v>
      </c>
      <c r="F62" s="1595" t="s">
        <v>270</v>
      </c>
      <c r="G62" s="1780" t="s">
        <v>1165</v>
      </c>
      <c r="H62" s="1776" t="s">
        <v>68</v>
      </c>
      <c r="I62" s="1776" t="s">
        <v>1166</v>
      </c>
      <c r="J62" s="1776" t="s">
        <v>1167</v>
      </c>
      <c r="K62" s="1774" t="s">
        <v>101</v>
      </c>
      <c r="L62" s="1617" t="s">
        <v>70</v>
      </c>
      <c r="M62" s="1624" t="str">
        <f t="shared" ref="M62" si="77">IF(L62="Máximo 2 veces por año","Muy Baja", IF(L62="De 3 a 24 veces por año","Baja", IF(L62="De 24 a 500 veces por año","Media", IF(L62="De 500 veces al año y máximo 5000 veces por año","Alta",IF(L62="Más de 5000 veces por año","Muy Alta",";")))))</f>
        <v>Alta</v>
      </c>
      <c r="N62" s="1627">
        <f t="shared" ref="N62" si="78">IF(M62="Muy Baja", 20%, IF(M62="Baja",40%, IF(M62="Media",60%, IF(M62="Alta",80%,IF(M62="Muy Alta",100%,"")))))</f>
        <v>0.8</v>
      </c>
      <c r="O62" s="640" t="s">
        <v>53</v>
      </c>
      <c r="P62" s="640" t="s">
        <v>53</v>
      </c>
      <c r="Q62" s="640" t="s">
        <v>53</v>
      </c>
      <c r="R62" s="640" t="s">
        <v>53</v>
      </c>
      <c r="S62" s="640" t="s">
        <v>53</v>
      </c>
      <c r="T62" s="640" t="s">
        <v>53</v>
      </c>
      <c r="U62" s="640" t="s">
        <v>53</v>
      </c>
      <c r="V62" s="640" t="s">
        <v>54</v>
      </c>
      <c r="W62" s="640" t="s">
        <v>54</v>
      </c>
      <c r="X62" s="640" t="s">
        <v>53</v>
      </c>
      <c r="Y62" s="640" t="s">
        <v>53</v>
      </c>
      <c r="Z62" s="640" t="s">
        <v>53</v>
      </c>
      <c r="AA62" s="640" t="s">
        <v>53</v>
      </c>
      <c r="AB62" s="640" t="s">
        <v>53</v>
      </c>
      <c r="AC62" s="640" t="s">
        <v>53</v>
      </c>
      <c r="AD62" s="640" t="s">
        <v>54</v>
      </c>
      <c r="AE62" s="640" t="s">
        <v>53</v>
      </c>
      <c r="AF62" s="640" t="s">
        <v>53</v>
      </c>
      <c r="AG62" s="640" t="s">
        <v>54</v>
      </c>
      <c r="AH62" s="641"/>
      <c r="AI62" s="1617" t="s">
        <v>360</v>
      </c>
      <c r="AJ62" s="641"/>
      <c r="AK62" s="1632" t="str">
        <f t="shared" ref="AK62" si="79">IF(AI62="Afectación menor a 10 SMLMV","Leve",IF(AI62="Entre 10 y 50 SMLMV","Menor",IF(AI62="Entre 50 y 100 SMLMV","Moderado",IF(AI62="Entre 100 y 500 SMLMV","Mayor",IF(AI62="Mayor a 500 SMLMV","Catastrófico",";")))))</f>
        <v>Menor</v>
      </c>
      <c r="AL62" s="1635">
        <f t="shared" ref="AL62" si="80">IF(AK62="Leve", 20%, IF(AK62="Menor",40%, IF(AK62="Moderado",60%, IF(AK62="Mayor",80%,IF(AK62="Catastrófico",100%,"")))))</f>
        <v>0.4</v>
      </c>
      <c r="AM62" s="1638" t="str">
        <f>IF(AND(M62&lt;&gt;"",AK62&lt;&gt;""),VLOOKUP(M62&amp;AK62,'No Eliminar'!$P$3:$Q$27,2,FALSE),"")</f>
        <v>Moderada</v>
      </c>
      <c r="AN62" s="686" t="s">
        <v>84</v>
      </c>
      <c r="AO62" s="1216" t="s">
        <v>1503</v>
      </c>
      <c r="AP62" s="747" t="s">
        <v>1168</v>
      </c>
      <c r="AQ62" s="678" t="str">
        <f t="shared" si="62"/>
        <v>Probabilidad</v>
      </c>
      <c r="AR62" s="658" t="s">
        <v>61</v>
      </c>
      <c r="AS62" s="643">
        <f t="shared" si="12"/>
        <v>0.25</v>
      </c>
      <c r="AT62" s="658" t="s">
        <v>56</v>
      </c>
      <c r="AU62" s="643">
        <f t="shared" si="46"/>
        <v>0.15</v>
      </c>
      <c r="AV62" s="644">
        <f t="shared" si="74"/>
        <v>0.4</v>
      </c>
      <c r="AW62" s="658" t="s">
        <v>57</v>
      </c>
      <c r="AX62" s="658" t="s">
        <v>58</v>
      </c>
      <c r="AY62" s="658" t="s">
        <v>59</v>
      </c>
      <c r="AZ62" s="644">
        <f t="shared" ref="AZ62" si="81">IFERROR(IF(AQ62="Probabilidad",(N62-(+N62*AV62)),IF(AQ62="Impacto",N62,"")),"")</f>
        <v>0.48</v>
      </c>
      <c r="BA62" s="645" t="str">
        <f t="shared" si="48"/>
        <v>Media</v>
      </c>
      <c r="BB62" s="644">
        <f t="shared" ref="BB62" si="82">IF(AQ62="Impacto",(AL62-(+AL62*AV62)),AL62)</f>
        <v>0.4</v>
      </c>
      <c r="BC62" s="645" t="str">
        <f t="shared" si="49"/>
        <v>Menor</v>
      </c>
      <c r="BD62" s="646" t="str">
        <f>IF(AND(BA62&lt;&gt;"",BC62&lt;&gt;""),VLOOKUP(BA62&amp;BC62,'No Eliminar'!$P$3:$Q$27,2,FALSE),"")</f>
        <v>Moderada</v>
      </c>
      <c r="BE62" s="1619" t="s">
        <v>114</v>
      </c>
      <c r="BF62" s="1776" t="s">
        <v>388</v>
      </c>
      <c r="BG62" s="1776" t="s">
        <v>388</v>
      </c>
      <c r="BH62" s="1776" t="s">
        <v>388</v>
      </c>
      <c r="BI62" s="1776" t="s">
        <v>388</v>
      </c>
      <c r="BJ62" s="1776" t="s">
        <v>388</v>
      </c>
      <c r="BK62" s="1010"/>
      <c r="BL62" s="1782" t="s">
        <v>1175</v>
      </c>
    </row>
    <row r="63" spans="2:64" s="614" customFormat="1" ht="103.5" thickBot="1" x14ac:dyDescent="0.35">
      <c r="B63" s="1584"/>
      <c r="C63" s="1693"/>
      <c r="D63" s="1696"/>
      <c r="E63" s="1593"/>
      <c r="F63" s="1596"/>
      <c r="G63" s="1825"/>
      <c r="H63" s="1777"/>
      <c r="I63" s="1777"/>
      <c r="J63" s="1777"/>
      <c r="K63" s="1779"/>
      <c r="L63" s="1622"/>
      <c r="M63" s="1625"/>
      <c r="N63" s="1628"/>
      <c r="O63" s="623" t="s">
        <v>53</v>
      </c>
      <c r="P63" s="623" t="s">
        <v>53</v>
      </c>
      <c r="Q63" s="623" t="s">
        <v>53</v>
      </c>
      <c r="R63" s="623" t="s">
        <v>53</v>
      </c>
      <c r="S63" s="623" t="s">
        <v>53</v>
      </c>
      <c r="T63" s="623" t="s">
        <v>53</v>
      </c>
      <c r="U63" s="623" t="s">
        <v>53</v>
      </c>
      <c r="V63" s="623" t="s">
        <v>54</v>
      </c>
      <c r="W63" s="623" t="s">
        <v>54</v>
      </c>
      <c r="X63" s="623" t="s">
        <v>53</v>
      </c>
      <c r="Y63" s="623" t="s">
        <v>53</v>
      </c>
      <c r="Z63" s="623" t="s">
        <v>53</v>
      </c>
      <c r="AA63" s="623" t="s">
        <v>53</v>
      </c>
      <c r="AB63" s="623" t="s">
        <v>53</v>
      </c>
      <c r="AC63" s="623" t="s">
        <v>53</v>
      </c>
      <c r="AD63" s="623" t="s">
        <v>54</v>
      </c>
      <c r="AE63" s="623" t="s">
        <v>53</v>
      </c>
      <c r="AF63" s="623" t="s">
        <v>53</v>
      </c>
      <c r="AG63" s="623" t="s">
        <v>54</v>
      </c>
      <c r="AH63" s="615"/>
      <c r="AI63" s="1622"/>
      <c r="AJ63" s="615"/>
      <c r="AK63" s="1634"/>
      <c r="AL63" s="1636"/>
      <c r="AM63" s="1639"/>
      <c r="AN63" s="686" t="s">
        <v>347</v>
      </c>
      <c r="AO63" s="1218" t="s">
        <v>1504</v>
      </c>
      <c r="AP63" s="747" t="s">
        <v>1168</v>
      </c>
      <c r="AQ63" s="717" t="str">
        <f t="shared" si="62"/>
        <v>Probabilidad</v>
      </c>
      <c r="AR63" s="659" t="s">
        <v>61</v>
      </c>
      <c r="AS63" s="617">
        <f t="shared" si="12"/>
        <v>0.25</v>
      </c>
      <c r="AT63" s="659" t="s">
        <v>56</v>
      </c>
      <c r="AU63" s="617">
        <f t="shared" si="46"/>
        <v>0.15</v>
      </c>
      <c r="AV63" s="618">
        <f t="shared" si="74"/>
        <v>0.4</v>
      </c>
      <c r="AW63" s="659" t="s">
        <v>57</v>
      </c>
      <c r="AX63" s="659" t="s">
        <v>58</v>
      </c>
      <c r="AY63" s="659" t="s">
        <v>59</v>
      </c>
      <c r="AZ63" s="629">
        <f>IFERROR(IF(AND(AQ62="Probabilidad",AQ63="Probabilidad"),(AZ62-(+AZ62*AV63)),IF(AQ63="Probabilidad",(N62-(+N62*AV63)),IF(AQ63="Impacto",AZ62,""))),"")</f>
        <v>0.28799999999999998</v>
      </c>
      <c r="BA63" s="619" t="str">
        <f t="shared" si="48"/>
        <v>Baja</v>
      </c>
      <c r="BB63" s="618">
        <f>IFERROR(IF(AND(AQ62="Impacto",AQ63="Impacto"),(BB62-(+BB62*AV63)),IF(AND(AQ62="Impacto",AQ63="Probabilidad"),(BB62),IF(AND(AQ62="Probabilidad",AQ63="Impacto"),(BB62-(+BB62*AV63)),IF(AND(AQ62="Probabilidad",AQ63="Probabilidad"),(BB62))))),"")</f>
        <v>0.4</v>
      </c>
      <c r="BC63" s="619" t="str">
        <f t="shared" si="49"/>
        <v>Menor</v>
      </c>
      <c r="BD63" s="620" t="str">
        <f>IF(AND(BA63&lt;&gt;"",BC63&lt;&gt;""),VLOOKUP(BA63&amp;BC63,'No Eliminar'!$P$3:$Q$27,2,FALSE),"")</f>
        <v>Moderada</v>
      </c>
      <c r="BE63" s="1620"/>
      <c r="BF63" s="1777"/>
      <c r="BG63" s="1777"/>
      <c r="BH63" s="1777"/>
      <c r="BI63" s="1777"/>
      <c r="BJ63" s="1777"/>
      <c r="BK63" s="1013"/>
      <c r="BL63" s="1805"/>
    </row>
    <row r="64" spans="2:64" s="614" customFormat="1" ht="102.75" thickBot="1" x14ac:dyDescent="0.35">
      <c r="B64" s="1584"/>
      <c r="C64" s="1693"/>
      <c r="D64" s="1696"/>
      <c r="E64" s="1593"/>
      <c r="F64" s="1596"/>
      <c r="G64" s="1825"/>
      <c r="H64" s="1777"/>
      <c r="I64" s="1777"/>
      <c r="J64" s="1777"/>
      <c r="K64" s="1779"/>
      <c r="L64" s="1622"/>
      <c r="M64" s="1625"/>
      <c r="N64" s="1628"/>
      <c r="O64" s="623" t="s">
        <v>53</v>
      </c>
      <c r="P64" s="623" t="s">
        <v>53</v>
      </c>
      <c r="Q64" s="623" t="s">
        <v>53</v>
      </c>
      <c r="R64" s="623" t="s">
        <v>53</v>
      </c>
      <c r="S64" s="623" t="s">
        <v>53</v>
      </c>
      <c r="T64" s="623" t="s">
        <v>53</v>
      </c>
      <c r="U64" s="623" t="s">
        <v>53</v>
      </c>
      <c r="V64" s="623" t="s">
        <v>54</v>
      </c>
      <c r="W64" s="623" t="s">
        <v>54</v>
      </c>
      <c r="X64" s="623" t="s">
        <v>53</v>
      </c>
      <c r="Y64" s="623" t="s">
        <v>53</v>
      </c>
      <c r="Z64" s="623" t="s">
        <v>53</v>
      </c>
      <c r="AA64" s="623" t="s">
        <v>53</v>
      </c>
      <c r="AB64" s="623" t="s">
        <v>53</v>
      </c>
      <c r="AC64" s="623" t="s">
        <v>53</v>
      </c>
      <c r="AD64" s="623" t="s">
        <v>54</v>
      </c>
      <c r="AE64" s="623" t="s">
        <v>53</v>
      </c>
      <c r="AF64" s="623" t="s">
        <v>53</v>
      </c>
      <c r="AG64" s="623" t="s">
        <v>54</v>
      </c>
      <c r="AH64" s="615"/>
      <c r="AI64" s="1622"/>
      <c r="AJ64" s="615"/>
      <c r="AK64" s="1634"/>
      <c r="AL64" s="1636"/>
      <c r="AM64" s="1639"/>
      <c r="AN64" s="686" t="s">
        <v>348</v>
      </c>
      <c r="AO64" s="1218" t="s">
        <v>1505</v>
      </c>
      <c r="AP64" s="747" t="s">
        <v>1168</v>
      </c>
      <c r="AQ64" s="717" t="str">
        <f t="shared" si="62"/>
        <v>Probabilidad</v>
      </c>
      <c r="AR64" s="659" t="s">
        <v>62</v>
      </c>
      <c r="AS64" s="617">
        <f t="shared" si="12"/>
        <v>0.15</v>
      </c>
      <c r="AT64" s="659" t="s">
        <v>56</v>
      </c>
      <c r="AU64" s="617">
        <f t="shared" si="46"/>
        <v>0.15</v>
      </c>
      <c r="AV64" s="618">
        <f t="shared" si="74"/>
        <v>0.3</v>
      </c>
      <c r="AW64" s="659" t="s">
        <v>73</v>
      </c>
      <c r="AX64" s="659" t="s">
        <v>65</v>
      </c>
      <c r="AY64" s="659" t="s">
        <v>59</v>
      </c>
      <c r="AZ64" s="618">
        <f>IFERROR(IF(AND(AQ63="Probabilidad",AQ64="Probabilidad"),(AZ63-(+AZ63*AV64)),IF(AND(AQ63="Impacto",AQ64="Probabilidad"),(AZ62-(+AZ62*AV64)),IF(AQ64="Impacto",AZ63,""))),"")</f>
        <v>0.2016</v>
      </c>
      <c r="BA64" s="619" t="str">
        <f t="shared" si="48"/>
        <v>Baja</v>
      </c>
      <c r="BB64" s="618">
        <f>IFERROR(IF(AND(AQ63="Impacto",AQ64="Impacto"),(BB63-(+BB63*AV64)),IF(AND(AQ63="Impacto",AQ64="Probabilidad"),(BB63),IF(AND(AQ63="Probabilidad",AQ64="Impacto"),(BB63-(+BB63*AV64)),IF(AND(AQ63="Probabilidad",AQ64="Probabilidad"),(BB63))))),"")</f>
        <v>0.4</v>
      </c>
      <c r="BC64" s="619" t="str">
        <f t="shared" si="49"/>
        <v>Menor</v>
      </c>
      <c r="BD64" s="620" t="str">
        <f>IF(AND(BA64&lt;&gt;"",BC64&lt;&gt;""),VLOOKUP(BA64&amp;BC64,'No Eliminar'!$P$3:$Q$27,2,FALSE),"")</f>
        <v>Moderada</v>
      </c>
      <c r="BE64" s="1620"/>
      <c r="BF64" s="1777"/>
      <c r="BG64" s="1777"/>
      <c r="BH64" s="1777"/>
      <c r="BI64" s="1777"/>
      <c r="BJ64" s="1777"/>
      <c r="BK64" s="1013"/>
      <c r="BL64" s="1805"/>
    </row>
    <row r="65" spans="2:64" s="614" customFormat="1" ht="117" thickBot="1" x14ac:dyDescent="0.35">
      <c r="B65" s="1584"/>
      <c r="C65" s="1693"/>
      <c r="D65" s="1696"/>
      <c r="E65" s="1593"/>
      <c r="F65" s="1596"/>
      <c r="G65" s="1825"/>
      <c r="H65" s="1777"/>
      <c r="I65" s="1777"/>
      <c r="J65" s="1777"/>
      <c r="K65" s="1779"/>
      <c r="L65" s="1622"/>
      <c r="M65" s="1625"/>
      <c r="N65" s="1628"/>
      <c r="O65" s="623" t="s">
        <v>53</v>
      </c>
      <c r="P65" s="623" t="s">
        <v>53</v>
      </c>
      <c r="Q65" s="623" t="s">
        <v>53</v>
      </c>
      <c r="R65" s="623" t="s">
        <v>53</v>
      </c>
      <c r="S65" s="623" t="s">
        <v>53</v>
      </c>
      <c r="T65" s="623" t="s">
        <v>53</v>
      </c>
      <c r="U65" s="623" t="s">
        <v>53</v>
      </c>
      <c r="V65" s="623" t="s">
        <v>54</v>
      </c>
      <c r="W65" s="623" t="s">
        <v>54</v>
      </c>
      <c r="X65" s="623" t="s">
        <v>53</v>
      </c>
      <c r="Y65" s="623" t="s">
        <v>53</v>
      </c>
      <c r="Z65" s="623" t="s">
        <v>53</v>
      </c>
      <c r="AA65" s="623" t="s">
        <v>53</v>
      </c>
      <c r="AB65" s="623" t="s">
        <v>53</v>
      </c>
      <c r="AC65" s="623" t="s">
        <v>53</v>
      </c>
      <c r="AD65" s="623" t="s">
        <v>54</v>
      </c>
      <c r="AE65" s="623" t="s">
        <v>53</v>
      </c>
      <c r="AF65" s="623" t="s">
        <v>53</v>
      </c>
      <c r="AG65" s="623" t="s">
        <v>54</v>
      </c>
      <c r="AH65" s="615"/>
      <c r="AI65" s="1622"/>
      <c r="AJ65" s="615"/>
      <c r="AK65" s="1634"/>
      <c r="AL65" s="1636"/>
      <c r="AM65" s="1639"/>
      <c r="AN65" s="686" t="s">
        <v>349</v>
      </c>
      <c r="AO65" s="1218" t="s">
        <v>1506</v>
      </c>
      <c r="AP65" s="747" t="s">
        <v>1168</v>
      </c>
      <c r="AQ65" s="717" t="str">
        <f t="shared" si="62"/>
        <v>Probabilidad</v>
      </c>
      <c r="AR65" s="659" t="s">
        <v>62</v>
      </c>
      <c r="AS65" s="617">
        <f t="shared" si="12"/>
        <v>0.15</v>
      </c>
      <c r="AT65" s="659" t="s">
        <v>56</v>
      </c>
      <c r="AU65" s="617">
        <f t="shared" si="46"/>
        <v>0.15</v>
      </c>
      <c r="AV65" s="618">
        <f t="shared" si="74"/>
        <v>0.3</v>
      </c>
      <c r="AW65" s="659" t="s">
        <v>57</v>
      </c>
      <c r="AX65" s="659" t="s">
        <v>58</v>
      </c>
      <c r="AY65" s="659" t="s">
        <v>59</v>
      </c>
      <c r="AZ65" s="618">
        <f>IFERROR(IF(AND(AQ64="Probabilidad",AQ65="Probabilidad"),(AZ64-(+AZ64*AV65)),IF(AND(AQ64="Impacto",AQ65="Probabilidad"),(AZ63-(+AZ63*AV65)),IF(AQ65="Impacto",AZ64,""))),"")</f>
        <v>0.14112</v>
      </c>
      <c r="BA65" s="619" t="str">
        <f t="shared" si="48"/>
        <v>Muy Baja</v>
      </c>
      <c r="BB65" s="618">
        <f>IFERROR(IF(AND(AQ64="Impacto",AQ65="Impacto"),(BB64-(+BB64*AV65)),IF(AND(AQ64="Impacto",AQ65="Probabilidad"),(BB64),IF(AND(AQ64="Probabilidad",AQ65="Impacto"),(BB64-(+BB64*AV65)),IF(AND(AQ64="Probabilidad",AQ65="Probabilidad"),(BB64))))),"")</f>
        <v>0.4</v>
      </c>
      <c r="BC65" s="619" t="str">
        <f t="shared" si="49"/>
        <v>Menor</v>
      </c>
      <c r="BD65" s="620" t="str">
        <f>IF(AND(BA65&lt;&gt;"",BC65&lt;&gt;""),VLOOKUP(BA65&amp;BC65,'No Eliminar'!$P$3:$Q$27,2,FALSE),"")</f>
        <v>Baja</v>
      </c>
      <c r="BE65" s="1620"/>
      <c r="BF65" s="1777"/>
      <c r="BG65" s="1777"/>
      <c r="BH65" s="1777"/>
      <c r="BI65" s="1777"/>
      <c r="BJ65" s="1777"/>
      <c r="BK65" s="1013"/>
      <c r="BL65" s="1805"/>
    </row>
    <row r="66" spans="2:64" s="614" customFormat="1" ht="156.75" customHeight="1" thickBot="1" x14ac:dyDescent="0.35">
      <c r="B66" s="1584"/>
      <c r="C66" s="1693"/>
      <c r="D66" s="1696"/>
      <c r="E66" s="1614"/>
      <c r="F66" s="1597"/>
      <c r="G66" s="1781"/>
      <c r="H66" s="1778"/>
      <c r="I66" s="1778"/>
      <c r="J66" s="1778"/>
      <c r="K66" s="1775"/>
      <c r="L66" s="1618"/>
      <c r="M66" s="1626"/>
      <c r="N66" s="1629"/>
      <c r="O66" s="649" t="s">
        <v>53</v>
      </c>
      <c r="P66" s="649" t="s">
        <v>53</v>
      </c>
      <c r="Q66" s="649" t="s">
        <v>53</v>
      </c>
      <c r="R66" s="649" t="s">
        <v>53</v>
      </c>
      <c r="S66" s="649" t="s">
        <v>53</v>
      </c>
      <c r="T66" s="649" t="s">
        <v>53</v>
      </c>
      <c r="U66" s="649" t="s">
        <v>53</v>
      </c>
      <c r="V66" s="649" t="s">
        <v>54</v>
      </c>
      <c r="W66" s="649" t="s">
        <v>54</v>
      </c>
      <c r="X66" s="649" t="s">
        <v>53</v>
      </c>
      <c r="Y66" s="649" t="s">
        <v>53</v>
      </c>
      <c r="Z66" s="649" t="s">
        <v>53</v>
      </c>
      <c r="AA66" s="649" t="s">
        <v>53</v>
      </c>
      <c r="AB66" s="649" t="s">
        <v>53</v>
      </c>
      <c r="AC66" s="649" t="s">
        <v>53</v>
      </c>
      <c r="AD66" s="649" t="s">
        <v>54</v>
      </c>
      <c r="AE66" s="649" t="s">
        <v>53</v>
      </c>
      <c r="AF66" s="649" t="s">
        <v>53</v>
      </c>
      <c r="AG66" s="649" t="s">
        <v>54</v>
      </c>
      <c r="AH66" s="650"/>
      <c r="AI66" s="1618"/>
      <c r="AJ66" s="650"/>
      <c r="AK66" s="1633"/>
      <c r="AL66" s="1637"/>
      <c r="AM66" s="1640"/>
      <c r="AN66" s="686" t="s">
        <v>350</v>
      </c>
      <c r="AO66" s="1217" t="s">
        <v>1507</v>
      </c>
      <c r="AP66" s="747" t="s">
        <v>1169</v>
      </c>
      <c r="AQ66" s="684" t="str">
        <f t="shared" si="62"/>
        <v>Probabilidad</v>
      </c>
      <c r="AR66" s="660" t="s">
        <v>62</v>
      </c>
      <c r="AS66" s="653">
        <f t="shared" si="12"/>
        <v>0.15</v>
      </c>
      <c r="AT66" s="660" t="s">
        <v>56</v>
      </c>
      <c r="AU66" s="653">
        <f t="shared" si="46"/>
        <v>0.15</v>
      </c>
      <c r="AV66" s="654">
        <f t="shared" si="74"/>
        <v>0.3</v>
      </c>
      <c r="AW66" s="660" t="s">
        <v>57</v>
      </c>
      <c r="AX66" s="660" t="s">
        <v>58</v>
      </c>
      <c r="AY66" s="660" t="s">
        <v>59</v>
      </c>
      <c r="AZ66" s="654">
        <f>IFERROR(IF(AND(AQ65="Probabilidad",AQ66="Probabilidad"),(AZ65-(+AZ65*AV66)),IF(AND(AQ65="Impacto",AQ66="Probabilidad"),(AZ64-(+AZ64*AV66)),IF(AQ66="Impacto",AZ65,""))),"")</f>
        <v>9.8783999999999997E-2</v>
      </c>
      <c r="BA66" s="655" t="str">
        <f t="shared" si="48"/>
        <v>Muy Baja</v>
      </c>
      <c r="BB66" s="654">
        <f>IFERROR(IF(AND(AQ65="Impacto",AQ66="Impacto"),(BB65-(+BB65*AV66)),IF(AND(AQ65="Impacto",AQ66="Probabilidad"),(BB65),IF(AND(AQ65="Probabilidad",AQ66="Impacto"),(BB65-(+BB65*AV66)),IF(AND(AQ65="Probabilidad",AQ66="Probabilidad"),(BB65))))),"")</f>
        <v>0.4</v>
      </c>
      <c r="BC66" s="655" t="str">
        <f t="shared" si="49"/>
        <v>Menor</v>
      </c>
      <c r="BD66" s="656" t="str">
        <f>IF(AND(BA66&lt;&gt;"",BC66&lt;&gt;""),VLOOKUP(BA66&amp;BC66,'No Eliminar'!$P$3:$Q$27,2,FALSE),"")</f>
        <v>Baja</v>
      </c>
      <c r="BE66" s="1621"/>
      <c r="BF66" s="1778"/>
      <c r="BG66" s="1778"/>
      <c r="BH66" s="1778"/>
      <c r="BI66" s="1778"/>
      <c r="BJ66" s="1778"/>
      <c r="BK66" s="1011"/>
      <c r="BL66" s="1783"/>
    </row>
    <row r="67" spans="2:64" s="614" customFormat="1" ht="114.75" thickBot="1" x14ac:dyDescent="0.35">
      <c r="B67" s="1584"/>
      <c r="C67" s="1693"/>
      <c r="D67" s="1696"/>
      <c r="E67" s="779" t="s">
        <v>50</v>
      </c>
      <c r="F67" s="720" t="s">
        <v>272</v>
      </c>
      <c r="G67" s="906" t="s">
        <v>1176</v>
      </c>
      <c r="H67" s="1156" t="s">
        <v>68</v>
      </c>
      <c r="I67" s="1156" t="s">
        <v>1177</v>
      </c>
      <c r="J67" s="1156" t="s">
        <v>1178</v>
      </c>
      <c r="K67" s="923" t="s">
        <v>101</v>
      </c>
      <c r="L67" s="688" t="s">
        <v>64</v>
      </c>
      <c r="M67" s="690" t="str">
        <f t="shared" ref="M67:M68" si="83">IF(L67="Máximo 2 veces por año","Muy Baja", IF(L67="De 3 a 24 veces por año","Baja", IF(L67="De 24 a 500 veces por año","Media", IF(L67="De 500 veces al año y máximo 5000 veces por año","Alta",IF(L67="Más de 5000 veces por año","Muy Alta",";")))))</f>
        <v>Media</v>
      </c>
      <c r="N67" s="691">
        <f t="shared" ref="N67:N68" si="84">IF(M67="Muy Baja", 20%, IF(M67="Baja",40%, IF(M67="Media",60%, IF(M67="Alta",80%,IF(M67="Muy Alta",100%,"")))))</f>
        <v>0.6</v>
      </c>
      <c r="O67" s="692" t="s">
        <v>53</v>
      </c>
      <c r="P67" s="692" t="s">
        <v>53</v>
      </c>
      <c r="Q67" s="692" t="s">
        <v>53</v>
      </c>
      <c r="R67" s="692" t="s">
        <v>53</v>
      </c>
      <c r="S67" s="692" t="s">
        <v>53</v>
      </c>
      <c r="T67" s="692" t="s">
        <v>53</v>
      </c>
      <c r="U67" s="692" t="s">
        <v>53</v>
      </c>
      <c r="V67" s="692" t="s">
        <v>54</v>
      </c>
      <c r="W67" s="692" t="s">
        <v>54</v>
      </c>
      <c r="X67" s="692" t="s">
        <v>53</v>
      </c>
      <c r="Y67" s="692" t="s">
        <v>53</v>
      </c>
      <c r="Z67" s="692" t="s">
        <v>53</v>
      </c>
      <c r="AA67" s="692" t="s">
        <v>53</v>
      </c>
      <c r="AB67" s="692" t="s">
        <v>53</v>
      </c>
      <c r="AC67" s="692" t="s">
        <v>53</v>
      </c>
      <c r="AD67" s="692" t="s">
        <v>54</v>
      </c>
      <c r="AE67" s="692" t="s">
        <v>53</v>
      </c>
      <c r="AF67" s="692" t="s">
        <v>53</v>
      </c>
      <c r="AG67" s="692" t="s">
        <v>54</v>
      </c>
      <c r="AH67" s="693"/>
      <c r="AI67" s="688" t="s">
        <v>360</v>
      </c>
      <c r="AJ67" s="693"/>
      <c r="AK67" s="694" t="str">
        <f t="shared" ref="AK67:AK68" si="85">IF(AI67="Afectación menor a 10 SMLMV","Leve",IF(AI67="Entre 10 y 50 SMLMV","Menor",IF(AI67="Entre 50 y 100 SMLMV","Moderado",IF(AI67="Entre 100 y 500 SMLMV","Mayor",IF(AI67="Mayor a 500 SMLMV","Catastrófico",";")))))</f>
        <v>Menor</v>
      </c>
      <c r="AL67" s="695">
        <f t="shared" ref="AL67:AL68" si="86">IF(AK67="Leve", 20%, IF(AK67="Menor",40%, IF(AK67="Moderado",60%, IF(AK67="Mayor",80%,IF(AK67="Catastrófico",100%,"")))))</f>
        <v>0.4</v>
      </c>
      <c r="AM67" s="706" t="str">
        <f>IF(AND(M67&lt;&gt;"",AK67&lt;&gt;""),VLOOKUP(M67&amp;AK67,'No Eliminar'!$P$3:$Q$27,2,FALSE),"")</f>
        <v>Moderada</v>
      </c>
      <c r="AN67" s="686" t="s">
        <v>84</v>
      </c>
      <c r="AO67" s="1142" t="s">
        <v>1579</v>
      </c>
      <c r="AP67" s="1045" t="s">
        <v>1584</v>
      </c>
      <c r="AQ67" s="696" t="str">
        <f t="shared" si="62"/>
        <v>Probabilidad</v>
      </c>
      <c r="AR67" s="697" t="s">
        <v>62</v>
      </c>
      <c r="AS67" s="695">
        <f t="shared" si="12"/>
        <v>0.15</v>
      </c>
      <c r="AT67" s="697" t="s">
        <v>56</v>
      </c>
      <c r="AU67" s="695">
        <f t="shared" si="46"/>
        <v>0.15</v>
      </c>
      <c r="AV67" s="698">
        <f t="shared" si="74"/>
        <v>0.3</v>
      </c>
      <c r="AW67" s="697" t="s">
        <v>73</v>
      </c>
      <c r="AX67" s="697" t="s">
        <v>65</v>
      </c>
      <c r="AY67" s="697" t="s">
        <v>59</v>
      </c>
      <c r="AZ67" s="698">
        <f t="shared" ref="AZ67:AZ68" si="87">IFERROR(IF(AQ67="Probabilidad",(N67-(+N67*AV67)),IF(AQ67="Impacto",N67,"")),"")</f>
        <v>0.42</v>
      </c>
      <c r="BA67" s="699" t="str">
        <f t="shared" si="48"/>
        <v>Media</v>
      </c>
      <c r="BB67" s="698">
        <f t="shared" ref="BB67:BB68" si="88">IF(AQ67="Impacto",(AL67-(+AL67*AV67)),AL67)</f>
        <v>0.4</v>
      </c>
      <c r="BC67" s="699" t="str">
        <f t="shared" si="49"/>
        <v>Menor</v>
      </c>
      <c r="BD67" s="700" t="str">
        <f>IF(AND(BA67&lt;&gt;"",BC67&lt;&gt;""),VLOOKUP(BA67&amp;BC67,'No Eliminar'!$P$3:$Q$27,2,FALSE),"")</f>
        <v>Moderada</v>
      </c>
      <c r="BE67" s="697" t="s">
        <v>60</v>
      </c>
      <c r="BF67" s="1179" t="s">
        <v>1580</v>
      </c>
      <c r="BG67" s="1156" t="s">
        <v>1584</v>
      </c>
      <c r="BH67" s="930" t="s">
        <v>381</v>
      </c>
      <c r="BI67" s="1160">
        <v>44928</v>
      </c>
      <c r="BJ67" s="1160">
        <v>45289</v>
      </c>
      <c r="BK67" s="1251"/>
      <c r="BL67" s="1008" t="s">
        <v>1182</v>
      </c>
    </row>
    <row r="68" spans="2:64" s="614" customFormat="1" ht="146.25" thickBot="1" x14ac:dyDescent="0.35">
      <c r="B68" s="1584"/>
      <c r="C68" s="1693"/>
      <c r="D68" s="1696"/>
      <c r="E68" s="1648" t="s">
        <v>50</v>
      </c>
      <c r="F68" s="1595" t="s">
        <v>273</v>
      </c>
      <c r="G68" s="1780" t="s">
        <v>1183</v>
      </c>
      <c r="H68" s="1776" t="s">
        <v>68</v>
      </c>
      <c r="I68" s="1776" t="s">
        <v>1184</v>
      </c>
      <c r="J68" s="1776" t="s">
        <v>1185</v>
      </c>
      <c r="K68" s="1774" t="s">
        <v>101</v>
      </c>
      <c r="L68" s="1617" t="s">
        <v>64</v>
      </c>
      <c r="M68" s="1624" t="str">
        <f t="shared" si="83"/>
        <v>Media</v>
      </c>
      <c r="N68" s="1627">
        <f t="shared" si="84"/>
        <v>0.6</v>
      </c>
      <c r="O68" s="640" t="s">
        <v>53</v>
      </c>
      <c r="P68" s="640" t="s">
        <v>53</v>
      </c>
      <c r="Q68" s="640" t="s">
        <v>53</v>
      </c>
      <c r="R68" s="640" t="s">
        <v>53</v>
      </c>
      <c r="S68" s="640" t="s">
        <v>53</v>
      </c>
      <c r="T68" s="640" t="s">
        <v>53</v>
      </c>
      <c r="U68" s="640" t="s">
        <v>53</v>
      </c>
      <c r="V68" s="640" t="s">
        <v>54</v>
      </c>
      <c r="W68" s="640" t="s">
        <v>54</v>
      </c>
      <c r="X68" s="640" t="s">
        <v>53</v>
      </c>
      <c r="Y68" s="640" t="s">
        <v>53</v>
      </c>
      <c r="Z68" s="640" t="s">
        <v>53</v>
      </c>
      <c r="AA68" s="640" t="s">
        <v>53</v>
      </c>
      <c r="AB68" s="640" t="s">
        <v>53</v>
      </c>
      <c r="AC68" s="640" t="s">
        <v>53</v>
      </c>
      <c r="AD68" s="640" t="s">
        <v>54</v>
      </c>
      <c r="AE68" s="640" t="s">
        <v>53</v>
      </c>
      <c r="AF68" s="640" t="s">
        <v>53</v>
      </c>
      <c r="AG68" s="640" t="s">
        <v>54</v>
      </c>
      <c r="AH68" s="641"/>
      <c r="AI68" s="1617" t="s">
        <v>360</v>
      </c>
      <c r="AJ68" s="641"/>
      <c r="AK68" s="1632" t="str">
        <f t="shared" si="85"/>
        <v>Menor</v>
      </c>
      <c r="AL68" s="1635">
        <f t="shared" si="86"/>
        <v>0.4</v>
      </c>
      <c r="AM68" s="1638" t="str">
        <f>IF(AND(M68&lt;&gt;"",AK68&lt;&gt;""),VLOOKUP(M68&amp;AK68,'No Eliminar'!$P$3:$Q$27,2,FALSE),"")</f>
        <v>Moderada</v>
      </c>
      <c r="AN68" s="686" t="s">
        <v>84</v>
      </c>
      <c r="AO68" s="749" t="s">
        <v>1582</v>
      </c>
      <c r="AP68" s="1045" t="s">
        <v>1583</v>
      </c>
      <c r="AQ68" s="642" t="str">
        <f t="shared" si="62"/>
        <v>Probabilidad</v>
      </c>
      <c r="AR68" s="658" t="s">
        <v>62</v>
      </c>
      <c r="AS68" s="643">
        <f t="shared" si="12"/>
        <v>0.15</v>
      </c>
      <c r="AT68" s="658" t="s">
        <v>56</v>
      </c>
      <c r="AU68" s="643">
        <f t="shared" si="46"/>
        <v>0.15</v>
      </c>
      <c r="AV68" s="644">
        <f t="shared" si="74"/>
        <v>0.3</v>
      </c>
      <c r="AW68" s="658" t="s">
        <v>57</v>
      </c>
      <c r="AX68" s="658" t="s">
        <v>58</v>
      </c>
      <c r="AY68" s="658" t="s">
        <v>59</v>
      </c>
      <c r="AZ68" s="644">
        <f t="shared" si="87"/>
        <v>0.42</v>
      </c>
      <c r="BA68" s="645" t="str">
        <f t="shared" si="48"/>
        <v>Media</v>
      </c>
      <c r="BB68" s="644">
        <f t="shared" si="88"/>
        <v>0.4</v>
      </c>
      <c r="BC68" s="645" t="str">
        <f t="shared" si="49"/>
        <v>Menor</v>
      </c>
      <c r="BD68" s="646" t="str">
        <f>IF(AND(BA68&lt;&gt;"",BC68&lt;&gt;""),VLOOKUP(BA68&amp;BC68,'No Eliminar'!$P$3:$Q$27,2,FALSE),"")</f>
        <v>Moderada</v>
      </c>
      <c r="BE68" s="1619" t="s">
        <v>60</v>
      </c>
      <c r="BF68" s="1786" t="s">
        <v>1586</v>
      </c>
      <c r="BG68" s="1776" t="s">
        <v>1585</v>
      </c>
      <c r="BH68" s="1817" t="s">
        <v>590</v>
      </c>
      <c r="BI68" s="1803">
        <v>44928</v>
      </c>
      <c r="BJ68" s="1803">
        <v>45289</v>
      </c>
      <c r="BK68" s="1010"/>
      <c r="BL68" s="1782" t="s">
        <v>1190</v>
      </c>
    </row>
    <row r="69" spans="2:64" s="614" customFormat="1" ht="156.75" customHeight="1" thickBot="1" x14ac:dyDescent="0.35">
      <c r="B69" s="1585"/>
      <c r="C69" s="1694"/>
      <c r="D69" s="1697"/>
      <c r="E69" s="1594"/>
      <c r="F69" s="1597"/>
      <c r="G69" s="1781"/>
      <c r="H69" s="1778"/>
      <c r="I69" s="1778"/>
      <c r="J69" s="1778"/>
      <c r="K69" s="1775"/>
      <c r="L69" s="1618"/>
      <c r="M69" s="1626"/>
      <c r="N69" s="1629"/>
      <c r="O69" s="649" t="s">
        <v>53</v>
      </c>
      <c r="P69" s="649" t="s">
        <v>53</v>
      </c>
      <c r="Q69" s="649" t="s">
        <v>53</v>
      </c>
      <c r="R69" s="649" t="s">
        <v>53</v>
      </c>
      <c r="S69" s="649" t="s">
        <v>53</v>
      </c>
      <c r="T69" s="649" t="s">
        <v>53</v>
      </c>
      <c r="U69" s="649" t="s">
        <v>53</v>
      </c>
      <c r="V69" s="649" t="s">
        <v>54</v>
      </c>
      <c r="W69" s="649" t="s">
        <v>54</v>
      </c>
      <c r="X69" s="649" t="s">
        <v>53</v>
      </c>
      <c r="Y69" s="649" t="s">
        <v>53</v>
      </c>
      <c r="Z69" s="649" t="s">
        <v>53</v>
      </c>
      <c r="AA69" s="649" t="s">
        <v>53</v>
      </c>
      <c r="AB69" s="649" t="s">
        <v>53</v>
      </c>
      <c r="AC69" s="649" t="s">
        <v>53</v>
      </c>
      <c r="AD69" s="649" t="s">
        <v>54</v>
      </c>
      <c r="AE69" s="649" t="s">
        <v>53</v>
      </c>
      <c r="AF69" s="649" t="s">
        <v>53</v>
      </c>
      <c r="AG69" s="649" t="s">
        <v>54</v>
      </c>
      <c r="AH69" s="650"/>
      <c r="AI69" s="1618"/>
      <c r="AJ69" s="650"/>
      <c r="AK69" s="1633"/>
      <c r="AL69" s="1637"/>
      <c r="AM69" s="1640"/>
      <c r="AN69" s="686" t="s">
        <v>347</v>
      </c>
      <c r="AO69" s="749" t="s">
        <v>1581</v>
      </c>
      <c r="AP69" s="1045" t="s">
        <v>1583</v>
      </c>
      <c r="AQ69" s="652" t="str">
        <f t="shared" si="62"/>
        <v>Probabilidad</v>
      </c>
      <c r="AR69" s="660" t="s">
        <v>62</v>
      </c>
      <c r="AS69" s="653">
        <f t="shared" si="12"/>
        <v>0.15</v>
      </c>
      <c r="AT69" s="660" t="s">
        <v>56</v>
      </c>
      <c r="AU69" s="653">
        <f t="shared" si="46"/>
        <v>0.15</v>
      </c>
      <c r="AV69" s="654">
        <f t="shared" si="74"/>
        <v>0.3</v>
      </c>
      <c r="AW69" s="669" t="s">
        <v>57</v>
      </c>
      <c r="AX69" s="669" t="s">
        <v>58</v>
      </c>
      <c r="AY69" s="669" t="s">
        <v>59</v>
      </c>
      <c r="AZ69" s="671">
        <f>IFERROR(IF(AND(AQ68="Probabilidad",AQ69="Probabilidad"),(AZ68-(+AZ68*AV69)),IF(AQ69="Probabilidad",(N68-(+N68*AV69)),IF(AQ69="Impacto",AZ68,""))),"")</f>
        <v>0.29399999999999998</v>
      </c>
      <c r="BA69" s="655" t="str">
        <f t="shared" si="48"/>
        <v>Baja</v>
      </c>
      <c r="BB69" s="654">
        <f>IFERROR(IF(AND(AQ68="Impacto",AQ69="Impacto"),(BB68-(+BB68*AV69)),IF(AND(AQ68="Impacto",AQ69="Probabilidad"),(BB68),IF(AND(AQ68="Probabilidad",AQ69="Impacto"),(BB68-(+BB68*AV69)),IF(AND(AQ68="Probabilidad",AQ69="Probabilidad"),(BB68))))),"")</f>
        <v>0.4</v>
      </c>
      <c r="BC69" s="655" t="str">
        <f t="shared" si="49"/>
        <v>Menor</v>
      </c>
      <c r="BD69" s="656" t="str">
        <f>IF(AND(BA69&lt;&gt;"",BC69&lt;&gt;""),VLOOKUP(BA69&amp;BC69,'No Eliminar'!$P$3:$Q$27,2,FALSE),"")</f>
        <v>Moderada</v>
      </c>
      <c r="BE69" s="1621"/>
      <c r="BF69" s="1787"/>
      <c r="BG69" s="1778"/>
      <c r="BH69" s="1819"/>
      <c r="BI69" s="1804"/>
      <c r="BJ69" s="1804"/>
      <c r="BK69" s="1011"/>
      <c r="BL69" s="1783"/>
    </row>
    <row r="70" spans="2:64" ht="258" customHeight="1" thickBot="1" x14ac:dyDescent="0.35">
      <c r="B70" s="1583" t="s">
        <v>197</v>
      </c>
      <c r="C70" s="1692" t="str">
        <f>VLOOKUP(B70,'No Eliminar'!B$3:D$18,2,FALSE)</f>
        <v>Administrar los procesos de ingreso, desarrollo y desvinculación del talento humano al servicio del INPEC, mediante el desarrollo de estrategias administrativas y operativas soportadas en el principio constitucional del mérito, tendientes a garantizar servidores públicos competentes para alcanzar los objetivos Institucionales.</v>
      </c>
      <c r="D70" s="1695" t="str">
        <f>VLOOKUP(B70,'No Eliminar'!B$3:E$18,4,FALSE)</f>
        <v>Fortalecer la gestión del empleo público aplicando la planeación durante el ciclo del servidor público (ingreso, desarrollo y retiro), para que los servidores penitenciarios desarrollen sus funciones de acuerdo con las condiciones requeridas por la entidad</v>
      </c>
      <c r="E70" s="1050" t="s">
        <v>74</v>
      </c>
      <c r="F70" s="720" t="s">
        <v>274</v>
      </c>
      <c r="G70" s="906" t="s">
        <v>929</v>
      </c>
      <c r="H70" s="1156" t="s">
        <v>68</v>
      </c>
      <c r="I70" s="1156" t="s">
        <v>613</v>
      </c>
      <c r="J70" s="923" t="s">
        <v>614</v>
      </c>
      <c r="K70" s="923" t="s">
        <v>101</v>
      </c>
      <c r="L70" s="200" t="s">
        <v>72</v>
      </c>
      <c r="M70" s="201" t="str">
        <f>IF(L70="Máximo 2 veces por año","Muy Baja", IF(L70="De 3 a 24 veces por año","Baja", IF(L70="De 24 a 500 veces por año","Media", IF(L70="De 500 veces al año y máximo 5000 veces por año","Alta",IF(L70="Más de 5000 veces por año","Muy Alta",";")))))</f>
        <v>Baja</v>
      </c>
      <c r="N70" s="202">
        <f t="shared" ref="N70:N71" si="89">IF(M70="Muy Baja", 20%, IF(M70="Baja",40%, IF(M70="Media",60%, IF(M70="Alta",80%,IF(M70="Muy Alta",100%,"")))))</f>
        <v>0.4</v>
      </c>
      <c r="O70" s="203" t="s">
        <v>53</v>
      </c>
      <c r="P70" s="203" t="s">
        <v>53</v>
      </c>
      <c r="Q70" s="203" t="s">
        <v>53</v>
      </c>
      <c r="R70" s="203" t="s">
        <v>53</v>
      </c>
      <c r="S70" s="203" t="s">
        <v>53</v>
      </c>
      <c r="T70" s="203" t="s">
        <v>53</v>
      </c>
      <c r="U70" s="203" t="s">
        <v>53</v>
      </c>
      <c r="V70" s="203" t="s">
        <v>54</v>
      </c>
      <c r="W70" s="203" t="s">
        <v>54</v>
      </c>
      <c r="X70" s="203" t="s">
        <v>53</v>
      </c>
      <c r="Y70" s="203" t="s">
        <v>53</v>
      </c>
      <c r="Z70" s="203" t="s">
        <v>53</v>
      </c>
      <c r="AA70" s="203" t="s">
        <v>53</v>
      </c>
      <c r="AB70" s="203" t="s">
        <v>53</v>
      </c>
      <c r="AC70" s="203" t="s">
        <v>53</v>
      </c>
      <c r="AD70" s="203" t="s">
        <v>54</v>
      </c>
      <c r="AE70" s="203" t="s">
        <v>53</v>
      </c>
      <c r="AF70" s="203" t="s">
        <v>53</v>
      </c>
      <c r="AG70" s="203" t="s">
        <v>54</v>
      </c>
      <c r="AH70" s="204"/>
      <c r="AI70" s="200" t="s">
        <v>359</v>
      </c>
      <c r="AJ70" s="204"/>
      <c r="AK70" s="205" t="str">
        <f t="shared" ref="AK70:AK71" si="90">IF(AI70="Afectación menor a 10 SMLMV","Leve",IF(AI70="Entre 10 y 50 SMLMV","Menor",IF(AI70="Entre 50 y 100 SMLMV","Moderado",IF(AI70="Entre 100 y 500 SMLMV","Mayor",IF(AI70="Mayor a 500 SMLMV","Catastrófico",";")))))</f>
        <v>Leve</v>
      </c>
      <c r="AL70" s="206">
        <f t="shared" ref="AL70:AL71" si="91">IF(AK70="Leve", 20%, IF(AK70="Menor",40%, IF(AK70="Moderado",60%, IF(AK70="Mayor",80%,IF(AK70="Catastrófico",100%,"")))))</f>
        <v>0.2</v>
      </c>
      <c r="AM70" s="228" t="str">
        <f>IF(AND(M70&lt;&gt;"",AK70&lt;&gt;""),VLOOKUP(M70&amp;AK70,'No Eliminar'!$P$3:$Q$27,2,FALSE),"")</f>
        <v>Baja</v>
      </c>
      <c r="AN70" s="686" t="s">
        <v>84</v>
      </c>
      <c r="AO70" s="755" t="s">
        <v>1305</v>
      </c>
      <c r="AP70" s="368" t="s">
        <v>615</v>
      </c>
      <c r="AQ70" s="300" t="str">
        <f t="shared" si="1"/>
        <v>Probabilidad</v>
      </c>
      <c r="AR70" s="208" t="s">
        <v>61</v>
      </c>
      <c r="AS70" s="206">
        <f t="shared" si="12"/>
        <v>0.25</v>
      </c>
      <c r="AT70" s="208" t="s">
        <v>56</v>
      </c>
      <c r="AU70" s="206">
        <f t="shared" ref="AU70:AU71" si="92">IF(AT70="Automático", 25%, IF(AT70="Manual",15%,IF(AT70="No Aplica", "No Aplica","")))</f>
        <v>0.15</v>
      </c>
      <c r="AV70" s="209">
        <f t="shared" ref="AV70:AV71" si="93">AS70+AU70</f>
        <v>0.4</v>
      </c>
      <c r="AW70" s="208" t="s">
        <v>57</v>
      </c>
      <c r="AX70" s="208" t="s">
        <v>58</v>
      </c>
      <c r="AY70" s="208" t="s">
        <v>59</v>
      </c>
      <c r="AZ70" s="209">
        <f>IFERROR(IF(AQ70="Probabilidad",(N70-(+N70*AV70)),IF(AQ70="Impacto",N70,"")),"")</f>
        <v>0.24</v>
      </c>
      <c r="BA70" s="301" t="str">
        <f>IF(AZ70&lt;=20%, "Muy Baja", IF(AZ70&lt;=40%,"Baja", IF(AZ70&lt;=60%,"Media",IF(AZ70&lt;=80%,"Alta","Muy Alta"))))</f>
        <v>Baja</v>
      </c>
      <c r="BB70" s="209">
        <f>IF(AQ70="Impacto",(AL70-(+AL70*AV70)),AL70)</f>
        <v>0.2</v>
      </c>
      <c r="BC70" s="210" t="str">
        <f t="shared" ref="BC70:BC71" si="94">IF(BB70&lt;=20%, "Leve", IF(BB70&lt;=40%,"Menor", IF(BB70&lt;=60%,"Moderado",IF(BB70&lt;=80%,"Mayor","Catastrófico"))))</f>
        <v>Leve</v>
      </c>
      <c r="BD70" s="211" t="str">
        <f>IF(AND(BA70&lt;&gt;"",BC70&lt;&gt;""),VLOOKUP(BA70&amp;BC70,'No Eliminar'!$P$3:$Q$27,2,FALSE),"")</f>
        <v>Baja</v>
      </c>
      <c r="BE70" s="208" t="s">
        <v>114</v>
      </c>
      <c r="BF70" s="930" t="s">
        <v>388</v>
      </c>
      <c r="BG70" s="930" t="s">
        <v>388</v>
      </c>
      <c r="BH70" s="930" t="s">
        <v>388</v>
      </c>
      <c r="BI70" s="930" t="s">
        <v>388</v>
      </c>
      <c r="BJ70" s="930" t="s">
        <v>388</v>
      </c>
      <c r="BK70" s="1251"/>
      <c r="BL70" s="1008" t="s">
        <v>930</v>
      </c>
    </row>
    <row r="71" spans="2:64" ht="198" customHeight="1" thickBot="1" x14ac:dyDescent="0.35">
      <c r="B71" s="1584"/>
      <c r="C71" s="1693"/>
      <c r="D71" s="1696"/>
      <c r="E71" s="598" t="s">
        <v>74</v>
      </c>
      <c r="F71" s="720" t="s">
        <v>275</v>
      </c>
      <c r="G71" s="906" t="s">
        <v>931</v>
      </c>
      <c r="H71" s="1156" t="s">
        <v>68</v>
      </c>
      <c r="I71" s="1156" t="s">
        <v>617</v>
      </c>
      <c r="J71" s="923" t="s">
        <v>618</v>
      </c>
      <c r="K71" s="923" t="s">
        <v>356</v>
      </c>
      <c r="L71" s="200" t="s">
        <v>72</v>
      </c>
      <c r="M71" s="201" t="str">
        <f t="shared" ref="M71" si="95">IF(L71="Máximo 2 veces por año","Muy Baja", IF(L71="De 3 a 24 veces por año","Baja", IF(L71="De 24 a 500 veces por año","Media", IF(L71="De 500 veces al año y máximo 5000 veces por año","Alta",IF(L71="Más de 5000 veces por año","Muy Alta",";")))))</f>
        <v>Baja</v>
      </c>
      <c r="N71" s="202">
        <f t="shared" si="89"/>
        <v>0.4</v>
      </c>
      <c r="O71" s="203" t="s">
        <v>53</v>
      </c>
      <c r="P71" s="203" t="s">
        <v>53</v>
      </c>
      <c r="Q71" s="203" t="s">
        <v>53</v>
      </c>
      <c r="R71" s="203" t="s">
        <v>53</v>
      </c>
      <c r="S71" s="203" t="s">
        <v>53</v>
      </c>
      <c r="T71" s="203" t="s">
        <v>53</v>
      </c>
      <c r="U71" s="203" t="s">
        <v>53</v>
      </c>
      <c r="V71" s="203" t="s">
        <v>54</v>
      </c>
      <c r="W71" s="203" t="s">
        <v>54</v>
      </c>
      <c r="X71" s="203" t="s">
        <v>53</v>
      </c>
      <c r="Y71" s="203" t="s">
        <v>53</v>
      </c>
      <c r="Z71" s="203" t="s">
        <v>53</v>
      </c>
      <c r="AA71" s="203" t="s">
        <v>53</v>
      </c>
      <c r="AB71" s="203" t="s">
        <v>53</v>
      </c>
      <c r="AC71" s="203" t="s">
        <v>53</v>
      </c>
      <c r="AD71" s="203" t="s">
        <v>54</v>
      </c>
      <c r="AE71" s="203" t="s">
        <v>53</v>
      </c>
      <c r="AF71" s="203" t="s">
        <v>53</v>
      </c>
      <c r="AG71" s="203" t="s">
        <v>54</v>
      </c>
      <c r="AH71" s="204"/>
      <c r="AI71" s="200" t="s">
        <v>359</v>
      </c>
      <c r="AJ71" s="204"/>
      <c r="AK71" s="205" t="str">
        <f t="shared" si="90"/>
        <v>Leve</v>
      </c>
      <c r="AL71" s="206">
        <f t="shared" si="91"/>
        <v>0.2</v>
      </c>
      <c r="AM71" s="228" t="str">
        <f>IF(AND(M71&lt;&gt;"",AK71&lt;&gt;""),VLOOKUP(M71&amp;AK71,'No Eliminar'!$P$3:$Q$27,2,FALSE),"")</f>
        <v>Baja</v>
      </c>
      <c r="AN71" s="686" t="s">
        <v>84</v>
      </c>
      <c r="AO71" s="306" t="s">
        <v>1306</v>
      </c>
      <c r="AP71" s="368" t="s">
        <v>615</v>
      </c>
      <c r="AQ71" s="207" t="str">
        <f t="shared" ref="AQ71" si="96">IF(AR71="Preventivo","Probabilidad",IF(AR71="Detectivo","Probabilidad","Impacto"))</f>
        <v>Probabilidad</v>
      </c>
      <c r="AR71" s="208" t="s">
        <v>62</v>
      </c>
      <c r="AS71" s="206">
        <f t="shared" ref="AS71" si="97">IF(AR71="Preventivo", 25%, IF(AR71="Detectivo",15%, IF(AR71="Correctivo",10%,IF(AR71="No se tienen controles para aplicar al impacto","No Aplica",""))))</f>
        <v>0.15</v>
      </c>
      <c r="AT71" s="208" t="s">
        <v>56</v>
      </c>
      <c r="AU71" s="206">
        <f t="shared" si="92"/>
        <v>0.15</v>
      </c>
      <c r="AV71" s="209">
        <f t="shared" si="93"/>
        <v>0.3</v>
      </c>
      <c r="AW71" s="208" t="s">
        <v>57</v>
      </c>
      <c r="AX71" s="208" t="s">
        <v>58</v>
      </c>
      <c r="AY71" s="208" t="s">
        <v>59</v>
      </c>
      <c r="AZ71" s="209">
        <f t="shared" ref="AZ71" si="98">IFERROR(IF(AQ71="Probabilidad",(N71-(+N71*AV71)),IF(AQ71="Impacto",N71,"")),"")</f>
        <v>0.28000000000000003</v>
      </c>
      <c r="BA71" s="210" t="str">
        <f t="shared" ref="BA71" si="99">IF(AZ71&lt;=20%, "Muy Baja", IF(AZ71&lt;=40%,"Baja", IF(AZ71&lt;=60%,"Media",IF(AZ71&lt;=80%,"Alta","Muy Alta"))))</f>
        <v>Baja</v>
      </c>
      <c r="BB71" s="209">
        <f t="shared" ref="BB71" si="100">IF(AQ71="Impacto",(AL71-(+AL71*AV71)),AL71)</f>
        <v>0.2</v>
      </c>
      <c r="BC71" s="210" t="str">
        <f t="shared" si="94"/>
        <v>Leve</v>
      </c>
      <c r="BD71" s="211" t="str">
        <f>IF(AND(BA71&lt;&gt;"",BC71&lt;&gt;""),VLOOKUP(BA71&amp;BC71,'No Eliminar'!$P$3:$Q$27,2,FALSE),"")</f>
        <v>Baja</v>
      </c>
      <c r="BE71" s="208" t="s">
        <v>114</v>
      </c>
      <c r="BF71" s="930" t="s">
        <v>388</v>
      </c>
      <c r="BG71" s="930" t="s">
        <v>388</v>
      </c>
      <c r="BH71" s="930" t="s">
        <v>388</v>
      </c>
      <c r="BI71" s="930" t="s">
        <v>388</v>
      </c>
      <c r="BJ71" s="930" t="s">
        <v>388</v>
      </c>
      <c r="BK71" s="1251"/>
      <c r="BL71" s="1008" t="s">
        <v>620</v>
      </c>
    </row>
    <row r="72" spans="2:64" ht="199.5" customHeight="1" thickBot="1" x14ac:dyDescent="0.35">
      <c r="B72" s="1584"/>
      <c r="C72" s="1693"/>
      <c r="D72" s="1696"/>
      <c r="E72" s="598" t="s">
        <v>346</v>
      </c>
      <c r="F72" s="720" t="s">
        <v>276</v>
      </c>
      <c r="G72" s="906" t="s">
        <v>932</v>
      </c>
      <c r="H72" s="1156" t="s">
        <v>68</v>
      </c>
      <c r="I72" s="1156" t="s">
        <v>933</v>
      </c>
      <c r="J72" s="923" t="s">
        <v>934</v>
      </c>
      <c r="K72" s="923" t="s">
        <v>101</v>
      </c>
      <c r="L72" s="200" t="s">
        <v>72</v>
      </c>
      <c r="M72" s="201" t="str">
        <f t="shared" ref="M72:M80" si="101">IF(L72="Máximo 2 veces por año","Muy Baja", IF(L72="De 3 a 24 veces por año","Baja", IF(L72="De 24 a 500 veces por año","Media", IF(L72="De 500 veces al año y máximo 5000 veces por año","Alta",IF(L72="Más de 5000 veces por año","Muy Alta",";")))))</f>
        <v>Baja</v>
      </c>
      <c r="N72" s="202">
        <f t="shared" ref="N72:N80" si="102">IF(M72="Muy Baja", 20%, IF(M72="Baja",40%, IF(M72="Media",60%, IF(M72="Alta",80%,IF(M72="Muy Alta",100%,"")))))</f>
        <v>0.4</v>
      </c>
      <c r="O72" s="203" t="s">
        <v>53</v>
      </c>
      <c r="P72" s="203" t="s">
        <v>53</v>
      </c>
      <c r="Q72" s="203" t="s">
        <v>53</v>
      </c>
      <c r="R72" s="203" t="s">
        <v>53</v>
      </c>
      <c r="S72" s="203" t="s">
        <v>53</v>
      </c>
      <c r="T72" s="203" t="s">
        <v>53</v>
      </c>
      <c r="U72" s="203" t="s">
        <v>53</v>
      </c>
      <c r="V72" s="203" t="s">
        <v>54</v>
      </c>
      <c r="W72" s="203" t="s">
        <v>54</v>
      </c>
      <c r="X72" s="203" t="s">
        <v>53</v>
      </c>
      <c r="Y72" s="203" t="s">
        <v>53</v>
      </c>
      <c r="Z72" s="203" t="s">
        <v>53</v>
      </c>
      <c r="AA72" s="203" t="s">
        <v>53</v>
      </c>
      <c r="AB72" s="203" t="s">
        <v>53</v>
      </c>
      <c r="AC72" s="203" t="s">
        <v>53</v>
      </c>
      <c r="AD72" s="203" t="s">
        <v>54</v>
      </c>
      <c r="AE72" s="203" t="s">
        <v>53</v>
      </c>
      <c r="AF72" s="203" t="s">
        <v>53</v>
      </c>
      <c r="AG72" s="203" t="s">
        <v>54</v>
      </c>
      <c r="AH72" s="204"/>
      <c r="AI72" s="200" t="s">
        <v>359</v>
      </c>
      <c r="AJ72" s="204"/>
      <c r="AK72" s="205" t="str">
        <f t="shared" ref="AK72:AK80" si="103">IF(AI72="Afectación menor a 10 SMLMV","Leve",IF(AI72="Entre 10 y 50 SMLMV","Menor",IF(AI72="Entre 50 y 100 SMLMV","Moderado",IF(AI72="Entre 100 y 500 SMLMV","Mayor",IF(AI72="Mayor a 500 SMLMV","Catastrófico",";")))))</f>
        <v>Leve</v>
      </c>
      <c r="AL72" s="206">
        <f t="shared" ref="AL72:AL80" si="104">IF(AK72="Leve", 20%, IF(AK72="Menor",40%, IF(AK72="Moderado",60%, IF(AK72="Mayor",80%,IF(AK72="Catastrófico",100%,"")))))</f>
        <v>0.2</v>
      </c>
      <c r="AM72" s="228" t="str">
        <f>IF(AND(M72&lt;&gt;"",AK72&lt;&gt;""),VLOOKUP(M72&amp;AK72,'No Eliminar'!$P$3:$Q$27,2,FALSE),"")</f>
        <v>Baja</v>
      </c>
      <c r="AN72" s="686" t="s">
        <v>84</v>
      </c>
      <c r="AO72" s="306" t="s">
        <v>1307</v>
      </c>
      <c r="AP72" s="368" t="s">
        <v>615</v>
      </c>
      <c r="AQ72" s="207" t="str">
        <f t="shared" ref="AQ72:AQ84" si="105">IF(AR72="Preventivo","Probabilidad",IF(AR72="Detectivo","Probabilidad","Impacto"))</f>
        <v>Probabilidad</v>
      </c>
      <c r="AR72" s="208" t="s">
        <v>61</v>
      </c>
      <c r="AS72" s="206">
        <f t="shared" ref="AS72:AS84" si="106">IF(AR72="Preventivo", 25%, IF(AR72="Detectivo",15%, IF(AR72="Correctivo",10%,IF(AR72="No se tienen controles para aplicar al impacto","No Aplica",""))))</f>
        <v>0.25</v>
      </c>
      <c r="AT72" s="208" t="s">
        <v>56</v>
      </c>
      <c r="AU72" s="206">
        <f t="shared" ref="AU72:AU81" si="107">IF(AT72="Automático", 25%, IF(AT72="Manual",15%,IF(AT72="No Aplica", "No Aplica","")))</f>
        <v>0.15</v>
      </c>
      <c r="AV72" s="209">
        <f t="shared" ref="AV72:AV81" si="108">AS72+AU72</f>
        <v>0.4</v>
      </c>
      <c r="AW72" s="208" t="s">
        <v>57</v>
      </c>
      <c r="AX72" s="208" t="s">
        <v>58</v>
      </c>
      <c r="AY72" s="208" t="s">
        <v>59</v>
      </c>
      <c r="AZ72" s="209">
        <f t="shared" ref="AZ72:AZ80" si="109">IFERROR(IF(AQ72="Probabilidad",(N72-(+N72*AV72)),IF(AQ72="Impacto",N72,"")),"")</f>
        <v>0.24</v>
      </c>
      <c r="BA72" s="210" t="str">
        <f t="shared" ref="BA72:BA84" si="110">IF(AZ72&lt;=20%, "Muy Baja", IF(AZ72&lt;=40%,"Baja", IF(AZ72&lt;=60%,"Media",IF(AZ72&lt;=80%,"Alta","Muy Alta"))))</f>
        <v>Baja</v>
      </c>
      <c r="BB72" s="209">
        <f t="shared" ref="BB72:BB80" si="111">IF(AQ72="Impacto",(AL72-(+AL72*AV72)),AL72)</f>
        <v>0.2</v>
      </c>
      <c r="BC72" s="210" t="str">
        <f t="shared" ref="BC72:BC84" si="112">IF(BB72&lt;=20%, "Leve", IF(BB72&lt;=40%,"Menor", IF(BB72&lt;=60%,"Moderado",IF(BB72&lt;=80%,"Mayor","Catastrófico"))))</f>
        <v>Leve</v>
      </c>
      <c r="BD72" s="211" t="str">
        <f>IF(AND(BA72&lt;&gt;"",BC72&lt;&gt;""),VLOOKUP(BA72&amp;BC72,'No Eliminar'!$P$3:$Q$27,2,FALSE),"")</f>
        <v>Baja</v>
      </c>
      <c r="BE72" s="208" t="s">
        <v>114</v>
      </c>
      <c r="BF72" s="930" t="s">
        <v>388</v>
      </c>
      <c r="BG72" s="930" t="s">
        <v>388</v>
      </c>
      <c r="BH72" s="930" t="s">
        <v>388</v>
      </c>
      <c r="BI72" s="930" t="s">
        <v>388</v>
      </c>
      <c r="BJ72" s="930" t="s">
        <v>388</v>
      </c>
      <c r="BK72" s="1251"/>
      <c r="BL72" s="1008" t="s">
        <v>621</v>
      </c>
    </row>
    <row r="73" spans="2:64" ht="133.5" customHeight="1" thickBot="1" x14ac:dyDescent="0.35">
      <c r="B73" s="1584"/>
      <c r="C73" s="1693"/>
      <c r="D73" s="1696"/>
      <c r="E73" s="1648" t="s">
        <v>74</v>
      </c>
      <c r="F73" s="1595" t="s">
        <v>277</v>
      </c>
      <c r="G73" s="1788" t="s">
        <v>935</v>
      </c>
      <c r="H73" s="1776" t="s">
        <v>68</v>
      </c>
      <c r="I73" s="1152" t="s">
        <v>1310</v>
      </c>
      <c r="J73" s="1774" t="s">
        <v>626</v>
      </c>
      <c r="K73" s="1774" t="s">
        <v>101</v>
      </c>
      <c r="L73" s="1617" t="s">
        <v>64</v>
      </c>
      <c r="M73" s="1624" t="str">
        <f t="shared" si="101"/>
        <v>Media</v>
      </c>
      <c r="N73" s="1627">
        <f t="shared" si="102"/>
        <v>0.6</v>
      </c>
      <c r="O73" s="253" t="s">
        <v>53</v>
      </c>
      <c r="P73" s="253" t="s">
        <v>53</v>
      </c>
      <c r="Q73" s="253" t="s">
        <v>53</v>
      </c>
      <c r="R73" s="253" t="s">
        <v>53</v>
      </c>
      <c r="S73" s="253" t="s">
        <v>53</v>
      </c>
      <c r="T73" s="253" t="s">
        <v>53</v>
      </c>
      <c r="U73" s="253" t="s">
        <v>53</v>
      </c>
      <c r="V73" s="253" t="s">
        <v>54</v>
      </c>
      <c r="W73" s="253" t="s">
        <v>54</v>
      </c>
      <c r="X73" s="253" t="s">
        <v>53</v>
      </c>
      <c r="Y73" s="253" t="s">
        <v>53</v>
      </c>
      <c r="Z73" s="253" t="s">
        <v>53</v>
      </c>
      <c r="AA73" s="253" t="s">
        <v>53</v>
      </c>
      <c r="AB73" s="253" t="s">
        <v>53</v>
      </c>
      <c r="AC73" s="253" t="s">
        <v>53</v>
      </c>
      <c r="AD73" s="253" t="s">
        <v>54</v>
      </c>
      <c r="AE73" s="253" t="s">
        <v>53</v>
      </c>
      <c r="AF73" s="253" t="s">
        <v>53</v>
      </c>
      <c r="AG73" s="253" t="s">
        <v>54</v>
      </c>
      <c r="AH73" s="92"/>
      <c r="AI73" s="1617" t="s">
        <v>361</v>
      </c>
      <c r="AJ73" s="92"/>
      <c r="AK73" s="1632" t="str">
        <f t="shared" si="103"/>
        <v>Moderado</v>
      </c>
      <c r="AL73" s="1635">
        <f t="shared" si="104"/>
        <v>0.6</v>
      </c>
      <c r="AM73" s="1638" t="str">
        <f>IF(AND(M73&lt;&gt;"",AK73&lt;&gt;""),VLOOKUP(M73&amp;AK73,'No Eliminar'!$P$3:$Q$27,2,FALSE),"")</f>
        <v>Moderada</v>
      </c>
      <c r="AN73" s="685" t="s">
        <v>84</v>
      </c>
      <c r="AO73" s="303" t="s">
        <v>1308</v>
      </c>
      <c r="AP73" s="368" t="s">
        <v>628</v>
      </c>
      <c r="AQ73" s="149" t="str">
        <f t="shared" si="105"/>
        <v>Probabilidad</v>
      </c>
      <c r="AR73" s="258" t="s">
        <v>61</v>
      </c>
      <c r="AS73" s="256">
        <f t="shared" si="106"/>
        <v>0.25</v>
      </c>
      <c r="AT73" s="258" t="s">
        <v>56</v>
      </c>
      <c r="AU73" s="256">
        <f t="shared" si="107"/>
        <v>0.15</v>
      </c>
      <c r="AV73" s="96">
        <f t="shared" si="108"/>
        <v>0.4</v>
      </c>
      <c r="AW73" s="258" t="s">
        <v>57</v>
      </c>
      <c r="AX73" s="258" t="s">
        <v>65</v>
      </c>
      <c r="AY73" s="258" t="s">
        <v>59</v>
      </c>
      <c r="AZ73" s="96">
        <f t="shared" si="109"/>
        <v>0.36</v>
      </c>
      <c r="BA73" s="97" t="str">
        <f t="shared" si="110"/>
        <v>Baja</v>
      </c>
      <c r="BB73" s="96">
        <f t="shared" si="111"/>
        <v>0.6</v>
      </c>
      <c r="BC73" s="97" t="str">
        <f t="shared" si="112"/>
        <v>Moderado</v>
      </c>
      <c r="BD73" s="257" t="str">
        <f>IF(AND(BA73&lt;&gt;"",BC73&lt;&gt;""),VLOOKUP(BA73&amp;BC73,'No Eliminar'!$P$3:$Q$27,2,FALSE),"")</f>
        <v>Moderada</v>
      </c>
      <c r="BE73" s="1619" t="s">
        <v>60</v>
      </c>
      <c r="BF73" s="1786" t="s">
        <v>937</v>
      </c>
      <c r="BG73" s="1776" t="s">
        <v>1333</v>
      </c>
      <c r="BH73" s="1776" t="s">
        <v>468</v>
      </c>
      <c r="BI73" s="1794">
        <v>44985</v>
      </c>
      <c r="BJ73" s="1794">
        <v>45260</v>
      </c>
      <c r="BK73" s="1797"/>
      <c r="BL73" s="1800" t="s">
        <v>636</v>
      </c>
    </row>
    <row r="74" spans="2:64" ht="116.25" customHeight="1" thickBot="1" x14ac:dyDescent="0.35">
      <c r="B74" s="1584"/>
      <c r="C74" s="1693"/>
      <c r="D74" s="1696"/>
      <c r="E74" s="1593"/>
      <c r="F74" s="1596"/>
      <c r="G74" s="1814"/>
      <c r="H74" s="1777"/>
      <c r="I74" s="1168" t="s">
        <v>623</v>
      </c>
      <c r="J74" s="1779"/>
      <c r="K74" s="1779"/>
      <c r="L74" s="1622"/>
      <c r="M74" s="1625"/>
      <c r="N74" s="1628"/>
      <c r="O74" s="255" t="s">
        <v>53</v>
      </c>
      <c r="P74" s="255" t="s">
        <v>53</v>
      </c>
      <c r="Q74" s="255" t="s">
        <v>53</v>
      </c>
      <c r="R74" s="255" t="s">
        <v>53</v>
      </c>
      <c r="S74" s="255" t="s">
        <v>53</v>
      </c>
      <c r="T74" s="255" t="s">
        <v>53</v>
      </c>
      <c r="U74" s="255" t="s">
        <v>53</v>
      </c>
      <c r="V74" s="255" t="s">
        <v>54</v>
      </c>
      <c r="W74" s="255" t="s">
        <v>54</v>
      </c>
      <c r="X74" s="255" t="s">
        <v>53</v>
      </c>
      <c r="Y74" s="255" t="s">
        <v>53</v>
      </c>
      <c r="Z74" s="255" t="s">
        <v>53</v>
      </c>
      <c r="AA74" s="255" t="s">
        <v>53</v>
      </c>
      <c r="AB74" s="255" t="s">
        <v>53</v>
      </c>
      <c r="AC74" s="255" t="s">
        <v>53</v>
      </c>
      <c r="AD74" s="255" t="s">
        <v>54</v>
      </c>
      <c r="AE74" s="255" t="s">
        <v>53</v>
      </c>
      <c r="AF74" s="255" t="s">
        <v>53</v>
      </c>
      <c r="AG74" s="255" t="s">
        <v>54</v>
      </c>
      <c r="AH74" s="42"/>
      <c r="AI74" s="1622"/>
      <c r="AJ74" s="42"/>
      <c r="AK74" s="1634"/>
      <c r="AL74" s="1636"/>
      <c r="AM74" s="1639"/>
      <c r="AN74" s="686" t="s">
        <v>347</v>
      </c>
      <c r="AO74" s="1215" t="s">
        <v>1309</v>
      </c>
      <c r="AP74" s="368" t="s">
        <v>1475</v>
      </c>
      <c r="AQ74" s="717" t="str">
        <f t="shared" ref="AQ74" si="113">IF(AR74="Preventivo","Probabilidad",IF(AR74="Detectivo","Probabilidad","Impacto"))</f>
        <v>Probabilidad</v>
      </c>
      <c r="AR74" s="862" t="s">
        <v>62</v>
      </c>
      <c r="AS74" s="829">
        <f t="shared" ref="AS74" si="114">IF(AR74="Preventivo", 25%, IF(AR74="Detectivo",15%, IF(AR74="Correctivo",10%,IF(AR74="No se tienen controles para aplicar al impacto","No Aplica",""))))</f>
        <v>0.15</v>
      </c>
      <c r="AT74" s="862" t="s">
        <v>56</v>
      </c>
      <c r="AU74" s="829">
        <f t="shared" ref="AU74" si="115">IF(AT74="Automático", 25%, IF(AT74="Manual",15%,IF(AT74="No Aplica", "No Aplica","")))</f>
        <v>0.15</v>
      </c>
      <c r="AV74" s="830">
        <f t="shared" ref="AV74" si="116">AS74+AU74</f>
        <v>0.3</v>
      </c>
      <c r="AW74" s="862" t="s">
        <v>57</v>
      </c>
      <c r="AX74" s="862" t="s">
        <v>58</v>
      </c>
      <c r="AY74" s="862" t="s">
        <v>59</v>
      </c>
      <c r="AZ74" s="830">
        <f>IFERROR(IF(AND(AQ73="Probabilidad",AQ74="Probabilidad"),(AZ73-(+AZ73*AV74)),IF(AND(AQ73="Impacto",AQ74="Probabilidad"),(AZ72-(+AZ72*AV74)),IF(AQ74="Impacto",AZ73,""))),"")</f>
        <v>0.252</v>
      </c>
      <c r="BA74" s="831" t="str">
        <f t="shared" ref="BA74" si="117">IF(AZ74&lt;=20%, "Muy Baja", IF(AZ74&lt;=40%,"Baja", IF(AZ74&lt;=60%,"Media",IF(AZ74&lt;=80%,"Alta","Muy Alta"))))</f>
        <v>Baja</v>
      </c>
      <c r="BB74" s="830">
        <f>IFERROR(IF(AND(AQ73="Impacto",AQ74="Impacto"),(BB73-(+BB73*AV74)),IF(AND(AQ73="Impacto",AQ74="Probabilidad"),(BB73),IF(AND(AQ73="Probabilidad",AQ74="Impacto"),(BB73-(+BB73*AV74)),IF(AND(AQ73="Probabilidad",AQ74="Probabilidad"),(BB73))))),"")</f>
        <v>0.6</v>
      </c>
      <c r="BC74" s="831" t="str">
        <f t="shared" ref="BC74" si="118">IF(BB74&lt;=20%, "Leve", IF(BB74&lt;=40%,"Menor", IF(BB74&lt;=60%,"Moderado",IF(BB74&lt;=80%,"Mayor","Catastrófico"))))</f>
        <v>Moderado</v>
      </c>
      <c r="BD74" s="55" t="str">
        <f>IF(AND(BA74&lt;&gt;"",BC74&lt;&gt;""),VLOOKUP(BA74&amp;BC74,'No Eliminar'!$P$3:$Q$27,2,FALSE),"")</f>
        <v>Moderada</v>
      </c>
      <c r="BE74" s="1620"/>
      <c r="BF74" s="1791"/>
      <c r="BG74" s="1777"/>
      <c r="BH74" s="1777"/>
      <c r="BI74" s="1795"/>
      <c r="BJ74" s="1795"/>
      <c r="BK74" s="1798"/>
      <c r="BL74" s="1801"/>
    </row>
    <row r="75" spans="2:64" ht="202.5" customHeight="1" thickBot="1" x14ac:dyDescent="0.35">
      <c r="B75" s="1584"/>
      <c r="C75" s="1693"/>
      <c r="D75" s="1696"/>
      <c r="E75" s="1614"/>
      <c r="F75" s="1597"/>
      <c r="G75" s="1789"/>
      <c r="H75" s="1778"/>
      <c r="I75" s="1168" t="s">
        <v>625</v>
      </c>
      <c r="J75" s="1775"/>
      <c r="K75" s="1775"/>
      <c r="L75" s="1618"/>
      <c r="M75" s="1626"/>
      <c r="N75" s="1629"/>
      <c r="O75" s="255" t="s">
        <v>53</v>
      </c>
      <c r="P75" s="255" t="s">
        <v>53</v>
      </c>
      <c r="Q75" s="255" t="s">
        <v>53</v>
      </c>
      <c r="R75" s="255" t="s">
        <v>53</v>
      </c>
      <c r="S75" s="255" t="s">
        <v>53</v>
      </c>
      <c r="T75" s="255" t="s">
        <v>53</v>
      </c>
      <c r="U75" s="255" t="s">
        <v>53</v>
      </c>
      <c r="V75" s="255" t="s">
        <v>54</v>
      </c>
      <c r="W75" s="255" t="s">
        <v>54</v>
      </c>
      <c r="X75" s="255" t="s">
        <v>53</v>
      </c>
      <c r="Y75" s="255" t="s">
        <v>53</v>
      </c>
      <c r="Z75" s="255" t="s">
        <v>53</v>
      </c>
      <c r="AA75" s="255" t="s">
        <v>53</v>
      </c>
      <c r="AB75" s="255" t="s">
        <v>53</v>
      </c>
      <c r="AC75" s="255" t="s">
        <v>53</v>
      </c>
      <c r="AD75" s="255" t="s">
        <v>54</v>
      </c>
      <c r="AE75" s="255" t="s">
        <v>53</v>
      </c>
      <c r="AF75" s="255" t="s">
        <v>53</v>
      </c>
      <c r="AG75" s="255" t="s">
        <v>54</v>
      </c>
      <c r="AH75" s="42"/>
      <c r="AI75" s="1618"/>
      <c r="AJ75" s="42"/>
      <c r="AK75" s="1633"/>
      <c r="AL75" s="1637"/>
      <c r="AM75" s="1640"/>
      <c r="AN75" s="687" t="s">
        <v>348</v>
      </c>
      <c r="AO75" s="306" t="s">
        <v>1476</v>
      </c>
      <c r="AP75" s="368" t="s">
        <v>1311</v>
      </c>
      <c r="AQ75" s="265" t="str">
        <f t="shared" si="105"/>
        <v>Probabilidad</v>
      </c>
      <c r="AR75" s="109" t="s">
        <v>62</v>
      </c>
      <c r="AS75" s="70">
        <f t="shared" si="106"/>
        <v>0.15</v>
      </c>
      <c r="AT75" s="109" t="s">
        <v>56</v>
      </c>
      <c r="AU75" s="70">
        <f t="shared" si="107"/>
        <v>0.15</v>
      </c>
      <c r="AV75" s="53">
        <f t="shared" si="108"/>
        <v>0.3</v>
      </c>
      <c r="AW75" s="109" t="s">
        <v>57</v>
      </c>
      <c r="AX75" s="109" t="s">
        <v>58</v>
      </c>
      <c r="AY75" s="109" t="s">
        <v>59</v>
      </c>
      <c r="AZ75" s="53">
        <f>IFERROR(IF(AND(AQ74="Probabilidad",AQ75="Probabilidad"),(AZ74-(+AZ74*AV75)),IF(AND(AQ74="Impacto",AQ75="Probabilidad"),(AZ73-(+AZ73*AV75)),IF(AQ75="Impacto",AZ74,""))),"")</f>
        <v>0.1764</v>
      </c>
      <c r="BA75" s="54" t="str">
        <f t="shared" si="110"/>
        <v>Muy Baja</v>
      </c>
      <c r="BB75" s="53">
        <f>IFERROR(IF(AND(AQ74="Impacto",AQ75="Impacto"),(BB74-(+BB74*AV75)),IF(AND(AQ74="Impacto",AQ75="Probabilidad"),(BB74),IF(AND(AQ74="Probabilidad",AQ75="Impacto"),(BB74-(+BB74*AV75)),IF(AND(AQ74="Probabilidad",AQ75="Probabilidad"),(BB74))))),"")</f>
        <v>0.6</v>
      </c>
      <c r="BC75" s="54" t="str">
        <f t="shared" si="112"/>
        <v>Moderado</v>
      </c>
      <c r="BD75" s="55" t="str">
        <f>IF(AND(BA75&lt;&gt;"",BC75&lt;&gt;""),VLOOKUP(BA75&amp;BC75,'No Eliminar'!$P$3:$Q$27,2,FALSE),"")</f>
        <v>Moderada</v>
      </c>
      <c r="BE75" s="1621"/>
      <c r="BF75" s="1787"/>
      <c r="BG75" s="1778"/>
      <c r="BH75" s="1778"/>
      <c r="BI75" s="1796"/>
      <c r="BJ75" s="1796"/>
      <c r="BK75" s="1799"/>
      <c r="BL75" s="1802"/>
    </row>
    <row r="76" spans="2:64" ht="189" customHeight="1" thickBot="1" x14ac:dyDescent="0.35">
      <c r="B76" s="1584"/>
      <c r="C76" s="1693"/>
      <c r="D76" s="1696"/>
      <c r="E76" s="1055" t="s">
        <v>74</v>
      </c>
      <c r="F76" s="851" t="s">
        <v>278</v>
      </c>
      <c r="G76" s="1073" t="s">
        <v>938</v>
      </c>
      <c r="H76" s="1063" t="s">
        <v>68</v>
      </c>
      <c r="I76" s="1068" t="s">
        <v>637</v>
      </c>
      <c r="J76" s="1193" t="s">
        <v>638</v>
      </c>
      <c r="K76" s="1065" t="s">
        <v>358</v>
      </c>
      <c r="L76" s="845" t="s">
        <v>72</v>
      </c>
      <c r="M76" s="846" t="str">
        <f t="shared" si="101"/>
        <v>Baja</v>
      </c>
      <c r="N76" s="847">
        <f t="shared" si="102"/>
        <v>0.4</v>
      </c>
      <c r="O76" s="293" t="s">
        <v>53</v>
      </c>
      <c r="P76" s="293" t="s">
        <v>53</v>
      </c>
      <c r="Q76" s="293" t="s">
        <v>53</v>
      </c>
      <c r="R76" s="293" t="s">
        <v>53</v>
      </c>
      <c r="S76" s="293" t="s">
        <v>53</v>
      </c>
      <c r="T76" s="293" t="s">
        <v>53</v>
      </c>
      <c r="U76" s="293" t="s">
        <v>53</v>
      </c>
      <c r="V76" s="293" t="s">
        <v>54</v>
      </c>
      <c r="W76" s="293" t="s">
        <v>54</v>
      </c>
      <c r="X76" s="293" t="s">
        <v>53</v>
      </c>
      <c r="Y76" s="293" t="s">
        <v>53</v>
      </c>
      <c r="Z76" s="293" t="s">
        <v>53</v>
      </c>
      <c r="AA76" s="293" t="s">
        <v>53</v>
      </c>
      <c r="AB76" s="293" t="s">
        <v>53</v>
      </c>
      <c r="AC76" s="293" t="s">
        <v>53</v>
      </c>
      <c r="AD76" s="293" t="s">
        <v>54</v>
      </c>
      <c r="AE76" s="293" t="s">
        <v>53</v>
      </c>
      <c r="AF76" s="293" t="s">
        <v>53</v>
      </c>
      <c r="AG76" s="293" t="s">
        <v>54</v>
      </c>
      <c r="AH76" s="92"/>
      <c r="AI76" s="845" t="s">
        <v>359</v>
      </c>
      <c r="AJ76" s="92"/>
      <c r="AK76" s="848" t="str">
        <f t="shared" si="103"/>
        <v>Leve</v>
      </c>
      <c r="AL76" s="849">
        <f t="shared" si="104"/>
        <v>0.2</v>
      </c>
      <c r="AM76" s="860" t="str">
        <f>IF(AND(M76&lt;&gt;"",AK76&lt;&gt;""),VLOOKUP(M76&amp;AK76,'No Eliminar'!$P$3:$Q$27,2,FALSE),"")</f>
        <v>Baja</v>
      </c>
      <c r="AN76" s="853" t="s">
        <v>84</v>
      </c>
      <c r="AO76" s="1225" t="s">
        <v>1312</v>
      </c>
      <c r="AP76" s="854" t="s">
        <v>823</v>
      </c>
      <c r="AQ76" s="856" t="str">
        <f t="shared" si="105"/>
        <v>Probabilidad</v>
      </c>
      <c r="AR76" s="850" t="s">
        <v>61</v>
      </c>
      <c r="AS76" s="849">
        <f t="shared" si="106"/>
        <v>0.25</v>
      </c>
      <c r="AT76" s="850" t="s">
        <v>56</v>
      </c>
      <c r="AU76" s="849">
        <f t="shared" si="107"/>
        <v>0.15</v>
      </c>
      <c r="AV76" s="858">
        <f t="shared" si="108"/>
        <v>0.4</v>
      </c>
      <c r="AW76" s="850" t="s">
        <v>57</v>
      </c>
      <c r="AX76" s="850" t="s">
        <v>65</v>
      </c>
      <c r="AY76" s="850" t="s">
        <v>59</v>
      </c>
      <c r="AZ76" s="858">
        <f>IFERROR(IF(AQ76="Probabilidad",(N76-(+N76*AV76)),IF(AQ76="Impacto",N76,"")),"")</f>
        <v>0.24</v>
      </c>
      <c r="BA76" s="859" t="str">
        <f t="shared" si="110"/>
        <v>Baja</v>
      </c>
      <c r="BB76" s="858">
        <f>IF(AQ76="Impacto",(AL76-(+AL76*AV76)),AL76)</f>
        <v>0.2</v>
      </c>
      <c r="BC76" s="859" t="str">
        <f t="shared" si="112"/>
        <v>Leve</v>
      </c>
      <c r="BD76" s="857" t="str">
        <f>IF(AND(BA76&lt;&gt;"",BC76&lt;&gt;""),VLOOKUP(BA76&amp;BC76,'No Eliminar'!$P$3:$Q$27,2,FALSE),"")</f>
        <v>Baja</v>
      </c>
      <c r="BE76" s="850" t="s">
        <v>114</v>
      </c>
      <c r="BF76" s="1193" t="s">
        <v>940</v>
      </c>
      <c r="BG76" s="1063" t="s">
        <v>639</v>
      </c>
      <c r="BH76" s="1063" t="s">
        <v>468</v>
      </c>
      <c r="BI76" s="1165">
        <v>44958</v>
      </c>
      <c r="BJ76" s="1165">
        <v>45260</v>
      </c>
      <c r="BK76" s="1010"/>
      <c r="BL76" s="1257" t="s">
        <v>941</v>
      </c>
    </row>
    <row r="77" spans="2:64" ht="122.25" customHeight="1" x14ac:dyDescent="0.3">
      <c r="B77" s="1584"/>
      <c r="C77" s="1693"/>
      <c r="D77" s="1696"/>
      <c r="E77" s="1648" t="s">
        <v>346</v>
      </c>
      <c r="F77" s="1595" t="s">
        <v>279</v>
      </c>
      <c r="G77" s="1865" t="s">
        <v>640</v>
      </c>
      <c r="H77" s="1152" t="s">
        <v>157</v>
      </c>
      <c r="I77" s="1152" t="s">
        <v>641</v>
      </c>
      <c r="J77" s="1191" t="s">
        <v>642</v>
      </c>
      <c r="K77" s="1774" t="s">
        <v>355</v>
      </c>
      <c r="L77" s="1617" t="s">
        <v>70</v>
      </c>
      <c r="M77" s="1624" t="str">
        <f t="shared" si="101"/>
        <v>Alta</v>
      </c>
      <c r="N77" s="1627">
        <f t="shared" si="102"/>
        <v>0.8</v>
      </c>
      <c r="O77" s="293" t="s">
        <v>53</v>
      </c>
      <c r="P77" s="293" t="s">
        <v>53</v>
      </c>
      <c r="Q77" s="293" t="s">
        <v>53</v>
      </c>
      <c r="R77" s="293" t="s">
        <v>53</v>
      </c>
      <c r="S77" s="293" t="s">
        <v>53</v>
      </c>
      <c r="T77" s="293" t="s">
        <v>53</v>
      </c>
      <c r="U77" s="293" t="s">
        <v>53</v>
      </c>
      <c r="V77" s="293" t="s">
        <v>54</v>
      </c>
      <c r="W77" s="293" t="s">
        <v>54</v>
      </c>
      <c r="X77" s="293" t="s">
        <v>53</v>
      </c>
      <c r="Y77" s="293" t="s">
        <v>53</v>
      </c>
      <c r="Z77" s="293" t="s">
        <v>53</v>
      </c>
      <c r="AA77" s="293" t="s">
        <v>53</v>
      </c>
      <c r="AB77" s="293" t="s">
        <v>53</v>
      </c>
      <c r="AC77" s="293" t="s">
        <v>53</v>
      </c>
      <c r="AD77" s="293" t="s">
        <v>54</v>
      </c>
      <c r="AE77" s="293" t="s">
        <v>53</v>
      </c>
      <c r="AF77" s="293" t="s">
        <v>53</v>
      </c>
      <c r="AG77" s="293" t="s">
        <v>54</v>
      </c>
      <c r="AH77" s="92"/>
      <c r="AI77" s="1617" t="s">
        <v>361</v>
      </c>
      <c r="AJ77" s="92"/>
      <c r="AK77" s="1632" t="str">
        <f t="shared" si="103"/>
        <v>Moderado</v>
      </c>
      <c r="AL77" s="1635">
        <f t="shared" si="104"/>
        <v>0.6</v>
      </c>
      <c r="AM77" s="1638" t="str">
        <f>IF(AND(M77&lt;&gt;"",AK77&lt;&gt;""),VLOOKUP(M77&amp;AK77,'No Eliminar'!$P$3:$Q$27,2,FALSE),"")</f>
        <v>Alta</v>
      </c>
      <c r="AN77" s="1677" t="s">
        <v>84</v>
      </c>
      <c r="AO77" s="1815" t="s">
        <v>1313</v>
      </c>
      <c r="AP77" s="1681" t="s">
        <v>687</v>
      </c>
      <c r="AQ77" s="1724" t="str">
        <f t="shared" si="105"/>
        <v>Probabilidad</v>
      </c>
      <c r="AR77" s="1619" t="s">
        <v>61</v>
      </c>
      <c r="AS77" s="1635">
        <f t="shared" si="106"/>
        <v>0.25</v>
      </c>
      <c r="AT77" s="1619" t="s">
        <v>56</v>
      </c>
      <c r="AU77" s="1635">
        <f t="shared" si="107"/>
        <v>0.15</v>
      </c>
      <c r="AV77" s="1725">
        <f t="shared" si="108"/>
        <v>0.4</v>
      </c>
      <c r="AW77" s="1619" t="s">
        <v>57</v>
      </c>
      <c r="AX77" s="1619" t="s">
        <v>58</v>
      </c>
      <c r="AY77" s="1619" t="s">
        <v>59</v>
      </c>
      <c r="AZ77" s="1725">
        <f t="shared" si="109"/>
        <v>0.48</v>
      </c>
      <c r="BA77" s="1731" t="str">
        <f t="shared" si="110"/>
        <v>Media</v>
      </c>
      <c r="BB77" s="1725">
        <f t="shared" si="111"/>
        <v>0.6</v>
      </c>
      <c r="BC77" s="1731" t="str">
        <f t="shared" si="112"/>
        <v>Moderado</v>
      </c>
      <c r="BD77" s="1723" t="str">
        <f>IF(AND(BA77&lt;&gt;"",BC77&lt;&gt;""),VLOOKUP(BA77&amp;BC77,'No Eliminar'!$P$3:$Q$27,2,FALSE),"")</f>
        <v>Moderada</v>
      </c>
      <c r="BE77" s="1619" t="s">
        <v>60</v>
      </c>
      <c r="BF77" s="1786" t="s">
        <v>645</v>
      </c>
      <c r="BG77" s="1776" t="s">
        <v>646</v>
      </c>
      <c r="BH77" s="1776" t="s">
        <v>395</v>
      </c>
      <c r="BI77" s="1803">
        <v>44928</v>
      </c>
      <c r="BJ77" s="1803">
        <v>45291</v>
      </c>
      <c r="BK77" s="1010"/>
      <c r="BL77" s="1800" t="s">
        <v>648</v>
      </c>
    </row>
    <row r="78" spans="2:64" ht="87.75" customHeight="1" thickBot="1" x14ac:dyDescent="0.35">
      <c r="B78" s="1584"/>
      <c r="C78" s="1693"/>
      <c r="D78" s="1696"/>
      <c r="E78" s="1614"/>
      <c r="F78" s="1597"/>
      <c r="G78" s="1866"/>
      <c r="H78" s="1154" t="s">
        <v>51</v>
      </c>
      <c r="I78" s="1154" t="s">
        <v>643</v>
      </c>
      <c r="J78" s="1194" t="s">
        <v>644</v>
      </c>
      <c r="K78" s="1775"/>
      <c r="L78" s="1618"/>
      <c r="M78" s="1626"/>
      <c r="N78" s="1629"/>
      <c r="O78" s="294" t="s">
        <v>53</v>
      </c>
      <c r="P78" s="294" t="s">
        <v>53</v>
      </c>
      <c r="Q78" s="294" t="s">
        <v>53</v>
      </c>
      <c r="R78" s="294" t="s">
        <v>53</v>
      </c>
      <c r="S78" s="294" t="s">
        <v>53</v>
      </c>
      <c r="T78" s="294" t="s">
        <v>53</v>
      </c>
      <c r="U78" s="294" t="s">
        <v>53</v>
      </c>
      <c r="V78" s="294" t="s">
        <v>54</v>
      </c>
      <c r="W78" s="294" t="s">
        <v>54</v>
      </c>
      <c r="X78" s="294" t="s">
        <v>53</v>
      </c>
      <c r="Y78" s="294" t="s">
        <v>53</v>
      </c>
      <c r="Z78" s="294" t="s">
        <v>53</v>
      </c>
      <c r="AA78" s="294" t="s">
        <v>53</v>
      </c>
      <c r="AB78" s="294" t="s">
        <v>53</v>
      </c>
      <c r="AC78" s="294" t="s">
        <v>53</v>
      </c>
      <c r="AD78" s="294" t="s">
        <v>54</v>
      </c>
      <c r="AE78" s="294" t="s">
        <v>53</v>
      </c>
      <c r="AF78" s="294" t="s">
        <v>53</v>
      </c>
      <c r="AG78" s="294" t="s">
        <v>54</v>
      </c>
      <c r="AH78" s="101"/>
      <c r="AI78" s="1618"/>
      <c r="AJ78" s="101"/>
      <c r="AK78" s="1633"/>
      <c r="AL78" s="1637"/>
      <c r="AM78" s="1640"/>
      <c r="AN78" s="1678"/>
      <c r="AO78" s="1816"/>
      <c r="AP78" s="1682"/>
      <c r="AQ78" s="1684"/>
      <c r="AR78" s="1621"/>
      <c r="AS78" s="1637"/>
      <c r="AT78" s="1621"/>
      <c r="AU78" s="1637"/>
      <c r="AV78" s="1673"/>
      <c r="AW78" s="1621"/>
      <c r="AX78" s="1621"/>
      <c r="AY78" s="1621"/>
      <c r="AZ78" s="1673"/>
      <c r="BA78" s="1686"/>
      <c r="BB78" s="1673"/>
      <c r="BC78" s="1686"/>
      <c r="BD78" s="1688"/>
      <c r="BE78" s="1621"/>
      <c r="BF78" s="1787"/>
      <c r="BG78" s="1778"/>
      <c r="BH78" s="1778"/>
      <c r="BI78" s="1804"/>
      <c r="BJ78" s="1804"/>
      <c r="BK78" s="1011"/>
      <c r="BL78" s="1802"/>
    </row>
    <row r="79" spans="2:64" ht="176.25" customHeight="1" thickBot="1" x14ac:dyDescent="0.35">
      <c r="B79" s="1584"/>
      <c r="C79" s="1693"/>
      <c r="D79" s="1696"/>
      <c r="E79" s="598" t="s">
        <v>50</v>
      </c>
      <c r="F79" s="551" t="s">
        <v>280</v>
      </c>
      <c r="G79" s="1195" t="s">
        <v>649</v>
      </c>
      <c r="H79" s="1063" t="s">
        <v>51</v>
      </c>
      <c r="I79" s="1063" t="s">
        <v>650</v>
      </c>
      <c r="J79" s="1196" t="s">
        <v>651</v>
      </c>
      <c r="K79" s="1065" t="s">
        <v>355</v>
      </c>
      <c r="L79" s="283" t="s">
        <v>70</v>
      </c>
      <c r="M79" s="284" t="str">
        <f t="shared" si="101"/>
        <v>Alta</v>
      </c>
      <c r="N79" s="285">
        <f t="shared" si="102"/>
        <v>0.8</v>
      </c>
      <c r="O79" s="295" t="s">
        <v>53</v>
      </c>
      <c r="P79" s="295" t="s">
        <v>53</v>
      </c>
      <c r="Q79" s="295" t="s">
        <v>53</v>
      </c>
      <c r="R79" s="295" t="s">
        <v>53</v>
      </c>
      <c r="S79" s="295" t="s">
        <v>53</v>
      </c>
      <c r="T79" s="295" t="s">
        <v>53</v>
      </c>
      <c r="U79" s="295" t="s">
        <v>53</v>
      </c>
      <c r="V79" s="295" t="s">
        <v>54</v>
      </c>
      <c r="W79" s="295" t="s">
        <v>54</v>
      </c>
      <c r="X79" s="295" t="s">
        <v>53</v>
      </c>
      <c r="Y79" s="295" t="s">
        <v>53</v>
      </c>
      <c r="Z79" s="295" t="s">
        <v>53</v>
      </c>
      <c r="AA79" s="295" t="s">
        <v>53</v>
      </c>
      <c r="AB79" s="295" t="s">
        <v>53</v>
      </c>
      <c r="AC79" s="295" t="s">
        <v>53</v>
      </c>
      <c r="AD79" s="295" t="s">
        <v>54</v>
      </c>
      <c r="AE79" s="295" t="s">
        <v>53</v>
      </c>
      <c r="AF79" s="295" t="s">
        <v>53</v>
      </c>
      <c r="AG79" s="295" t="s">
        <v>54</v>
      </c>
      <c r="AH79" s="309"/>
      <c r="AI79" s="283" t="s">
        <v>361</v>
      </c>
      <c r="AJ79" s="309"/>
      <c r="AK79" s="286" t="str">
        <f t="shared" si="103"/>
        <v>Moderado</v>
      </c>
      <c r="AL79" s="287">
        <f t="shared" si="104"/>
        <v>0.6</v>
      </c>
      <c r="AM79" s="288" t="str">
        <f>IF(AND(M79&lt;&gt;"",AK79&lt;&gt;""),VLOOKUP(M79&amp;AK79,'No Eliminar'!$P$3:$Q$27,2,FALSE),"")</f>
        <v>Alta</v>
      </c>
      <c r="AN79" s="685" t="s">
        <v>84</v>
      </c>
      <c r="AO79" s="1226" t="s">
        <v>1314</v>
      </c>
      <c r="AP79" s="369" t="s">
        <v>652</v>
      </c>
      <c r="AQ79" s="310" t="str">
        <f t="shared" si="105"/>
        <v>Probabilidad</v>
      </c>
      <c r="AR79" s="292" t="s">
        <v>62</v>
      </c>
      <c r="AS79" s="287">
        <f t="shared" si="106"/>
        <v>0.15</v>
      </c>
      <c r="AT79" s="292" t="s">
        <v>56</v>
      </c>
      <c r="AU79" s="287">
        <f t="shared" si="107"/>
        <v>0.15</v>
      </c>
      <c r="AV79" s="289">
        <f t="shared" si="108"/>
        <v>0.3</v>
      </c>
      <c r="AW79" s="292" t="s">
        <v>57</v>
      </c>
      <c r="AX79" s="292" t="s">
        <v>58</v>
      </c>
      <c r="AY79" s="292" t="s">
        <v>59</v>
      </c>
      <c r="AZ79" s="289">
        <f t="shared" si="109"/>
        <v>0.56000000000000005</v>
      </c>
      <c r="BA79" s="290" t="str">
        <f t="shared" si="110"/>
        <v>Media</v>
      </c>
      <c r="BB79" s="289">
        <f t="shared" si="111"/>
        <v>0.6</v>
      </c>
      <c r="BC79" s="290" t="str">
        <f t="shared" si="112"/>
        <v>Moderado</v>
      </c>
      <c r="BD79" s="291" t="str">
        <f>IF(AND(BA79&lt;&gt;"",BC79&lt;&gt;""),VLOOKUP(BA79&amp;BC79,'No Eliminar'!$P$3:$Q$27,2,FALSE),"")</f>
        <v>Moderada</v>
      </c>
      <c r="BE79" s="292" t="s">
        <v>60</v>
      </c>
      <c r="BF79" s="1193" t="s">
        <v>654</v>
      </c>
      <c r="BG79" s="1063" t="s">
        <v>655</v>
      </c>
      <c r="BH79" s="1242" t="s">
        <v>590</v>
      </c>
      <c r="BI79" s="1258">
        <v>44928</v>
      </c>
      <c r="BJ79" s="1258">
        <v>45291</v>
      </c>
      <c r="BK79" s="1243"/>
      <c r="BL79" s="1259" t="s">
        <v>656</v>
      </c>
    </row>
    <row r="80" spans="2:64" ht="162" customHeight="1" thickBot="1" x14ac:dyDescent="0.35">
      <c r="B80" s="1584"/>
      <c r="C80" s="1693"/>
      <c r="D80" s="1696"/>
      <c r="E80" s="1648" t="s">
        <v>346</v>
      </c>
      <c r="F80" s="1595" t="s">
        <v>281</v>
      </c>
      <c r="G80" s="1788" t="s">
        <v>943</v>
      </c>
      <c r="H80" s="1776" t="s">
        <v>68</v>
      </c>
      <c r="I80" s="1197" t="s">
        <v>657</v>
      </c>
      <c r="J80" s="1774" t="s">
        <v>659</v>
      </c>
      <c r="K80" s="1774" t="s">
        <v>101</v>
      </c>
      <c r="L80" s="1617" t="s">
        <v>64</v>
      </c>
      <c r="M80" s="1624" t="str">
        <f t="shared" si="101"/>
        <v>Media</v>
      </c>
      <c r="N80" s="1627">
        <f t="shared" si="102"/>
        <v>0.6</v>
      </c>
      <c r="O80" s="293" t="s">
        <v>53</v>
      </c>
      <c r="P80" s="293" t="s">
        <v>53</v>
      </c>
      <c r="Q80" s="293" t="s">
        <v>53</v>
      </c>
      <c r="R80" s="293" t="s">
        <v>53</v>
      </c>
      <c r="S80" s="293" t="s">
        <v>53</v>
      </c>
      <c r="T80" s="293" t="s">
        <v>53</v>
      </c>
      <c r="U80" s="293" t="s">
        <v>53</v>
      </c>
      <c r="V80" s="293" t="s">
        <v>54</v>
      </c>
      <c r="W80" s="293" t="s">
        <v>54</v>
      </c>
      <c r="X80" s="293" t="s">
        <v>53</v>
      </c>
      <c r="Y80" s="293" t="s">
        <v>53</v>
      </c>
      <c r="Z80" s="293" t="s">
        <v>53</v>
      </c>
      <c r="AA80" s="293" t="s">
        <v>53</v>
      </c>
      <c r="AB80" s="293" t="s">
        <v>53</v>
      </c>
      <c r="AC80" s="293" t="s">
        <v>53</v>
      </c>
      <c r="AD80" s="293" t="s">
        <v>54</v>
      </c>
      <c r="AE80" s="293" t="s">
        <v>53</v>
      </c>
      <c r="AF80" s="293" t="s">
        <v>53</v>
      </c>
      <c r="AG80" s="293" t="s">
        <v>54</v>
      </c>
      <c r="AH80" s="92"/>
      <c r="AI80" s="1617" t="s">
        <v>361</v>
      </c>
      <c r="AJ80" s="92"/>
      <c r="AK80" s="1632" t="str">
        <f t="shared" si="103"/>
        <v>Moderado</v>
      </c>
      <c r="AL80" s="1635">
        <f t="shared" si="104"/>
        <v>0.6</v>
      </c>
      <c r="AM80" s="1638" t="str">
        <f>IF(AND(M80&lt;&gt;"",AK80&lt;&gt;""),VLOOKUP(M80&amp;AK80,'No Eliminar'!$P$3:$Q$27,2,FALSE),"")</f>
        <v>Moderada</v>
      </c>
      <c r="AN80" s="686" t="s">
        <v>84</v>
      </c>
      <c r="AO80" s="1227" t="s">
        <v>1315</v>
      </c>
      <c r="AP80" s="896" t="s">
        <v>688</v>
      </c>
      <c r="AQ80" s="122" t="str">
        <f t="shared" si="105"/>
        <v>Probabilidad</v>
      </c>
      <c r="AR80" s="861" t="s">
        <v>62</v>
      </c>
      <c r="AS80" s="866">
        <f t="shared" si="106"/>
        <v>0.15</v>
      </c>
      <c r="AT80" s="861" t="s">
        <v>56</v>
      </c>
      <c r="AU80" s="866">
        <f t="shared" si="107"/>
        <v>0.15</v>
      </c>
      <c r="AV80" s="841">
        <f t="shared" si="108"/>
        <v>0.3</v>
      </c>
      <c r="AW80" s="861" t="s">
        <v>57</v>
      </c>
      <c r="AX80" s="861" t="s">
        <v>58</v>
      </c>
      <c r="AY80" s="861" t="s">
        <v>59</v>
      </c>
      <c r="AZ80" s="841">
        <f t="shared" si="109"/>
        <v>0.42</v>
      </c>
      <c r="BA80" s="645" t="str">
        <f t="shared" si="110"/>
        <v>Media</v>
      </c>
      <c r="BB80" s="841">
        <f t="shared" si="111"/>
        <v>0.6</v>
      </c>
      <c r="BC80" s="645" t="str">
        <f t="shared" si="112"/>
        <v>Moderado</v>
      </c>
      <c r="BD80" s="867" t="str">
        <f>IF(AND(BA80&lt;&gt;"",BC80&lt;&gt;""),VLOOKUP(BA80&amp;BC80,'No Eliminar'!$P$3:$Q$27,2,FALSE),"")</f>
        <v>Moderada</v>
      </c>
      <c r="BE80" s="1619" t="s">
        <v>60</v>
      </c>
      <c r="BF80" s="1014" t="s">
        <v>661</v>
      </c>
      <c r="BG80" s="1152" t="s">
        <v>662</v>
      </c>
      <c r="BH80" s="1188" t="s">
        <v>430</v>
      </c>
      <c r="BI80" s="1246">
        <v>45019</v>
      </c>
      <c r="BJ80" s="1246">
        <v>45260</v>
      </c>
      <c r="BK80" s="1010"/>
      <c r="BL80" s="1800" t="s">
        <v>944</v>
      </c>
    </row>
    <row r="81" spans="2:64" ht="88.5" customHeight="1" thickBot="1" x14ac:dyDescent="0.35">
      <c r="B81" s="1584"/>
      <c r="C81" s="1693"/>
      <c r="D81" s="1696"/>
      <c r="E81" s="1614"/>
      <c r="F81" s="1597"/>
      <c r="G81" s="1789"/>
      <c r="H81" s="1778"/>
      <c r="I81" s="1154" t="s">
        <v>658</v>
      </c>
      <c r="J81" s="1775"/>
      <c r="K81" s="1775"/>
      <c r="L81" s="1618"/>
      <c r="M81" s="1626"/>
      <c r="N81" s="1629"/>
      <c r="O81" s="294" t="s">
        <v>53</v>
      </c>
      <c r="P81" s="294" t="s">
        <v>53</v>
      </c>
      <c r="Q81" s="294" t="s">
        <v>53</v>
      </c>
      <c r="R81" s="294" t="s">
        <v>53</v>
      </c>
      <c r="S81" s="294" t="s">
        <v>53</v>
      </c>
      <c r="T81" s="294" t="s">
        <v>53</v>
      </c>
      <c r="U81" s="294" t="s">
        <v>53</v>
      </c>
      <c r="V81" s="294" t="s">
        <v>54</v>
      </c>
      <c r="W81" s="294" t="s">
        <v>54</v>
      </c>
      <c r="X81" s="294" t="s">
        <v>53</v>
      </c>
      <c r="Y81" s="294" t="s">
        <v>53</v>
      </c>
      <c r="Z81" s="294" t="s">
        <v>53</v>
      </c>
      <c r="AA81" s="294" t="s">
        <v>53</v>
      </c>
      <c r="AB81" s="294" t="s">
        <v>53</v>
      </c>
      <c r="AC81" s="294" t="s">
        <v>53</v>
      </c>
      <c r="AD81" s="294" t="s">
        <v>54</v>
      </c>
      <c r="AE81" s="294" t="s">
        <v>53</v>
      </c>
      <c r="AF81" s="294" t="s">
        <v>53</v>
      </c>
      <c r="AG81" s="294" t="s">
        <v>54</v>
      </c>
      <c r="AH81" s="101"/>
      <c r="AI81" s="1618"/>
      <c r="AJ81" s="101"/>
      <c r="AK81" s="1633"/>
      <c r="AL81" s="1637"/>
      <c r="AM81" s="1640"/>
      <c r="AN81" s="686" t="s">
        <v>347</v>
      </c>
      <c r="AO81" s="1228" t="s">
        <v>1316</v>
      </c>
      <c r="AP81" s="897" t="s">
        <v>688</v>
      </c>
      <c r="AQ81" s="123" t="str">
        <f t="shared" si="105"/>
        <v>Probabilidad</v>
      </c>
      <c r="AR81" s="863" t="s">
        <v>62</v>
      </c>
      <c r="AS81" s="869">
        <f t="shared" si="106"/>
        <v>0.15</v>
      </c>
      <c r="AT81" s="863" t="s">
        <v>56</v>
      </c>
      <c r="AU81" s="869">
        <f t="shared" si="107"/>
        <v>0.15</v>
      </c>
      <c r="AV81" s="842">
        <f t="shared" si="108"/>
        <v>0.3</v>
      </c>
      <c r="AW81" s="863" t="s">
        <v>57</v>
      </c>
      <c r="AX81" s="863" t="s">
        <v>65</v>
      </c>
      <c r="AY81" s="863" t="s">
        <v>59</v>
      </c>
      <c r="AZ81" s="843">
        <f>IFERROR(IF(AND(AQ80="Probabilidad",AQ81="Probabilidad"),(AZ80-(+AZ80*AV81)),IF(AQ81="Probabilidad",(N80-(+N80*AV81)),IF(AQ81="Impacto",AZ80,""))),"")</f>
        <v>0.29399999999999998</v>
      </c>
      <c r="BA81" s="655" t="str">
        <f t="shared" si="110"/>
        <v>Baja</v>
      </c>
      <c r="BB81" s="842">
        <f>IFERROR(IF(AND(AQ80="Impacto",AQ81="Impacto"),(BB80-(+BB80*AV81)),IF(AND(AQ80="Impacto",AQ81="Probabilidad"),(BB80),IF(AND(AQ80="Probabilidad",AQ81="Impacto"),(BB80-(+BB80*AV81)),IF(AND(AQ80="Probabilidad",AQ81="Probabilidad"),(BB80))))),"")</f>
        <v>0.6</v>
      </c>
      <c r="BC81" s="655" t="str">
        <f t="shared" si="112"/>
        <v>Moderado</v>
      </c>
      <c r="BD81" s="868" t="str">
        <f>IF(AND(BA81&lt;&gt;"",BC81&lt;&gt;""),VLOOKUP(BA81&amp;BC81,'No Eliminar'!$P$3:$Q$27,2,FALSE),"")</f>
        <v>Moderada</v>
      </c>
      <c r="BE81" s="1621"/>
      <c r="BF81" s="1015" t="s">
        <v>946</v>
      </c>
      <c r="BG81" s="1154" t="s">
        <v>663</v>
      </c>
      <c r="BH81" s="1260" t="s">
        <v>468</v>
      </c>
      <c r="BI81" s="1255">
        <v>45019</v>
      </c>
      <c r="BJ81" s="1255">
        <v>45260</v>
      </c>
      <c r="BK81" s="1011"/>
      <c r="BL81" s="1802"/>
    </row>
    <row r="82" spans="2:64" ht="159.75" customHeight="1" thickBot="1" x14ac:dyDescent="0.35">
      <c r="B82" s="1584"/>
      <c r="C82" s="1693"/>
      <c r="D82" s="1696"/>
      <c r="E82" s="1648" t="s">
        <v>74</v>
      </c>
      <c r="F82" s="1595" t="s">
        <v>282</v>
      </c>
      <c r="G82" s="1865" t="s">
        <v>681</v>
      </c>
      <c r="H82" s="1776" t="s">
        <v>68</v>
      </c>
      <c r="I82" s="1797" t="s">
        <v>682</v>
      </c>
      <c r="J82" s="1820" t="s">
        <v>683</v>
      </c>
      <c r="K82" s="1774" t="s">
        <v>101</v>
      </c>
      <c r="L82" s="1617" t="s">
        <v>167</v>
      </c>
      <c r="M82" s="1624" t="str">
        <f t="shared" ref="M82" si="119">IF(L82="Máximo 2 veces por año","Muy Baja", IF(L82="De 3 a 24 veces por año","Baja", IF(L82="De 24 a 500 veces por año","Media", IF(L82="De 500 veces al año y máximo 5000 veces por año","Alta",IF(L82="Más de 5000 veces por año","Muy Alta",";")))))</f>
        <v>Muy Baja</v>
      </c>
      <c r="N82" s="1627">
        <f t="shared" ref="N82" si="120">IF(M82="Muy Baja", 20%, IF(M82="Baja",40%, IF(M82="Media",60%, IF(M82="Alta",80%,IF(M82="Muy Alta",100%,"")))))</f>
        <v>0.2</v>
      </c>
      <c r="O82" s="320" t="s">
        <v>53</v>
      </c>
      <c r="P82" s="320" t="s">
        <v>53</v>
      </c>
      <c r="Q82" s="320" t="s">
        <v>53</v>
      </c>
      <c r="R82" s="320" t="s">
        <v>53</v>
      </c>
      <c r="S82" s="320" t="s">
        <v>53</v>
      </c>
      <c r="T82" s="320" t="s">
        <v>53</v>
      </c>
      <c r="U82" s="320" t="s">
        <v>53</v>
      </c>
      <c r="V82" s="320" t="s">
        <v>54</v>
      </c>
      <c r="W82" s="320" t="s">
        <v>54</v>
      </c>
      <c r="X82" s="320" t="s">
        <v>53</v>
      </c>
      <c r="Y82" s="320" t="s">
        <v>53</v>
      </c>
      <c r="Z82" s="320" t="s">
        <v>53</v>
      </c>
      <c r="AA82" s="320" t="s">
        <v>53</v>
      </c>
      <c r="AB82" s="320" t="s">
        <v>53</v>
      </c>
      <c r="AC82" s="320" t="s">
        <v>53</v>
      </c>
      <c r="AD82" s="320" t="s">
        <v>54</v>
      </c>
      <c r="AE82" s="320" t="s">
        <v>53</v>
      </c>
      <c r="AF82" s="320" t="s">
        <v>53</v>
      </c>
      <c r="AG82" s="320" t="s">
        <v>54</v>
      </c>
      <c r="AH82" s="92"/>
      <c r="AI82" s="1617" t="s">
        <v>359</v>
      </c>
      <c r="AJ82" s="92"/>
      <c r="AK82" s="1632" t="str">
        <f t="shared" ref="AK82" si="121">IF(AI82="Afectación menor a 10 SMLMV","Leve",IF(AI82="Entre 10 y 50 SMLMV","Menor",IF(AI82="Entre 50 y 100 SMLMV","Moderado",IF(AI82="Entre 100 y 500 SMLMV","Mayor",IF(AI82="Mayor a 500 SMLMV","Catastrófico",";")))))</f>
        <v>Leve</v>
      </c>
      <c r="AL82" s="1635">
        <f t="shared" ref="AL82" si="122">IF(AK82="Leve", 20%, IF(AK82="Menor",40%, IF(AK82="Moderado",60%, IF(AK82="Mayor",80%,IF(AK82="Catastrófico",100%,"")))))</f>
        <v>0.2</v>
      </c>
      <c r="AM82" s="1638" t="str">
        <f>IF(AND(M82&lt;&gt;"",AK82&lt;&gt;""),VLOOKUP(M82&amp;AK82,'No Eliminar'!$P$3:$Q$27,2,FALSE),"")</f>
        <v>Baja</v>
      </c>
      <c r="AN82" s="686" t="s">
        <v>84</v>
      </c>
      <c r="AO82" s="1139" t="s">
        <v>1317</v>
      </c>
      <c r="AP82" s="368" t="s">
        <v>685</v>
      </c>
      <c r="AQ82" s="481" t="str">
        <f t="shared" si="105"/>
        <v>Probabilidad</v>
      </c>
      <c r="AR82" s="347" t="s">
        <v>61</v>
      </c>
      <c r="AS82" s="837">
        <f t="shared" si="106"/>
        <v>0.25</v>
      </c>
      <c r="AT82" s="347" t="s">
        <v>56</v>
      </c>
      <c r="AU82" s="837">
        <f>IF(AT82="Automático", 25%, IF(AT82="Manual",15%,IF(AT82="No Aplica", "No Aplica","")))</f>
        <v>0.15</v>
      </c>
      <c r="AV82" s="838">
        <f>AS82+AU82</f>
        <v>0.4</v>
      </c>
      <c r="AW82" s="347" t="s">
        <v>57</v>
      </c>
      <c r="AX82" s="347" t="s">
        <v>58</v>
      </c>
      <c r="AY82" s="347" t="s">
        <v>59</v>
      </c>
      <c r="AZ82" s="838">
        <f>IFERROR(IF(AQ82="Probabilidad",(N82-(+N82*AV82)),IF(AQ82="Impacto",N82,"")),"")</f>
        <v>0.12</v>
      </c>
      <c r="BA82" s="839" t="str">
        <f t="shared" si="110"/>
        <v>Muy Baja</v>
      </c>
      <c r="BB82" s="838">
        <f>IF(AQ82="Impacto",(AL82-(+AL82*AV82)),AL82)</f>
        <v>0.2</v>
      </c>
      <c r="BC82" s="839" t="str">
        <f t="shared" si="112"/>
        <v>Leve</v>
      </c>
      <c r="BD82" s="834" t="str">
        <f>IF(AND(BA82&lt;&gt;"",BC82&lt;&gt;""),VLOOKUP(BA82&amp;BC82,'No Eliminar'!$P$3:$Q$27,2,FALSE),"")</f>
        <v>Baja</v>
      </c>
      <c r="BE82" s="1619" t="s">
        <v>114</v>
      </c>
      <c r="BF82" s="1162" t="s">
        <v>388</v>
      </c>
      <c r="BG82" s="1162" t="s">
        <v>388</v>
      </c>
      <c r="BH82" s="1162" t="s">
        <v>388</v>
      </c>
      <c r="BI82" s="1162" t="s">
        <v>388</v>
      </c>
      <c r="BJ82" s="1162" t="s">
        <v>388</v>
      </c>
      <c r="BK82" s="1245"/>
      <c r="BL82" s="1782" t="s">
        <v>947</v>
      </c>
    </row>
    <row r="83" spans="2:64" ht="184.5" customHeight="1" thickBot="1" x14ac:dyDescent="0.35">
      <c r="B83" s="1584"/>
      <c r="C83" s="1693"/>
      <c r="D83" s="1696"/>
      <c r="E83" s="1593"/>
      <c r="F83" s="1596"/>
      <c r="G83" s="1867"/>
      <c r="H83" s="1813"/>
      <c r="I83" s="1809"/>
      <c r="J83" s="1868"/>
      <c r="K83" s="1779"/>
      <c r="L83" s="1622"/>
      <c r="M83" s="1625"/>
      <c r="N83" s="1628"/>
      <c r="O83" s="321" t="s">
        <v>53</v>
      </c>
      <c r="P83" s="321" t="s">
        <v>53</v>
      </c>
      <c r="Q83" s="321" t="s">
        <v>53</v>
      </c>
      <c r="R83" s="321" t="s">
        <v>53</v>
      </c>
      <c r="S83" s="321" t="s">
        <v>53</v>
      </c>
      <c r="T83" s="321" t="s">
        <v>53</v>
      </c>
      <c r="U83" s="321" t="s">
        <v>53</v>
      </c>
      <c r="V83" s="321" t="s">
        <v>54</v>
      </c>
      <c r="W83" s="321" t="s">
        <v>54</v>
      </c>
      <c r="X83" s="321" t="s">
        <v>53</v>
      </c>
      <c r="Y83" s="321" t="s">
        <v>53</v>
      </c>
      <c r="Z83" s="321" t="s">
        <v>53</v>
      </c>
      <c r="AA83" s="321" t="s">
        <v>53</v>
      </c>
      <c r="AB83" s="321" t="s">
        <v>53</v>
      </c>
      <c r="AC83" s="321" t="s">
        <v>53</v>
      </c>
      <c r="AD83" s="321" t="s">
        <v>54</v>
      </c>
      <c r="AE83" s="321" t="s">
        <v>53</v>
      </c>
      <c r="AF83" s="321" t="s">
        <v>53</v>
      </c>
      <c r="AG83" s="321" t="s">
        <v>54</v>
      </c>
      <c r="AH83" s="101"/>
      <c r="AI83" s="1622"/>
      <c r="AJ83" s="101"/>
      <c r="AK83" s="1634"/>
      <c r="AL83" s="1636"/>
      <c r="AM83" s="1639"/>
      <c r="AN83" s="188" t="s">
        <v>347</v>
      </c>
      <c r="AO83" s="1139" t="s">
        <v>1318</v>
      </c>
      <c r="AP83" s="368" t="s">
        <v>691</v>
      </c>
      <c r="AQ83" s="717" t="str">
        <f t="shared" si="105"/>
        <v>Probabilidad</v>
      </c>
      <c r="AR83" s="659" t="s">
        <v>61</v>
      </c>
      <c r="AS83" s="617">
        <f t="shared" si="106"/>
        <v>0.25</v>
      </c>
      <c r="AT83" s="659" t="s">
        <v>56</v>
      </c>
      <c r="AU83" s="617">
        <f>IF(AT83="Automático", 25%, IF(AT83="Manual",15%,IF(AT83="No Aplica", "No Aplica","")))</f>
        <v>0.15</v>
      </c>
      <c r="AV83" s="618">
        <f>AS83+AU83</f>
        <v>0.4</v>
      </c>
      <c r="AW83" s="659" t="s">
        <v>57</v>
      </c>
      <c r="AX83" s="659" t="s">
        <v>58</v>
      </c>
      <c r="AY83" s="659" t="s">
        <v>59</v>
      </c>
      <c r="AZ83" s="629">
        <f>IFERROR(IF(AND(AQ82="Probabilidad",AQ83="Probabilidad"),(AZ82-(+AZ82*AV83)),IF(AQ83="Probabilidad",(N82-(+N82*AV83)),IF(AQ83="Impacto",AZ82,""))),"")</f>
        <v>7.1999999999999995E-2</v>
      </c>
      <c r="BA83" s="619" t="str">
        <f t="shared" si="110"/>
        <v>Muy Baja</v>
      </c>
      <c r="BB83" s="618">
        <f>IFERROR(IF(AND(AQ82="Impacto",AQ83="Impacto"),(BB82-(+BB82*AV83)),IF(AND(AQ82="Impacto",AQ83="Probabilidad"),(BB82),IF(AND(AQ82="Probabilidad",AQ83="Impacto"),(BB82-(+BB82*AV83)),IF(AND(AQ82="Probabilidad",AQ83="Probabilidad"),(BB82))))),"")</f>
        <v>0.2</v>
      </c>
      <c r="BC83" s="619" t="str">
        <f t="shared" si="112"/>
        <v>Leve</v>
      </c>
      <c r="BD83" s="620" t="str">
        <f>IF(AND(BA83&lt;&gt;"",BC83&lt;&gt;""),VLOOKUP(BA83&amp;BC83,'No Eliminar'!$P$3:$Q$27,2,FALSE),"")</f>
        <v>Baja</v>
      </c>
      <c r="BE83" s="1620"/>
      <c r="BF83" s="1173" t="s">
        <v>388</v>
      </c>
      <c r="BG83" s="1173" t="s">
        <v>388</v>
      </c>
      <c r="BH83" s="1173" t="s">
        <v>388</v>
      </c>
      <c r="BI83" s="1173" t="s">
        <v>388</v>
      </c>
      <c r="BJ83" s="1173" t="s">
        <v>388</v>
      </c>
      <c r="BK83" s="1261"/>
      <c r="BL83" s="1805"/>
    </row>
    <row r="84" spans="2:64" ht="139.5" customHeight="1" thickBot="1" x14ac:dyDescent="0.35">
      <c r="B84" s="1584"/>
      <c r="C84" s="1693"/>
      <c r="D84" s="1696"/>
      <c r="E84" s="1594"/>
      <c r="F84" s="1597"/>
      <c r="G84" s="1866"/>
      <c r="H84" s="1171" t="s">
        <v>51</v>
      </c>
      <c r="I84" s="1069" t="s">
        <v>684</v>
      </c>
      <c r="J84" s="1198" t="s">
        <v>949</v>
      </c>
      <c r="K84" s="1775"/>
      <c r="L84" s="1618"/>
      <c r="M84" s="1626"/>
      <c r="N84" s="1629"/>
      <c r="O84" s="357"/>
      <c r="P84" s="357"/>
      <c r="Q84" s="357"/>
      <c r="R84" s="357"/>
      <c r="S84" s="357"/>
      <c r="T84" s="357"/>
      <c r="U84" s="357"/>
      <c r="V84" s="357"/>
      <c r="W84" s="357"/>
      <c r="X84" s="357"/>
      <c r="Y84" s="357"/>
      <c r="Z84" s="357"/>
      <c r="AA84" s="357"/>
      <c r="AB84" s="357"/>
      <c r="AC84" s="357"/>
      <c r="AD84" s="357"/>
      <c r="AE84" s="357"/>
      <c r="AF84" s="357"/>
      <c r="AG84" s="357"/>
      <c r="AH84" s="113"/>
      <c r="AI84" s="1618"/>
      <c r="AJ84" s="113"/>
      <c r="AK84" s="1633"/>
      <c r="AL84" s="1637"/>
      <c r="AM84" s="1640"/>
      <c r="AN84" s="685" t="s">
        <v>348</v>
      </c>
      <c r="AO84" s="1148" t="s">
        <v>1319</v>
      </c>
      <c r="AP84" s="368" t="s">
        <v>686</v>
      </c>
      <c r="AQ84" s="684" t="str">
        <f t="shared" si="105"/>
        <v>Probabilidad</v>
      </c>
      <c r="AR84" s="660" t="s">
        <v>61</v>
      </c>
      <c r="AS84" s="653">
        <f t="shared" si="106"/>
        <v>0.25</v>
      </c>
      <c r="AT84" s="660" t="s">
        <v>56</v>
      </c>
      <c r="AU84" s="653">
        <f>IF(AT84="Automático", 25%, IF(AT84="Manual",15%,IF(AT84="No Aplica", "No Aplica","")))</f>
        <v>0.15</v>
      </c>
      <c r="AV84" s="654">
        <f>AS84+AU84</f>
        <v>0.4</v>
      </c>
      <c r="AW84" s="660" t="s">
        <v>57</v>
      </c>
      <c r="AX84" s="660" t="s">
        <v>58</v>
      </c>
      <c r="AY84" s="660" t="s">
        <v>59</v>
      </c>
      <c r="AZ84" s="654">
        <f>IFERROR(IF(AND(AQ83="Probabilidad",AQ84="Probabilidad"),(AZ83-(+AZ83*AV84)),IF(AND(AQ83="Impacto",AQ84="Probabilidad"),(AZ82-(+AZ82*AV84)),IF(AQ84="Impacto",AZ83,""))),"")</f>
        <v>4.3199999999999995E-2</v>
      </c>
      <c r="BA84" s="655" t="str">
        <f t="shared" si="110"/>
        <v>Muy Baja</v>
      </c>
      <c r="BB84" s="654">
        <f>IFERROR(IF(AND(AQ83="Impacto",AQ84="Impacto"),(BB83-(+BB83*AV84)),IF(AND(AQ83="Impacto",AQ84="Probabilidad"),(BB83),IF(AND(AQ83="Probabilidad",AQ84="Impacto"),(BB83-(+BB83*AV84)),IF(AND(AQ83="Probabilidad",AQ84="Probabilidad"),(BB83))))),"")</f>
        <v>0.2</v>
      </c>
      <c r="BC84" s="655" t="str">
        <f t="shared" si="112"/>
        <v>Leve</v>
      </c>
      <c r="BD84" s="656" t="str">
        <f>IF(AND(BA84&lt;&gt;"",BC84&lt;&gt;""),VLOOKUP(BA84&amp;BC84,'No Eliminar'!$P$3:$Q$27,2,FALSE),"")</f>
        <v>Baja</v>
      </c>
      <c r="BE84" s="1621"/>
      <c r="BF84" s="1260" t="s">
        <v>388</v>
      </c>
      <c r="BG84" s="1260" t="s">
        <v>388</v>
      </c>
      <c r="BH84" s="1260" t="s">
        <v>388</v>
      </c>
      <c r="BI84" s="1260" t="s">
        <v>388</v>
      </c>
      <c r="BJ84" s="1260" t="s">
        <v>388</v>
      </c>
      <c r="BK84" s="1262"/>
      <c r="BL84" s="1783"/>
    </row>
    <row r="85" spans="2:64" ht="195" customHeight="1" thickBot="1" x14ac:dyDescent="0.35">
      <c r="B85" s="1584"/>
      <c r="C85" s="1693"/>
      <c r="D85" s="1696"/>
      <c r="E85" s="1592" t="s">
        <v>50</v>
      </c>
      <c r="F85" s="1595" t="s">
        <v>283</v>
      </c>
      <c r="G85" s="1865" t="s">
        <v>692</v>
      </c>
      <c r="H85" s="1152" t="s">
        <v>51</v>
      </c>
      <c r="I85" s="1197" t="s">
        <v>693</v>
      </c>
      <c r="J85" s="1014" t="s">
        <v>694</v>
      </c>
      <c r="K85" s="1774" t="s">
        <v>101</v>
      </c>
      <c r="L85" s="1617" t="s">
        <v>72</v>
      </c>
      <c r="M85" s="1624" t="str">
        <f>IF(L85="Máximo 2 veces por año","Muy Baja", IF(L85="De 3 a 24 veces por año","Baja", IF(L85="De 24 a 500 veces por año","Media", IF(L85="De 500 veces al año y máximo 5000 veces por año","Alta",IF(L85="Más de 5000 veces por año","Muy Alta",";")))))</f>
        <v>Baja</v>
      </c>
      <c r="N85" s="1627">
        <f t="shared" ref="N85" si="123">IF(M85="Muy Baja", 20%, IF(M85="Baja",40%, IF(M85="Media",60%, IF(M85="Alta",80%,IF(M85="Muy Alta",100%,"")))))</f>
        <v>0.4</v>
      </c>
      <c r="O85" s="320" t="s">
        <v>53</v>
      </c>
      <c r="P85" s="320" t="s">
        <v>53</v>
      </c>
      <c r="Q85" s="320" t="s">
        <v>53</v>
      </c>
      <c r="R85" s="320" t="s">
        <v>53</v>
      </c>
      <c r="S85" s="320" t="s">
        <v>53</v>
      </c>
      <c r="T85" s="320" t="s">
        <v>53</v>
      </c>
      <c r="U85" s="320" t="s">
        <v>53</v>
      </c>
      <c r="V85" s="320" t="s">
        <v>54</v>
      </c>
      <c r="W85" s="320" t="s">
        <v>54</v>
      </c>
      <c r="X85" s="320" t="s">
        <v>53</v>
      </c>
      <c r="Y85" s="320" t="s">
        <v>53</v>
      </c>
      <c r="Z85" s="320" t="s">
        <v>53</v>
      </c>
      <c r="AA85" s="320" t="s">
        <v>53</v>
      </c>
      <c r="AB85" s="320" t="s">
        <v>53</v>
      </c>
      <c r="AC85" s="320" t="s">
        <v>53</v>
      </c>
      <c r="AD85" s="320" t="s">
        <v>54</v>
      </c>
      <c r="AE85" s="320" t="s">
        <v>53</v>
      </c>
      <c r="AF85" s="320" t="s">
        <v>53</v>
      </c>
      <c r="AG85" s="320" t="s">
        <v>54</v>
      </c>
      <c r="AH85" s="92"/>
      <c r="AI85" s="1617" t="s">
        <v>360</v>
      </c>
      <c r="AJ85" s="92"/>
      <c r="AK85" s="1632" t="str">
        <f t="shared" ref="AK85" si="124">IF(AI85="Afectación menor a 10 SMLMV","Leve",IF(AI85="Entre 10 y 50 SMLMV","Menor",IF(AI85="Entre 50 y 100 SMLMV","Moderado",IF(AI85="Entre 100 y 500 SMLMV","Mayor",IF(AI85="Mayor a 500 SMLMV","Catastrófico",";")))))</f>
        <v>Menor</v>
      </c>
      <c r="AL85" s="1635">
        <f t="shared" ref="AL85" si="125">IF(AK85="Leve", 20%, IF(AK85="Menor",40%, IF(AK85="Moderado",60%, IF(AK85="Mayor",80%,IF(AK85="Catastrófico",100%,"")))))</f>
        <v>0.4</v>
      </c>
      <c r="AM85" s="1638" t="str">
        <f>IF(AND(M85&lt;&gt;"",AK85&lt;&gt;""),VLOOKUP(M85&amp;AK85,'No Eliminar'!$P$3:$Q$27,2,FALSE),"")</f>
        <v>Moderada</v>
      </c>
      <c r="AN85" s="188" t="s">
        <v>84</v>
      </c>
      <c r="AO85" s="1223" t="s">
        <v>1320</v>
      </c>
      <c r="AP85" s="579" t="s">
        <v>697</v>
      </c>
      <c r="AQ85" s="481" t="str">
        <f t="shared" ref="AQ85:AQ86" si="126">IF(AR85="Preventivo","Probabilidad",IF(AR85="Detectivo","Probabilidad","Impacto"))</f>
        <v>Probabilidad</v>
      </c>
      <c r="AR85" s="347" t="s">
        <v>61</v>
      </c>
      <c r="AS85" s="634">
        <f>IF(AR85="Preventivo", 25%, IF(AR85="Detectivo",15%, IF(AR85="Correctivo",10%,IF(AR85="No se tienen controles para aplicar al impacto","No Aplica",""))))</f>
        <v>0.25</v>
      </c>
      <c r="AT85" s="347" t="s">
        <v>56</v>
      </c>
      <c r="AU85" s="634">
        <f t="shared" ref="AU85:AU86" si="127">IF(AT85="Automático", 25%, IF(AT85="Manual",15%,IF(AT85="No Aplica", "No Aplica","")))</f>
        <v>0.15</v>
      </c>
      <c r="AV85" s="637">
        <f t="shared" ref="AV85:AV86" si="128">AS85+AU85</f>
        <v>0.4</v>
      </c>
      <c r="AW85" s="347" t="s">
        <v>57</v>
      </c>
      <c r="AX85" s="347" t="s">
        <v>65</v>
      </c>
      <c r="AY85" s="347" t="s">
        <v>59</v>
      </c>
      <c r="AZ85" s="637">
        <f>IFERROR(IF(AQ85="Probabilidad",(N85-(+N85*AV85)),IF(AQ85="Impacto",N85,"")),"")</f>
        <v>0.24</v>
      </c>
      <c r="BA85" s="638" t="str">
        <f t="shared" ref="BA85:BA86" si="129">IF(AZ85&lt;=20%, "Muy Baja", IF(AZ85&lt;=40%,"Baja", IF(AZ85&lt;=60%,"Media",IF(AZ85&lt;=80%,"Alta","Muy Alta"))))</f>
        <v>Baja</v>
      </c>
      <c r="BB85" s="637">
        <f>IF(AQ85="Impacto",(AL85-(+AL85*AV85)),AL85)</f>
        <v>0.4</v>
      </c>
      <c r="BC85" s="638" t="str">
        <f t="shared" ref="BC85:BC86" si="130">IF(BB85&lt;=20%, "Leve", IF(BB85&lt;=40%,"Menor", IF(BB85&lt;=60%,"Moderado",IF(BB85&lt;=80%,"Mayor","Catastrófico"))))</f>
        <v>Menor</v>
      </c>
      <c r="BD85" s="625" t="str">
        <f>IF(AND(BA85&lt;&gt;"",BC85&lt;&gt;""),VLOOKUP(BA85&amp;BC85,'No Eliminar'!$P$3:$Q$27,2,FALSE),"")</f>
        <v>Moderada</v>
      </c>
      <c r="BE85" s="1619" t="s">
        <v>114</v>
      </c>
      <c r="BF85" s="1786" t="s">
        <v>701</v>
      </c>
      <c r="BG85" s="1776" t="s">
        <v>702</v>
      </c>
      <c r="BH85" s="1776" t="s">
        <v>430</v>
      </c>
      <c r="BI85" s="1803">
        <v>44928</v>
      </c>
      <c r="BJ85" s="1803">
        <v>45260</v>
      </c>
      <c r="BK85" s="1181"/>
      <c r="BL85" s="1800" t="s">
        <v>703</v>
      </c>
    </row>
    <row r="86" spans="2:64" ht="156.75" customHeight="1" thickBot="1" x14ac:dyDescent="0.35">
      <c r="B86" s="1584"/>
      <c r="C86" s="1693"/>
      <c r="D86" s="1696"/>
      <c r="E86" s="1594"/>
      <c r="F86" s="1597"/>
      <c r="G86" s="1866"/>
      <c r="H86" s="1154" t="s">
        <v>68</v>
      </c>
      <c r="I86" s="1199" t="s">
        <v>696</v>
      </c>
      <c r="J86" s="1015" t="s">
        <v>695</v>
      </c>
      <c r="K86" s="1775"/>
      <c r="L86" s="1618"/>
      <c r="M86" s="1626"/>
      <c r="N86" s="1629"/>
      <c r="O86" s="323" t="s">
        <v>53</v>
      </c>
      <c r="P86" s="323" t="s">
        <v>53</v>
      </c>
      <c r="Q86" s="323" t="s">
        <v>53</v>
      </c>
      <c r="R86" s="323" t="s">
        <v>53</v>
      </c>
      <c r="S86" s="323" t="s">
        <v>53</v>
      </c>
      <c r="T86" s="323" t="s">
        <v>53</v>
      </c>
      <c r="U86" s="323" t="s">
        <v>53</v>
      </c>
      <c r="V86" s="323" t="s">
        <v>54</v>
      </c>
      <c r="W86" s="323" t="s">
        <v>54</v>
      </c>
      <c r="X86" s="323" t="s">
        <v>53</v>
      </c>
      <c r="Y86" s="323" t="s">
        <v>53</v>
      </c>
      <c r="Z86" s="323" t="s">
        <v>53</v>
      </c>
      <c r="AA86" s="323" t="s">
        <v>53</v>
      </c>
      <c r="AB86" s="323" t="s">
        <v>53</v>
      </c>
      <c r="AC86" s="323" t="s">
        <v>53</v>
      </c>
      <c r="AD86" s="323" t="s">
        <v>54</v>
      </c>
      <c r="AE86" s="323" t="s">
        <v>53</v>
      </c>
      <c r="AF86" s="323" t="s">
        <v>53</v>
      </c>
      <c r="AG86" s="323" t="s">
        <v>54</v>
      </c>
      <c r="AH86" s="144"/>
      <c r="AI86" s="1618"/>
      <c r="AJ86" s="144"/>
      <c r="AK86" s="1633"/>
      <c r="AL86" s="1637"/>
      <c r="AM86" s="1640"/>
      <c r="AN86" s="686" t="s">
        <v>347</v>
      </c>
      <c r="AO86" s="1229" t="s">
        <v>1321</v>
      </c>
      <c r="AP86" s="368" t="s">
        <v>698</v>
      </c>
      <c r="AQ86" s="177" t="str">
        <f t="shared" si="126"/>
        <v>Probabilidad</v>
      </c>
      <c r="AR86" s="327" t="s">
        <v>61</v>
      </c>
      <c r="AS86" s="329">
        <f t="shared" ref="AS86" si="131">IF(AR86="Preventivo", 25%, IF(AR86="Detectivo",15%, IF(AR86="Correctivo",10%,IF(AR86="No se tienen controles para aplicar al impacto","No Aplica",""))))</f>
        <v>0.25</v>
      </c>
      <c r="AT86" s="327" t="s">
        <v>56</v>
      </c>
      <c r="AU86" s="329">
        <f t="shared" si="127"/>
        <v>0.15</v>
      </c>
      <c r="AV86" s="105">
        <f t="shared" si="128"/>
        <v>0.4</v>
      </c>
      <c r="AW86" s="327" t="s">
        <v>57</v>
      </c>
      <c r="AX86" s="327" t="s">
        <v>58</v>
      </c>
      <c r="AY86" s="327" t="s">
        <v>59</v>
      </c>
      <c r="AZ86" s="125">
        <f>IFERROR(IF(AND(AQ85="Probabilidad",AQ86="Probabilidad"),(AZ85-(+AZ85*AV86)),IF(AQ86="Probabilidad",(N85-(+N85*AV86)),IF(AQ86="Impacto",AZ85,""))),"")</f>
        <v>0.14399999999999999</v>
      </c>
      <c r="BA86" s="106" t="str">
        <f t="shared" si="129"/>
        <v>Muy Baja</v>
      </c>
      <c r="BB86" s="105">
        <f>IFERROR(IF(AND(AQ85="Impacto",AQ86="Impacto"),(BB85-(+BB85*AV86)),IF(AND(AQ85="Impacto",AQ86="Probabilidad"),(BB85),IF(AND(AQ85="Probabilidad",AQ86="Impacto"),(BB85-(+BB85*AV86)),IF(AND(AQ85="Probabilidad",AQ86="Probabilidad"),(BB85))))),"")</f>
        <v>0.4</v>
      </c>
      <c r="BC86" s="106" t="str">
        <f t="shared" si="130"/>
        <v>Menor</v>
      </c>
      <c r="BD86" s="325" t="str">
        <f>IF(AND(BA86&lt;&gt;"",BC86&lt;&gt;""),VLOOKUP(BA86&amp;BC86,'No Eliminar'!$P$3:$Q$27,2,FALSE),"")</f>
        <v>Baja</v>
      </c>
      <c r="BE86" s="1621"/>
      <c r="BF86" s="1787"/>
      <c r="BG86" s="1778"/>
      <c r="BH86" s="1778"/>
      <c r="BI86" s="1804"/>
      <c r="BJ86" s="1804"/>
      <c r="BK86" s="1011"/>
      <c r="BL86" s="1802"/>
    </row>
    <row r="87" spans="2:64" ht="138.75" customHeight="1" thickBot="1" x14ac:dyDescent="0.35">
      <c r="B87" s="1584"/>
      <c r="C87" s="1693"/>
      <c r="D87" s="1696"/>
      <c r="E87" s="1592" t="s">
        <v>346</v>
      </c>
      <c r="F87" s="1595" t="s">
        <v>285</v>
      </c>
      <c r="G87" s="1865" t="s">
        <v>950</v>
      </c>
      <c r="H87" s="1776" t="s">
        <v>68</v>
      </c>
      <c r="I87" s="1870" t="s">
        <v>705</v>
      </c>
      <c r="J87" s="1820" t="s">
        <v>706</v>
      </c>
      <c r="K87" s="1774" t="s">
        <v>355</v>
      </c>
      <c r="L87" s="1617" t="s">
        <v>70</v>
      </c>
      <c r="M87" s="1624" t="str">
        <f t="shared" si="9"/>
        <v>Alta</v>
      </c>
      <c r="N87" s="1627">
        <f t="shared" si="10"/>
        <v>0.8</v>
      </c>
      <c r="O87" s="320" t="s">
        <v>53</v>
      </c>
      <c r="P87" s="320" t="s">
        <v>53</v>
      </c>
      <c r="Q87" s="320" t="s">
        <v>53</v>
      </c>
      <c r="R87" s="320" t="s">
        <v>53</v>
      </c>
      <c r="S87" s="320" t="s">
        <v>53</v>
      </c>
      <c r="T87" s="320" t="s">
        <v>53</v>
      </c>
      <c r="U87" s="320" t="s">
        <v>53</v>
      </c>
      <c r="V87" s="320" t="s">
        <v>54</v>
      </c>
      <c r="W87" s="320" t="s">
        <v>54</v>
      </c>
      <c r="X87" s="320" t="s">
        <v>53</v>
      </c>
      <c r="Y87" s="320" t="s">
        <v>53</v>
      </c>
      <c r="Z87" s="320" t="s">
        <v>53</v>
      </c>
      <c r="AA87" s="320" t="s">
        <v>53</v>
      </c>
      <c r="AB87" s="320" t="s">
        <v>53</v>
      </c>
      <c r="AC87" s="320" t="s">
        <v>53</v>
      </c>
      <c r="AD87" s="320" t="s">
        <v>54</v>
      </c>
      <c r="AE87" s="320" t="s">
        <v>53</v>
      </c>
      <c r="AF87" s="320" t="s">
        <v>53</v>
      </c>
      <c r="AG87" s="320" t="s">
        <v>54</v>
      </c>
      <c r="AH87" s="92"/>
      <c r="AI87" s="1617" t="s">
        <v>362</v>
      </c>
      <c r="AJ87" s="92"/>
      <c r="AK87" s="1632" t="str">
        <f t="shared" si="11"/>
        <v>Mayor</v>
      </c>
      <c r="AL87" s="1635">
        <f t="shared" si="19"/>
        <v>0.8</v>
      </c>
      <c r="AM87" s="1638" t="str">
        <f>IF(AND(M87&lt;&gt;"",AK87&lt;&gt;""),VLOOKUP(M87&amp;AK87,'No Eliminar'!$P$3:$Q$27,2,FALSE),"")</f>
        <v>Alta</v>
      </c>
      <c r="AN87" s="188" t="s">
        <v>84</v>
      </c>
      <c r="AO87" s="434" t="s">
        <v>1323</v>
      </c>
      <c r="AP87" s="368" t="s">
        <v>708</v>
      </c>
      <c r="AQ87" s="94" t="str">
        <f t="shared" si="1"/>
        <v>Probabilidad</v>
      </c>
      <c r="AR87" s="326" t="s">
        <v>62</v>
      </c>
      <c r="AS87" s="328">
        <f t="shared" si="12"/>
        <v>0.15</v>
      </c>
      <c r="AT87" s="326" t="s">
        <v>56</v>
      </c>
      <c r="AU87" s="328">
        <f t="shared" si="6"/>
        <v>0.15</v>
      </c>
      <c r="AV87" s="96">
        <f t="shared" si="8"/>
        <v>0.3</v>
      </c>
      <c r="AW87" s="326" t="s">
        <v>57</v>
      </c>
      <c r="AX87" s="326" t="s">
        <v>58</v>
      </c>
      <c r="AY87" s="326" t="s">
        <v>59</v>
      </c>
      <c r="AZ87" s="96">
        <f>IFERROR(IF(AQ87="Probabilidad",(N87-(+N87*AV87)),IF(AQ87="Impacto",N87,"")),"")</f>
        <v>0.56000000000000005</v>
      </c>
      <c r="BA87" s="97" t="str">
        <f t="shared" si="7"/>
        <v>Media</v>
      </c>
      <c r="BB87" s="96">
        <f>IF(AQ87="Impacto",(AL87-(+AL87*AV87)),AL87)</f>
        <v>0.8</v>
      </c>
      <c r="BC87" s="97" t="str">
        <f t="shared" si="2"/>
        <v>Mayor</v>
      </c>
      <c r="BD87" s="324" t="str">
        <f>IF(AND(BA87&lt;&gt;"",BC87&lt;&gt;""),VLOOKUP(BA87&amp;BC87,'No Eliminar'!$P$3:$Q$27,2,FALSE),"")</f>
        <v>Alta</v>
      </c>
      <c r="BE87" s="1619" t="s">
        <v>60</v>
      </c>
      <c r="BF87" s="1786" t="s">
        <v>712</v>
      </c>
      <c r="BG87" s="1776" t="s">
        <v>713</v>
      </c>
      <c r="BH87" s="1776" t="s">
        <v>590</v>
      </c>
      <c r="BI87" s="1784">
        <v>44928</v>
      </c>
      <c r="BJ87" s="1784">
        <v>45260</v>
      </c>
      <c r="BK87" s="1797"/>
      <c r="BL87" s="1782" t="s">
        <v>951</v>
      </c>
    </row>
    <row r="88" spans="2:64" ht="126" customHeight="1" thickTop="1" thickBot="1" x14ac:dyDescent="0.35">
      <c r="B88" s="1584"/>
      <c r="C88" s="1693"/>
      <c r="D88" s="1696"/>
      <c r="E88" s="1593"/>
      <c r="F88" s="1596"/>
      <c r="G88" s="1867"/>
      <c r="H88" s="1777"/>
      <c r="I88" s="1871"/>
      <c r="J88" s="1821"/>
      <c r="K88" s="1779"/>
      <c r="L88" s="1622"/>
      <c r="M88" s="1625"/>
      <c r="N88" s="1628"/>
      <c r="O88" s="332" t="s">
        <v>53</v>
      </c>
      <c r="P88" s="332" t="s">
        <v>53</v>
      </c>
      <c r="Q88" s="332" t="s">
        <v>53</v>
      </c>
      <c r="R88" s="332" t="s">
        <v>53</v>
      </c>
      <c r="S88" s="332" t="s">
        <v>53</v>
      </c>
      <c r="T88" s="332" t="s">
        <v>53</v>
      </c>
      <c r="U88" s="332" t="s">
        <v>53</v>
      </c>
      <c r="V88" s="332" t="s">
        <v>54</v>
      </c>
      <c r="W88" s="332" t="s">
        <v>54</v>
      </c>
      <c r="X88" s="332" t="s">
        <v>53</v>
      </c>
      <c r="Y88" s="332" t="s">
        <v>53</v>
      </c>
      <c r="Z88" s="332" t="s">
        <v>53</v>
      </c>
      <c r="AA88" s="332" t="s">
        <v>53</v>
      </c>
      <c r="AB88" s="332" t="s">
        <v>53</v>
      </c>
      <c r="AC88" s="332" t="s">
        <v>53</v>
      </c>
      <c r="AD88" s="332" t="s">
        <v>54</v>
      </c>
      <c r="AE88" s="332" t="s">
        <v>53</v>
      </c>
      <c r="AF88" s="332" t="s">
        <v>53</v>
      </c>
      <c r="AG88" s="332" t="s">
        <v>54</v>
      </c>
      <c r="AH88" s="337"/>
      <c r="AI88" s="1622"/>
      <c r="AJ88" s="337"/>
      <c r="AK88" s="1634"/>
      <c r="AL88" s="1636"/>
      <c r="AM88" s="1639"/>
      <c r="AN88" s="188" t="s">
        <v>347</v>
      </c>
      <c r="AO88" s="1230" t="s">
        <v>1324</v>
      </c>
      <c r="AP88" s="368" t="s">
        <v>708</v>
      </c>
      <c r="AQ88" s="343" t="str">
        <f t="shared" si="1"/>
        <v>Impacto</v>
      </c>
      <c r="AR88" s="342" t="s">
        <v>55</v>
      </c>
      <c r="AS88" s="341">
        <f t="shared" si="12"/>
        <v>0.1</v>
      </c>
      <c r="AT88" s="347" t="s">
        <v>56</v>
      </c>
      <c r="AU88" s="341">
        <f t="shared" si="6"/>
        <v>0.15</v>
      </c>
      <c r="AV88" s="346">
        <f>AS88+AU88</f>
        <v>0.25</v>
      </c>
      <c r="AW88" s="342" t="s">
        <v>57</v>
      </c>
      <c r="AX88" s="342" t="s">
        <v>58</v>
      </c>
      <c r="AY88" s="342" t="s">
        <v>59</v>
      </c>
      <c r="AZ88" s="76">
        <f>IFERROR(IF(AND(AQ87="Probabilidad",AQ88="Probabilidad"),(AZ87-(+AZ87*AV88)),IF(AQ88="Probabilidad",(N87-(+N87*AV88)),IF(AQ88="Impacto",AZ87,""))),"")</f>
        <v>0.56000000000000005</v>
      </c>
      <c r="BA88" s="345" t="str">
        <f t="shared" si="7"/>
        <v>Media</v>
      </c>
      <c r="BB88" s="346">
        <f>IFERROR(IF(AND(AQ87="Impacto",AQ88="Impacto"),(BB87-(+BB87*AV88)),IF(AND(AQ87="Impacto",AQ88="Probabilidad"),(BB87),IF(AND(AQ87="Probabilidad",AQ88="Impacto"),(BB87-(+BB87*AV88)),IF(AND(AQ87="Probabilidad",AQ88="Probabilidad"),(BB87))))),"")</f>
        <v>0.60000000000000009</v>
      </c>
      <c r="BC88" s="345" t="str">
        <f t="shared" si="2"/>
        <v>Moderado</v>
      </c>
      <c r="BD88" s="344" t="str">
        <f>IF(AND(BA88&lt;&gt;"",BC88&lt;&gt;""),VLOOKUP(BA88&amp;BC88,'No Eliminar'!$P$3:$Q$27,2,FALSE),"")</f>
        <v>Moderada</v>
      </c>
      <c r="BE88" s="1620"/>
      <c r="BF88" s="1869"/>
      <c r="BG88" s="1813"/>
      <c r="BH88" s="1813"/>
      <c r="BI88" s="1808"/>
      <c r="BJ88" s="1808"/>
      <c r="BK88" s="1809"/>
      <c r="BL88" s="1805"/>
    </row>
    <row r="89" spans="2:64" ht="144" customHeight="1" thickTop="1" thickBot="1" x14ac:dyDescent="0.35">
      <c r="B89" s="1584"/>
      <c r="C89" s="1693"/>
      <c r="D89" s="1696"/>
      <c r="E89" s="1614"/>
      <c r="F89" s="1597"/>
      <c r="G89" s="1866"/>
      <c r="H89" s="1778"/>
      <c r="I89" s="1872"/>
      <c r="J89" s="1822"/>
      <c r="K89" s="1775"/>
      <c r="L89" s="1618"/>
      <c r="M89" s="1626"/>
      <c r="N89" s="1629"/>
      <c r="O89" s="332" t="s">
        <v>53</v>
      </c>
      <c r="P89" s="332" t="s">
        <v>53</v>
      </c>
      <c r="Q89" s="332" t="s">
        <v>53</v>
      </c>
      <c r="R89" s="332" t="s">
        <v>53</v>
      </c>
      <c r="S89" s="332" t="s">
        <v>53</v>
      </c>
      <c r="T89" s="332" t="s">
        <v>53</v>
      </c>
      <c r="U89" s="332" t="s">
        <v>53</v>
      </c>
      <c r="V89" s="332" t="s">
        <v>54</v>
      </c>
      <c r="W89" s="332" t="s">
        <v>54</v>
      </c>
      <c r="X89" s="332" t="s">
        <v>53</v>
      </c>
      <c r="Y89" s="332" t="s">
        <v>53</v>
      </c>
      <c r="Z89" s="332" t="s">
        <v>53</v>
      </c>
      <c r="AA89" s="332" t="s">
        <v>53</v>
      </c>
      <c r="AB89" s="332" t="s">
        <v>53</v>
      </c>
      <c r="AC89" s="332" t="s">
        <v>53</v>
      </c>
      <c r="AD89" s="332" t="s">
        <v>54</v>
      </c>
      <c r="AE89" s="332" t="s">
        <v>53</v>
      </c>
      <c r="AF89" s="332" t="s">
        <v>53</v>
      </c>
      <c r="AG89" s="332" t="s">
        <v>54</v>
      </c>
      <c r="AH89" s="337"/>
      <c r="AI89" s="1618"/>
      <c r="AJ89" s="337"/>
      <c r="AK89" s="1633"/>
      <c r="AL89" s="1637"/>
      <c r="AM89" s="1640"/>
      <c r="AN89" s="188" t="s">
        <v>348</v>
      </c>
      <c r="AO89" s="1230" t="s">
        <v>1325</v>
      </c>
      <c r="AP89" s="368" t="s">
        <v>707</v>
      </c>
      <c r="AQ89" s="343" t="str">
        <f t="shared" si="1"/>
        <v>Probabilidad</v>
      </c>
      <c r="AR89" s="342" t="s">
        <v>62</v>
      </c>
      <c r="AS89" s="341">
        <f t="shared" si="12"/>
        <v>0.15</v>
      </c>
      <c r="AT89" s="347" t="s">
        <v>56</v>
      </c>
      <c r="AU89" s="341">
        <f t="shared" si="6"/>
        <v>0.15</v>
      </c>
      <c r="AV89" s="346">
        <f>AS89+AU89</f>
        <v>0.3</v>
      </c>
      <c r="AW89" s="342" t="s">
        <v>57</v>
      </c>
      <c r="AX89" s="342" t="s">
        <v>58</v>
      </c>
      <c r="AY89" s="342" t="s">
        <v>59</v>
      </c>
      <c r="AZ89" s="348">
        <f>IFERROR(IF(AND(AQ88="Probabilidad",AQ89="Probabilidad"),(AZ88-(+AZ88*AV89)),IF(AND(AQ88="Impacto",AQ89="Probabilidad"),(AZ87-(+AZ87*AV89)),IF(AQ89="Impacto",AZ88,""))),"")</f>
        <v>0.39200000000000002</v>
      </c>
      <c r="BA89" s="345" t="str">
        <f t="shared" si="7"/>
        <v>Baja</v>
      </c>
      <c r="BB89" s="348">
        <f>IFERROR(IF(AND(AQ88="Impacto",AQ89="Impacto"),(BB88-(+BB88*AV89)),IF(AND(AQ88="Impacto",AQ89="Probabilidad"),(BB88),IF(AND(AQ88="Probabilidad",AQ89="Impacto"),(BB88-(+BB88*AV89)),IF(AND(AQ88="Probabilidad",AQ89="Probabilidad"),(BB88))))),"")</f>
        <v>0.60000000000000009</v>
      </c>
      <c r="BC89" s="345" t="str">
        <f t="shared" si="2"/>
        <v>Moderado</v>
      </c>
      <c r="BD89" s="344" t="str">
        <f>IF(AND(BA89&lt;&gt;"",BC89&lt;&gt;""),VLOOKUP(BA89&amp;BC89,'No Eliminar'!$P$3:$Q$27,2,FALSE),"")</f>
        <v>Moderada</v>
      </c>
      <c r="BE89" s="1621"/>
      <c r="BF89" s="1233" t="s">
        <v>714</v>
      </c>
      <c r="BG89" s="1177" t="s">
        <v>1326</v>
      </c>
      <c r="BH89" s="1177" t="s">
        <v>395</v>
      </c>
      <c r="BI89" s="1263">
        <v>44928</v>
      </c>
      <c r="BJ89" s="1263">
        <v>45291</v>
      </c>
      <c r="BK89" s="1069"/>
      <c r="BL89" s="1783"/>
    </row>
    <row r="90" spans="2:64" ht="123.75" customHeight="1" thickBot="1" x14ac:dyDescent="0.35">
      <c r="B90" s="1584"/>
      <c r="C90" s="1693"/>
      <c r="D90" s="1696"/>
      <c r="E90" s="1648" t="s">
        <v>346</v>
      </c>
      <c r="F90" s="1595" t="s">
        <v>286</v>
      </c>
      <c r="G90" s="1865" t="s">
        <v>955</v>
      </c>
      <c r="H90" s="1776" t="s">
        <v>165</v>
      </c>
      <c r="I90" s="1797" t="s">
        <v>715</v>
      </c>
      <c r="J90" s="1820" t="s">
        <v>716</v>
      </c>
      <c r="K90" s="1774" t="s">
        <v>355</v>
      </c>
      <c r="L90" s="1617" t="s">
        <v>64</v>
      </c>
      <c r="M90" s="1624" t="str">
        <f t="shared" si="9"/>
        <v>Media</v>
      </c>
      <c r="N90" s="1627">
        <f t="shared" si="10"/>
        <v>0.6</v>
      </c>
      <c r="O90" s="320" t="s">
        <v>53</v>
      </c>
      <c r="P90" s="320" t="s">
        <v>53</v>
      </c>
      <c r="Q90" s="320" t="s">
        <v>53</v>
      </c>
      <c r="R90" s="320" t="s">
        <v>53</v>
      </c>
      <c r="S90" s="320" t="s">
        <v>53</v>
      </c>
      <c r="T90" s="320" t="s">
        <v>53</v>
      </c>
      <c r="U90" s="320" t="s">
        <v>53</v>
      </c>
      <c r="V90" s="320" t="s">
        <v>54</v>
      </c>
      <c r="W90" s="320" t="s">
        <v>54</v>
      </c>
      <c r="X90" s="320" t="s">
        <v>53</v>
      </c>
      <c r="Y90" s="320" t="s">
        <v>53</v>
      </c>
      <c r="Z90" s="320" t="s">
        <v>53</v>
      </c>
      <c r="AA90" s="320" t="s">
        <v>53</v>
      </c>
      <c r="AB90" s="320" t="s">
        <v>53</v>
      </c>
      <c r="AC90" s="320" t="s">
        <v>53</v>
      </c>
      <c r="AD90" s="320" t="s">
        <v>54</v>
      </c>
      <c r="AE90" s="320" t="s">
        <v>53</v>
      </c>
      <c r="AF90" s="320" t="s">
        <v>53</v>
      </c>
      <c r="AG90" s="320" t="s">
        <v>54</v>
      </c>
      <c r="AH90" s="92"/>
      <c r="AI90" s="1617" t="s">
        <v>362</v>
      </c>
      <c r="AJ90" s="92"/>
      <c r="AK90" s="1632" t="str">
        <f t="shared" si="11"/>
        <v>Mayor</v>
      </c>
      <c r="AL90" s="1635">
        <f t="shared" si="19"/>
        <v>0.8</v>
      </c>
      <c r="AM90" s="1638" t="str">
        <f>IF(AND(M90&lt;&gt;"",AK90&lt;&gt;""),VLOOKUP(M90&amp;AK90,'No Eliminar'!$P$3:$Q$27,2,FALSE),"")</f>
        <v>Alta</v>
      </c>
      <c r="AN90" s="685" t="s">
        <v>84</v>
      </c>
      <c r="AO90" s="1231" t="s">
        <v>1327</v>
      </c>
      <c r="AP90" s="368" t="s">
        <v>717</v>
      </c>
      <c r="AQ90" s="94" t="str">
        <f t="shared" si="1"/>
        <v>Impacto</v>
      </c>
      <c r="AR90" s="326" t="s">
        <v>55</v>
      </c>
      <c r="AS90" s="328">
        <f t="shared" si="12"/>
        <v>0.1</v>
      </c>
      <c r="AT90" s="326" t="s">
        <v>56</v>
      </c>
      <c r="AU90" s="328">
        <f t="shared" si="6"/>
        <v>0.15</v>
      </c>
      <c r="AV90" s="96">
        <f t="shared" si="8"/>
        <v>0.25</v>
      </c>
      <c r="AW90" s="326" t="s">
        <v>57</v>
      </c>
      <c r="AX90" s="326" t="s">
        <v>58</v>
      </c>
      <c r="AY90" s="326" t="s">
        <v>59</v>
      </c>
      <c r="AZ90" s="96">
        <f>IFERROR(IF(AQ90="Probabilidad",(N90-(+N90*AV90)),IF(AQ90="Impacto",N90,"")),"")</f>
        <v>0.6</v>
      </c>
      <c r="BA90" s="97" t="str">
        <f t="shared" si="7"/>
        <v>Media</v>
      </c>
      <c r="BB90" s="96">
        <f>IF(AQ90="Impacto",(AL90-(+AL90*AV90)),AL90)</f>
        <v>0.60000000000000009</v>
      </c>
      <c r="BC90" s="97" t="str">
        <f t="shared" si="2"/>
        <v>Moderado</v>
      </c>
      <c r="BD90" s="324" t="str">
        <f>IF(AND(BA90&lt;&gt;"",BC90&lt;&gt;""),VLOOKUP(BA90&amp;BC90,'No Eliminar'!$P$3:$Q$27,2,FALSE),"")</f>
        <v>Moderada</v>
      </c>
      <c r="BE90" s="1619" t="s">
        <v>60</v>
      </c>
      <c r="BF90" s="1786" t="s">
        <v>956</v>
      </c>
      <c r="BG90" s="1776" t="s">
        <v>1334</v>
      </c>
      <c r="BH90" s="1776" t="s">
        <v>395</v>
      </c>
      <c r="BI90" s="1807">
        <v>44928</v>
      </c>
      <c r="BJ90" s="1807">
        <v>45291</v>
      </c>
      <c r="BK90" s="1797"/>
      <c r="BL90" s="1800" t="s">
        <v>958</v>
      </c>
    </row>
    <row r="91" spans="2:64" ht="105.75" customHeight="1" thickBot="1" x14ac:dyDescent="0.35">
      <c r="B91" s="1584"/>
      <c r="C91" s="1693"/>
      <c r="D91" s="1696"/>
      <c r="E91" s="1593"/>
      <c r="F91" s="1596"/>
      <c r="G91" s="1867"/>
      <c r="H91" s="1777"/>
      <c r="I91" s="1798"/>
      <c r="J91" s="1821"/>
      <c r="K91" s="1779"/>
      <c r="L91" s="1622"/>
      <c r="M91" s="1625"/>
      <c r="N91" s="1628"/>
      <c r="O91" s="332" t="s">
        <v>53</v>
      </c>
      <c r="P91" s="332" t="s">
        <v>53</v>
      </c>
      <c r="Q91" s="332" t="s">
        <v>53</v>
      </c>
      <c r="R91" s="332" t="s">
        <v>53</v>
      </c>
      <c r="S91" s="332" t="s">
        <v>53</v>
      </c>
      <c r="T91" s="332" t="s">
        <v>53</v>
      </c>
      <c r="U91" s="332" t="s">
        <v>53</v>
      </c>
      <c r="V91" s="332" t="s">
        <v>54</v>
      </c>
      <c r="W91" s="332" t="s">
        <v>54</v>
      </c>
      <c r="X91" s="332" t="s">
        <v>53</v>
      </c>
      <c r="Y91" s="332" t="s">
        <v>53</v>
      </c>
      <c r="Z91" s="332" t="s">
        <v>53</v>
      </c>
      <c r="AA91" s="332" t="s">
        <v>53</v>
      </c>
      <c r="AB91" s="332" t="s">
        <v>53</v>
      </c>
      <c r="AC91" s="332" t="s">
        <v>53</v>
      </c>
      <c r="AD91" s="332" t="s">
        <v>54</v>
      </c>
      <c r="AE91" s="332" t="s">
        <v>53</v>
      </c>
      <c r="AF91" s="332" t="s">
        <v>53</v>
      </c>
      <c r="AG91" s="332" t="s">
        <v>54</v>
      </c>
      <c r="AH91" s="337"/>
      <c r="AI91" s="1622"/>
      <c r="AJ91" s="337"/>
      <c r="AK91" s="1634"/>
      <c r="AL91" s="1636"/>
      <c r="AM91" s="1639"/>
      <c r="AN91" s="685" t="s">
        <v>347</v>
      </c>
      <c r="AO91" s="749" t="s">
        <v>1328</v>
      </c>
      <c r="AP91" s="368" t="s">
        <v>717</v>
      </c>
      <c r="AQ91" s="343" t="str">
        <f t="shared" si="1"/>
        <v>Impacto</v>
      </c>
      <c r="AR91" s="347" t="s">
        <v>55</v>
      </c>
      <c r="AS91" s="341">
        <f t="shared" si="12"/>
        <v>0.1</v>
      </c>
      <c r="AT91" s="347" t="s">
        <v>56</v>
      </c>
      <c r="AU91" s="341">
        <f t="shared" si="6"/>
        <v>0.15</v>
      </c>
      <c r="AV91" s="346">
        <f>AS91+AU91</f>
        <v>0.25</v>
      </c>
      <c r="AW91" s="342" t="s">
        <v>57</v>
      </c>
      <c r="AX91" s="342" t="s">
        <v>58</v>
      </c>
      <c r="AY91" s="342" t="s">
        <v>59</v>
      </c>
      <c r="AZ91" s="76">
        <f>IFERROR(IF(AND(AQ90="Probabilidad",AQ91="Probabilidad"),(AZ90-(+AZ90*AV91)),IF(AQ91="Probabilidad",(N90-(+N90*AV91)),IF(AQ91="Impacto",AZ90,""))),"")</f>
        <v>0.6</v>
      </c>
      <c r="BA91" s="345" t="str">
        <f t="shared" si="7"/>
        <v>Media</v>
      </c>
      <c r="BB91" s="346">
        <f>IFERROR(IF(AND(AQ90="Impacto",AQ91="Impacto"),(BB90-(+BB90*AV91)),IF(AND(AQ90="Impacto",AQ91="Probabilidad"),(BB90),IF(AND(AQ90="Probabilidad",AQ91="Impacto"),(BB90-(+BB90*AV91)),IF(AND(AQ90="Probabilidad",AQ91="Probabilidad"),(BB90))))),"")</f>
        <v>0.45000000000000007</v>
      </c>
      <c r="BC91" s="345" t="str">
        <f t="shared" si="2"/>
        <v>Moderado</v>
      </c>
      <c r="BD91" s="344" t="str">
        <f>IF(AND(BA91&lt;&gt;"",BC91&lt;&gt;""),VLOOKUP(BA91&amp;BC91,'No Eliminar'!$P$3:$Q$27,2,FALSE),"")</f>
        <v>Moderada</v>
      </c>
      <c r="BE91" s="1620"/>
      <c r="BF91" s="1869"/>
      <c r="BG91" s="1813"/>
      <c r="BH91" s="1813"/>
      <c r="BI91" s="1808"/>
      <c r="BJ91" s="1808"/>
      <c r="BK91" s="1809"/>
      <c r="BL91" s="1801"/>
    </row>
    <row r="92" spans="2:64" ht="119.25" customHeight="1" thickBot="1" x14ac:dyDescent="0.35">
      <c r="B92" s="1584"/>
      <c r="C92" s="1693"/>
      <c r="D92" s="1696"/>
      <c r="E92" s="1593"/>
      <c r="F92" s="1596"/>
      <c r="G92" s="1867"/>
      <c r="H92" s="1777"/>
      <c r="I92" s="1798"/>
      <c r="J92" s="1821"/>
      <c r="K92" s="1779"/>
      <c r="L92" s="1622"/>
      <c r="M92" s="1625"/>
      <c r="N92" s="1628"/>
      <c r="O92" s="332" t="s">
        <v>53</v>
      </c>
      <c r="P92" s="332" t="s">
        <v>53</v>
      </c>
      <c r="Q92" s="332" t="s">
        <v>53</v>
      </c>
      <c r="R92" s="332" t="s">
        <v>53</v>
      </c>
      <c r="S92" s="332" t="s">
        <v>53</v>
      </c>
      <c r="T92" s="332" t="s">
        <v>53</v>
      </c>
      <c r="U92" s="332" t="s">
        <v>53</v>
      </c>
      <c r="V92" s="332" t="s">
        <v>54</v>
      </c>
      <c r="W92" s="332" t="s">
        <v>54</v>
      </c>
      <c r="X92" s="332" t="s">
        <v>53</v>
      </c>
      <c r="Y92" s="332" t="s">
        <v>53</v>
      </c>
      <c r="Z92" s="332" t="s">
        <v>53</v>
      </c>
      <c r="AA92" s="332" t="s">
        <v>53</v>
      </c>
      <c r="AB92" s="332" t="s">
        <v>53</v>
      </c>
      <c r="AC92" s="332" t="s">
        <v>53</v>
      </c>
      <c r="AD92" s="332" t="s">
        <v>54</v>
      </c>
      <c r="AE92" s="332" t="s">
        <v>53</v>
      </c>
      <c r="AF92" s="332" t="s">
        <v>53</v>
      </c>
      <c r="AG92" s="332" t="s">
        <v>54</v>
      </c>
      <c r="AH92" s="337"/>
      <c r="AI92" s="1622"/>
      <c r="AJ92" s="337"/>
      <c r="AK92" s="1634"/>
      <c r="AL92" s="1636"/>
      <c r="AM92" s="1639"/>
      <c r="AN92" s="686" t="s">
        <v>348</v>
      </c>
      <c r="AO92" s="1232" t="s">
        <v>1329</v>
      </c>
      <c r="AP92" s="368" t="s">
        <v>717</v>
      </c>
      <c r="AQ92" s="343" t="str">
        <f t="shared" si="1"/>
        <v>Impacto</v>
      </c>
      <c r="AR92" s="347" t="s">
        <v>55</v>
      </c>
      <c r="AS92" s="341">
        <f t="shared" si="12"/>
        <v>0.1</v>
      </c>
      <c r="AT92" s="347" t="s">
        <v>56</v>
      </c>
      <c r="AU92" s="341">
        <f t="shared" si="6"/>
        <v>0.15</v>
      </c>
      <c r="AV92" s="346">
        <f>AS92+AU92</f>
        <v>0.25</v>
      </c>
      <c r="AW92" s="342" t="s">
        <v>57</v>
      </c>
      <c r="AX92" s="342" t="s">
        <v>58</v>
      </c>
      <c r="AY92" s="342" t="s">
        <v>59</v>
      </c>
      <c r="AZ92" s="348">
        <f>IFERROR(IF(AND(AQ91="Probabilidad",AQ92="Probabilidad"),(AZ91-(+AZ91*AV92)),IF(AND(AQ91="Impacto",AQ92="Probabilidad"),(AZ90-(+AZ90*AV92)),IF(AQ92="Impacto",AZ91,""))),"")</f>
        <v>0.6</v>
      </c>
      <c r="BA92" s="345" t="str">
        <f t="shared" si="7"/>
        <v>Media</v>
      </c>
      <c r="BB92" s="346">
        <f>IFERROR(IF(AND(AQ91="Impacto",AQ92="Impacto"),(BB91-(+BB91*AV92)),IF(AND(AQ91="Impacto",AQ92="Probabilidad"),(BB91),IF(AND(AQ91="Probabilidad",AQ92="Impacto"),(BB91-(+BB91*AV92)),IF(AND(AQ91="Probabilidad",AQ92="Probabilidad"),(BB91))))),"")</f>
        <v>0.33750000000000002</v>
      </c>
      <c r="BC92" s="345" t="str">
        <f t="shared" si="2"/>
        <v>Menor</v>
      </c>
      <c r="BD92" s="344" t="str">
        <f>IF(AND(BA92&lt;&gt;"",BC92&lt;&gt;""),VLOOKUP(BA92&amp;BC92,'No Eliminar'!$P$3:$Q$27,2,FALSE),"")</f>
        <v>Moderada</v>
      </c>
      <c r="BE92" s="1620"/>
      <c r="BF92" s="1167" t="s">
        <v>959</v>
      </c>
      <c r="BG92" s="1168" t="s">
        <v>1335</v>
      </c>
      <c r="BH92" s="1168" t="s">
        <v>395</v>
      </c>
      <c r="BI92" s="1169">
        <v>44928</v>
      </c>
      <c r="BJ92" s="1169">
        <v>45291</v>
      </c>
      <c r="BK92" s="1012"/>
      <c r="BL92" s="1801"/>
    </row>
    <row r="93" spans="2:64" ht="108" customHeight="1" thickBot="1" x14ac:dyDescent="0.35">
      <c r="B93" s="1584"/>
      <c r="C93" s="1693"/>
      <c r="D93" s="1696"/>
      <c r="E93" s="1593"/>
      <c r="F93" s="1596"/>
      <c r="G93" s="1867"/>
      <c r="H93" s="1777"/>
      <c r="I93" s="1798"/>
      <c r="J93" s="1821"/>
      <c r="K93" s="1779"/>
      <c r="L93" s="1622"/>
      <c r="M93" s="1625"/>
      <c r="N93" s="1628"/>
      <c r="O93" s="332" t="s">
        <v>53</v>
      </c>
      <c r="P93" s="332" t="s">
        <v>53</v>
      </c>
      <c r="Q93" s="332" t="s">
        <v>53</v>
      </c>
      <c r="R93" s="332" t="s">
        <v>53</v>
      </c>
      <c r="S93" s="332" t="s">
        <v>53</v>
      </c>
      <c r="T93" s="332" t="s">
        <v>53</v>
      </c>
      <c r="U93" s="332" t="s">
        <v>53</v>
      </c>
      <c r="V93" s="332" t="s">
        <v>54</v>
      </c>
      <c r="W93" s="332" t="s">
        <v>54</v>
      </c>
      <c r="X93" s="332" t="s">
        <v>53</v>
      </c>
      <c r="Y93" s="332" t="s">
        <v>53</v>
      </c>
      <c r="Z93" s="332" t="s">
        <v>53</v>
      </c>
      <c r="AA93" s="332" t="s">
        <v>53</v>
      </c>
      <c r="AB93" s="332" t="s">
        <v>53</v>
      </c>
      <c r="AC93" s="332" t="s">
        <v>53</v>
      </c>
      <c r="AD93" s="332" t="s">
        <v>54</v>
      </c>
      <c r="AE93" s="332" t="s">
        <v>53</v>
      </c>
      <c r="AF93" s="332" t="s">
        <v>53</v>
      </c>
      <c r="AG93" s="332" t="s">
        <v>54</v>
      </c>
      <c r="AH93" s="337"/>
      <c r="AI93" s="1622"/>
      <c r="AJ93" s="337"/>
      <c r="AK93" s="1634"/>
      <c r="AL93" s="1636"/>
      <c r="AM93" s="1639"/>
      <c r="AN93" s="686" t="s">
        <v>349</v>
      </c>
      <c r="AO93" s="749" t="s">
        <v>1330</v>
      </c>
      <c r="AP93" s="368" t="s">
        <v>717</v>
      </c>
      <c r="AQ93" s="343" t="str">
        <f t="shared" si="1"/>
        <v>Impacto</v>
      </c>
      <c r="AR93" s="347" t="s">
        <v>55</v>
      </c>
      <c r="AS93" s="341">
        <f t="shared" si="12"/>
        <v>0.1</v>
      </c>
      <c r="AT93" s="347" t="s">
        <v>56</v>
      </c>
      <c r="AU93" s="341">
        <f t="shared" si="6"/>
        <v>0.15</v>
      </c>
      <c r="AV93" s="346">
        <f>AS93+AU93</f>
        <v>0.25</v>
      </c>
      <c r="AW93" s="342" t="s">
        <v>57</v>
      </c>
      <c r="AX93" s="342" t="s">
        <v>58</v>
      </c>
      <c r="AY93" s="342" t="s">
        <v>59</v>
      </c>
      <c r="AZ93" s="346">
        <f>IFERROR(IF(AND(AQ92="Probabilidad",AQ93="Probabilidad"),(AZ92-(+AZ92*AV93)),IF(AND(AQ92="Impacto",AQ93="Probabilidad"),(AZ91-(+AZ91*AV93)),IF(AQ93="Impacto",AZ92,""))),"")</f>
        <v>0.6</v>
      </c>
      <c r="BA93" s="345" t="str">
        <f t="shared" si="7"/>
        <v>Media</v>
      </c>
      <c r="BB93" s="346">
        <f>IFERROR(IF(AND(AQ92="Impacto",AQ93="Impacto"),(BB92-(+BB92*AV93)),IF(AND(AQ92="Impacto",AQ93="Probabilidad"),(BB92),IF(AND(AQ92="Probabilidad",AQ93="Impacto"),(BB92-(+BB92*AV93)),IF(AND(AQ92="Probabilidad",AQ93="Probabilidad"),(BB92))))),"")</f>
        <v>0.25312500000000004</v>
      </c>
      <c r="BC93" s="345" t="str">
        <f t="shared" si="2"/>
        <v>Menor</v>
      </c>
      <c r="BD93" s="344" t="str">
        <f>IF(AND(BA93&lt;&gt;"",BC93&lt;&gt;""),VLOOKUP(BA93&amp;BC93,'No Eliminar'!$P$3:$Q$27,2,FALSE),"")</f>
        <v>Moderada</v>
      </c>
      <c r="BE93" s="1620"/>
      <c r="BF93" s="1167" t="s">
        <v>725</v>
      </c>
      <c r="BG93" s="1168" t="s">
        <v>1335</v>
      </c>
      <c r="BH93" s="1168" t="s">
        <v>395</v>
      </c>
      <c r="BI93" s="1169">
        <v>44928</v>
      </c>
      <c r="BJ93" s="1169">
        <v>45289</v>
      </c>
      <c r="BK93" s="1012"/>
      <c r="BL93" s="1801"/>
    </row>
    <row r="94" spans="2:64" ht="117.75" customHeight="1" thickBot="1" x14ac:dyDescent="0.35">
      <c r="B94" s="1584"/>
      <c r="C94" s="1693"/>
      <c r="D94" s="1696"/>
      <c r="E94" s="1593"/>
      <c r="F94" s="1596"/>
      <c r="G94" s="1867"/>
      <c r="H94" s="1777"/>
      <c r="I94" s="1798"/>
      <c r="J94" s="1821"/>
      <c r="K94" s="1779"/>
      <c r="L94" s="1622"/>
      <c r="M94" s="1625"/>
      <c r="N94" s="1628"/>
      <c r="O94" s="332" t="s">
        <v>53</v>
      </c>
      <c r="P94" s="332" t="s">
        <v>53</v>
      </c>
      <c r="Q94" s="332" t="s">
        <v>53</v>
      </c>
      <c r="R94" s="332" t="s">
        <v>53</v>
      </c>
      <c r="S94" s="332" t="s">
        <v>53</v>
      </c>
      <c r="T94" s="332" t="s">
        <v>53</v>
      </c>
      <c r="U94" s="332" t="s">
        <v>53</v>
      </c>
      <c r="V94" s="332" t="s">
        <v>54</v>
      </c>
      <c r="W94" s="332" t="s">
        <v>54</v>
      </c>
      <c r="X94" s="332" t="s">
        <v>53</v>
      </c>
      <c r="Y94" s="332" t="s">
        <v>53</v>
      </c>
      <c r="Z94" s="332" t="s">
        <v>53</v>
      </c>
      <c r="AA94" s="332" t="s">
        <v>53</v>
      </c>
      <c r="AB94" s="332" t="s">
        <v>53</v>
      </c>
      <c r="AC94" s="332" t="s">
        <v>53</v>
      </c>
      <c r="AD94" s="332" t="s">
        <v>54</v>
      </c>
      <c r="AE94" s="332" t="s">
        <v>53</v>
      </c>
      <c r="AF94" s="332" t="s">
        <v>53</v>
      </c>
      <c r="AG94" s="332" t="s">
        <v>54</v>
      </c>
      <c r="AH94" s="337"/>
      <c r="AI94" s="1622"/>
      <c r="AJ94" s="337"/>
      <c r="AK94" s="1634"/>
      <c r="AL94" s="1636"/>
      <c r="AM94" s="1639"/>
      <c r="AN94" s="687" t="s">
        <v>350</v>
      </c>
      <c r="AO94" s="1221" t="s">
        <v>1331</v>
      </c>
      <c r="AP94" s="368" t="s">
        <v>718</v>
      </c>
      <c r="AQ94" s="343" t="str">
        <f t="shared" si="1"/>
        <v>Impacto</v>
      </c>
      <c r="AR94" s="347" t="s">
        <v>55</v>
      </c>
      <c r="AS94" s="341">
        <f t="shared" si="12"/>
        <v>0.1</v>
      </c>
      <c r="AT94" s="347" t="s">
        <v>56</v>
      </c>
      <c r="AU94" s="341">
        <f t="shared" si="6"/>
        <v>0.15</v>
      </c>
      <c r="AV94" s="346">
        <f>AS94+AU94</f>
        <v>0.25</v>
      </c>
      <c r="AW94" s="342" t="s">
        <v>57</v>
      </c>
      <c r="AX94" s="342" t="s">
        <v>58</v>
      </c>
      <c r="AY94" s="342" t="s">
        <v>59</v>
      </c>
      <c r="AZ94" s="346">
        <f>IFERROR(IF(AND(AQ93="Probabilidad",AQ94="Probabilidad"),(AZ93-(+AZ93*AV94)),IF(AND(AQ93="Impacto",AQ94="Probabilidad"),(AZ92-(+AZ92*AV94)),IF(AQ94="Impacto",AZ93,""))),"")</f>
        <v>0.6</v>
      </c>
      <c r="BA94" s="345" t="str">
        <f t="shared" si="7"/>
        <v>Media</v>
      </c>
      <c r="BB94" s="346">
        <f>IFERROR(IF(AND(AQ93="Impacto",AQ94="Impacto"),(BB93-(+BB93*AV94)),IF(AND(AQ93="Impacto",AQ94="Probabilidad"),(BB93),IF(AND(AQ93="Probabilidad",AQ94="Impacto"),(BB93-(+BB93*AV94)),IF(AND(AQ93="Probabilidad",AQ94="Probabilidad"),(BB93))))),"")</f>
        <v>0.18984375000000003</v>
      </c>
      <c r="BC94" s="345" t="str">
        <f t="shared" si="2"/>
        <v>Leve</v>
      </c>
      <c r="BD94" s="344" t="str">
        <f>IF(AND(BA94&lt;&gt;"",BC94&lt;&gt;""),VLOOKUP(BA94&amp;BC94,'No Eliminar'!$P$3:$Q$27,2,FALSE),"")</f>
        <v>Moderada</v>
      </c>
      <c r="BE94" s="1620"/>
      <c r="BF94" s="1810" t="s">
        <v>726</v>
      </c>
      <c r="BG94" s="1811" t="s">
        <v>1335</v>
      </c>
      <c r="BH94" s="1811" t="s">
        <v>430</v>
      </c>
      <c r="BI94" s="1807">
        <v>44928</v>
      </c>
      <c r="BJ94" s="1807">
        <v>45289</v>
      </c>
      <c r="BK94" s="1812"/>
      <c r="BL94" s="1801"/>
    </row>
    <row r="95" spans="2:64" ht="115.5" customHeight="1" thickBot="1" x14ac:dyDescent="0.35">
      <c r="B95" s="1584"/>
      <c r="C95" s="1693"/>
      <c r="D95" s="1696"/>
      <c r="E95" s="1614"/>
      <c r="F95" s="1597"/>
      <c r="G95" s="1866"/>
      <c r="H95" s="1778"/>
      <c r="I95" s="1799"/>
      <c r="J95" s="1822"/>
      <c r="K95" s="1775"/>
      <c r="L95" s="1618"/>
      <c r="M95" s="1626"/>
      <c r="N95" s="1629"/>
      <c r="O95" s="321" t="s">
        <v>53</v>
      </c>
      <c r="P95" s="321" t="s">
        <v>53</v>
      </c>
      <c r="Q95" s="321" t="s">
        <v>53</v>
      </c>
      <c r="R95" s="321" t="s">
        <v>53</v>
      </c>
      <c r="S95" s="321" t="s">
        <v>53</v>
      </c>
      <c r="T95" s="321" t="s">
        <v>53</v>
      </c>
      <c r="U95" s="321" t="s">
        <v>53</v>
      </c>
      <c r="V95" s="321" t="s">
        <v>54</v>
      </c>
      <c r="W95" s="321" t="s">
        <v>54</v>
      </c>
      <c r="X95" s="321" t="s">
        <v>53</v>
      </c>
      <c r="Y95" s="321" t="s">
        <v>53</v>
      </c>
      <c r="Z95" s="321" t="s">
        <v>53</v>
      </c>
      <c r="AA95" s="321" t="s">
        <v>53</v>
      </c>
      <c r="AB95" s="321" t="s">
        <v>53</v>
      </c>
      <c r="AC95" s="321" t="s">
        <v>53</v>
      </c>
      <c r="AD95" s="321" t="s">
        <v>54</v>
      </c>
      <c r="AE95" s="321" t="s">
        <v>53</v>
      </c>
      <c r="AF95" s="321" t="s">
        <v>53</v>
      </c>
      <c r="AG95" s="321" t="s">
        <v>54</v>
      </c>
      <c r="AH95" s="101"/>
      <c r="AI95" s="1618"/>
      <c r="AJ95" s="101"/>
      <c r="AK95" s="1633"/>
      <c r="AL95" s="1637"/>
      <c r="AM95" s="1640"/>
      <c r="AN95" s="687" t="s">
        <v>351</v>
      </c>
      <c r="AO95" s="764" t="s">
        <v>1332</v>
      </c>
      <c r="AP95" s="368" t="s">
        <v>717</v>
      </c>
      <c r="AQ95" s="103" t="str">
        <f t="shared" si="1"/>
        <v>Impacto</v>
      </c>
      <c r="AR95" s="316" t="s">
        <v>55</v>
      </c>
      <c r="AS95" s="329">
        <f t="shared" si="12"/>
        <v>0.1</v>
      </c>
      <c r="AT95" s="316" t="s">
        <v>56</v>
      </c>
      <c r="AU95" s="329">
        <f t="shared" si="6"/>
        <v>0.15</v>
      </c>
      <c r="AV95" s="105">
        <f t="shared" si="8"/>
        <v>0.25</v>
      </c>
      <c r="AW95" s="327" t="s">
        <v>57</v>
      </c>
      <c r="AX95" s="327" t="s">
        <v>58</v>
      </c>
      <c r="AY95" s="327" t="s">
        <v>59</v>
      </c>
      <c r="AZ95" s="105">
        <f>IFERROR(IF(AND(AQ94="Probabilidad",AQ95="Probabilidad"),(AZ94-(+AZ94*AV95)),IF(AND(AQ94="Impacto",AQ95="Probabilidad"),(AZ93-(+AZ93*AV95)),IF(AQ95="Impacto",AZ94,""))),"")</f>
        <v>0.6</v>
      </c>
      <c r="BA95" s="106" t="str">
        <f t="shared" si="7"/>
        <v>Media</v>
      </c>
      <c r="BB95" s="105">
        <f>IFERROR(IF(AND(AQ94="Impacto",AQ95="Impacto"),(BB94-(+BB94*AV95)),IF(AND(AQ94="Impacto",AQ95="Probabilidad"),(BB94),IF(AND(AQ94="Probabilidad",AQ95="Impacto"),(BB94-(+BB94*AV95)),IF(AND(AQ94="Probabilidad",AQ95="Probabilidad"),(BB94))))),"")</f>
        <v>0.14238281250000001</v>
      </c>
      <c r="BC95" s="106" t="str">
        <f t="shared" si="2"/>
        <v>Leve</v>
      </c>
      <c r="BD95" s="325" t="str">
        <f>IF(AND(BA95&lt;&gt;"",BC95&lt;&gt;""),VLOOKUP(BA95&amp;BC95,'No Eliminar'!$P$3:$Q$27,2,FALSE),"")</f>
        <v>Moderada</v>
      </c>
      <c r="BE95" s="1621"/>
      <c r="BF95" s="1787"/>
      <c r="BG95" s="1778"/>
      <c r="BH95" s="1778"/>
      <c r="BI95" s="1785"/>
      <c r="BJ95" s="1785"/>
      <c r="BK95" s="1799"/>
      <c r="BL95" s="1802"/>
    </row>
    <row r="96" spans="2:64" ht="117" customHeight="1" thickBot="1" x14ac:dyDescent="0.35">
      <c r="B96" s="1584"/>
      <c r="C96" s="1693"/>
      <c r="D96" s="1696"/>
      <c r="E96" s="1648" t="s">
        <v>50</v>
      </c>
      <c r="F96" s="1595" t="s">
        <v>287</v>
      </c>
      <c r="G96" s="1788" t="s">
        <v>961</v>
      </c>
      <c r="H96" s="1776" t="s">
        <v>68</v>
      </c>
      <c r="I96" s="1797" t="s">
        <v>727</v>
      </c>
      <c r="J96" s="1820" t="s">
        <v>962</v>
      </c>
      <c r="K96" s="1774" t="s">
        <v>355</v>
      </c>
      <c r="L96" s="1617" t="s">
        <v>64</v>
      </c>
      <c r="M96" s="1624" t="str">
        <f t="shared" si="9"/>
        <v>Media</v>
      </c>
      <c r="N96" s="1627">
        <f t="shared" si="10"/>
        <v>0.6</v>
      </c>
      <c r="O96" s="320" t="s">
        <v>53</v>
      </c>
      <c r="P96" s="320" t="s">
        <v>53</v>
      </c>
      <c r="Q96" s="320" t="s">
        <v>53</v>
      </c>
      <c r="R96" s="320" t="s">
        <v>53</v>
      </c>
      <c r="S96" s="320" t="s">
        <v>53</v>
      </c>
      <c r="T96" s="320" t="s">
        <v>53</v>
      </c>
      <c r="U96" s="320" t="s">
        <v>53</v>
      </c>
      <c r="V96" s="320" t="s">
        <v>54</v>
      </c>
      <c r="W96" s="320" t="s">
        <v>54</v>
      </c>
      <c r="X96" s="320" t="s">
        <v>53</v>
      </c>
      <c r="Y96" s="320" t="s">
        <v>53</v>
      </c>
      <c r="Z96" s="320" t="s">
        <v>53</v>
      </c>
      <c r="AA96" s="320" t="s">
        <v>53</v>
      </c>
      <c r="AB96" s="320" t="s">
        <v>53</v>
      </c>
      <c r="AC96" s="320" t="s">
        <v>53</v>
      </c>
      <c r="AD96" s="320" t="s">
        <v>54</v>
      </c>
      <c r="AE96" s="320" t="s">
        <v>53</v>
      </c>
      <c r="AF96" s="320" t="s">
        <v>53</v>
      </c>
      <c r="AG96" s="320" t="s">
        <v>54</v>
      </c>
      <c r="AH96" s="92"/>
      <c r="AI96" s="1617" t="s">
        <v>361</v>
      </c>
      <c r="AJ96" s="92"/>
      <c r="AK96" s="1632" t="str">
        <f t="shared" si="11"/>
        <v>Moderado</v>
      </c>
      <c r="AL96" s="1635">
        <f t="shared" si="19"/>
        <v>0.6</v>
      </c>
      <c r="AM96" s="1638" t="str">
        <f>IF(AND(M96&lt;&gt;"",AK96&lt;&gt;""),VLOOKUP(M96&amp;AK96,'No Eliminar'!$P$3:$Q$27,2,FALSE),"")</f>
        <v>Moderada</v>
      </c>
      <c r="AN96" s="685" t="s">
        <v>84</v>
      </c>
      <c r="AO96" s="1230" t="s">
        <v>1338</v>
      </c>
      <c r="AP96" s="368" t="s">
        <v>729</v>
      </c>
      <c r="AQ96" s="94" t="str">
        <f t="shared" si="1"/>
        <v>Probabilidad</v>
      </c>
      <c r="AR96" s="326" t="s">
        <v>62</v>
      </c>
      <c r="AS96" s="328">
        <f t="shared" si="12"/>
        <v>0.15</v>
      </c>
      <c r="AT96" s="326" t="s">
        <v>56</v>
      </c>
      <c r="AU96" s="328">
        <f t="shared" si="6"/>
        <v>0.15</v>
      </c>
      <c r="AV96" s="96">
        <f t="shared" si="8"/>
        <v>0.3</v>
      </c>
      <c r="AW96" s="326" t="s">
        <v>57</v>
      </c>
      <c r="AX96" s="326" t="s">
        <v>58</v>
      </c>
      <c r="AY96" s="326" t="s">
        <v>59</v>
      </c>
      <c r="AZ96" s="96">
        <f>IFERROR(IF(AQ96="Probabilidad",(N96-(+N96*AV96)),IF(AQ96="Impacto",N96,"")),"")</f>
        <v>0.42</v>
      </c>
      <c r="BA96" s="97" t="str">
        <f t="shared" si="7"/>
        <v>Media</v>
      </c>
      <c r="BB96" s="96">
        <f>IF(AQ96="Impacto",(AL96-(+AL96*AV96)),AL96)</f>
        <v>0.6</v>
      </c>
      <c r="BC96" s="97" t="str">
        <f t="shared" si="2"/>
        <v>Moderado</v>
      </c>
      <c r="BD96" s="324" t="str">
        <f>IF(AND(BA96&lt;&gt;"",BC96&lt;&gt;""),VLOOKUP(BA96&amp;BC96,'No Eliminar'!$P$3:$Q$27,2,FALSE),"")</f>
        <v>Moderada</v>
      </c>
      <c r="BE96" s="1619" t="s">
        <v>60</v>
      </c>
      <c r="BF96" s="1786" t="s">
        <v>733</v>
      </c>
      <c r="BG96" s="1776" t="s">
        <v>1336</v>
      </c>
      <c r="BH96" s="1776" t="s">
        <v>1342</v>
      </c>
      <c r="BI96" s="1794">
        <v>45201</v>
      </c>
      <c r="BJ96" s="1794">
        <v>45289</v>
      </c>
      <c r="BK96" s="1797"/>
      <c r="BL96" s="1782" t="s">
        <v>736</v>
      </c>
    </row>
    <row r="97" spans="2:64" ht="161.25" customHeight="1" thickTop="1" thickBot="1" x14ac:dyDescent="0.35">
      <c r="B97" s="1584"/>
      <c r="C97" s="1693"/>
      <c r="D97" s="1696"/>
      <c r="E97" s="1593"/>
      <c r="F97" s="1596"/>
      <c r="G97" s="1814"/>
      <c r="H97" s="1777"/>
      <c r="I97" s="1798"/>
      <c r="J97" s="1821"/>
      <c r="K97" s="1779"/>
      <c r="L97" s="1622"/>
      <c r="M97" s="1625"/>
      <c r="N97" s="1628"/>
      <c r="O97" s="332" t="s">
        <v>53</v>
      </c>
      <c r="P97" s="332" t="s">
        <v>53</v>
      </c>
      <c r="Q97" s="332" t="s">
        <v>53</v>
      </c>
      <c r="R97" s="332" t="s">
        <v>53</v>
      </c>
      <c r="S97" s="332" t="s">
        <v>53</v>
      </c>
      <c r="T97" s="332" t="s">
        <v>53</v>
      </c>
      <c r="U97" s="332" t="s">
        <v>53</v>
      </c>
      <c r="V97" s="332" t="s">
        <v>54</v>
      </c>
      <c r="W97" s="332" t="s">
        <v>54</v>
      </c>
      <c r="X97" s="332" t="s">
        <v>53</v>
      </c>
      <c r="Y97" s="332" t="s">
        <v>53</v>
      </c>
      <c r="Z97" s="332" t="s">
        <v>53</v>
      </c>
      <c r="AA97" s="332" t="s">
        <v>53</v>
      </c>
      <c r="AB97" s="332" t="s">
        <v>53</v>
      </c>
      <c r="AC97" s="332" t="s">
        <v>53</v>
      </c>
      <c r="AD97" s="332" t="s">
        <v>54</v>
      </c>
      <c r="AE97" s="332" t="s">
        <v>53</v>
      </c>
      <c r="AF97" s="332" t="s">
        <v>53</v>
      </c>
      <c r="AG97" s="332" t="s">
        <v>54</v>
      </c>
      <c r="AH97" s="337"/>
      <c r="AI97" s="1622"/>
      <c r="AJ97" s="337"/>
      <c r="AK97" s="1634"/>
      <c r="AL97" s="1636"/>
      <c r="AM97" s="1639"/>
      <c r="AN97" s="686" t="s">
        <v>347</v>
      </c>
      <c r="AO97" s="1221" t="s">
        <v>1339</v>
      </c>
      <c r="AP97" s="368" t="s">
        <v>1445</v>
      </c>
      <c r="AQ97" s="343" t="str">
        <f t="shared" si="1"/>
        <v>Probabilidad</v>
      </c>
      <c r="AR97" s="342" t="s">
        <v>62</v>
      </c>
      <c r="AS97" s="341">
        <f t="shared" si="12"/>
        <v>0.15</v>
      </c>
      <c r="AT97" s="347" t="s">
        <v>56</v>
      </c>
      <c r="AU97" s="341">
        <f t="shared" si="6"/>
        <v>0.15</v>
      </c>
      <c r="AV97" s="346">
        <f t="shared" si="8"/>
        <v>0.3</v>
      </c>
      <c r="AW97" s="347" t="s">
        <v>57</v>
      </c>
      <c r="AX97" s="347" t="s">
        <v>65</v>
      </c>
      <c r="AY97" s="347" t="s">
        <v>59</v>
      </c>
      <c r="AZ97" s="76">
        <f>IFERROR(IF(AND(AQ96="Probabilidad",AQ97="Probabilidad"),(AZ96-(+AZ96*AV97)),IF(AQ97="Probabilidad",(N96-(+N96*AV97)),IF(AQ97="Impacto",AZ96,""))),"")</f>
        <v>0.29399999999999998</v>
      </c>
      <c r="BA97" s="345" t="str">
        <f t="shared" si="7"/>
        <v>Baja</v>
      </c>
      <c r="BB97" s="346">
        <f>IFERROR(IF(AND(AQ96="Impacto",AQ97="Impacto"),(BB96-(+BB96*AV97)),IF(AND(AQ96="Impacto",AQ97="Probabilidad"),(BB96),IF(AND(AQ96="Probabilidad",AQ97="Impacto"),(BB96-(+BB96*AV97)),IF(AND(AQ96="Probabilidad",AQ97="Probabilidad"),(BB96))))),"")</f>
        <v>0.6</v>
      </c>
      <c r="BC97" s="345" t="str">
        <f t="shared" si="2"/>
        <v>Moderado</v>
      </c>
      <c r="BD97" s="344" t="str">
        <f>IF(AND(BA97&lt;&gt;"",BC97&lt;&gt;""),VLOOKUP(BA97&amp;BC97,'No Eliminar'!$P$3:$Q$27,2,FALSE),"")</f>
        <v>Moderada</v>
      </c>
      <c r="BE97" s="1620"/>
      <c r="BF97" s="1869"/>
      <c r="BG97" s="1813"/>
      <c r="BH97" s="1813"/>
      <c r="BI97" s="1806"/>
      <c r="BJ97" s="1806"/>
      <c r="BK97" s="1809"/>
      <c r="BL97" s="1805"/>
    </row>
    <row r="98" spans="2:64" ht="103.5" customHeight="1" thickBot="1" x14ac:dyDescent="0.35">
      <c r="B98" s="1584"/>
      <c r="C98" s="1693"/>
      <c r="D98" s="1696"/>
      <c r="E98" s="1593"/>
      <c r="F98" s="1596"/>
      <c r="G98" s="1814"/>
      <c r="H98" s="1777"/>
      <c r="I98" s="1798"/>
      <c r="J98" s="1821"/>
      <c r="K98" s="1779"/>
      <c r="L98" s="1622"/>
      <c r="M98" s="1625"/>
      <c r="N98" s="1628"/>
      <c r="O98" s="332" t="s">
        <v>53</v>
      </c>
      <c r="P98" s="332" t="s">
        <v>53</v>
      </c>
      <c r="Q98" s="332" t="s">
        <v>53</v>
      </c>
      <c r="R98" s="332" t="s">
        <v>53</v>
      </c>
      <c r="S98" s="332" t="s">
        <v>53</v>
      </c>
      <c r="T98" s="332" t="s">
        <v>53</v>
      </c>
      <c r="U98" s="332" t="s">
        <v>53</v>
      </c>
      <c r="V98" s="332" t="s">
        <v>54</v>
      </c>
      <c r="W98" s="332" t="s">
        <v>54</v>
      </c>
      <c r="X98" s="332" t="s">
        <v>53</v>
      </c>
      <c r="Y98" s="332" t="s">
        <v>53</v>
      </c>
      <c r="Z98" s="332" t="s">
        <v>53</v>
      </c>
      <c r="AA98" s="332" t="s">
        <v>53</v>
      </c>
      <c r="AB98" s="332" t="s">
        <v>53</v>
      </c>
      <c r="AC98" s="332" t="s">
        <v>53</v>
      </c>
      <c r="AD98" s="332" t="s">
        <v>54</v>
      </c>
      <c r="AE98" s="332" t="s">
        <v>53</v>
      </c>
      <c r="AF98" s="332" t="s">
        <v>53</v>
      </c>
      <c r="AG98" s="332" t="s">
        <v>54</v>
      </c>
      <c r="AH98" s="337"/>
      <c r="AI98" s="1622"/>
      <c r="AJ98" s="337"/>
      <c r="AK98" s="1634"/>
      <c r="AL98" s="1636"/>
      <c r="AM98" s="1639"/>
      <c r="AN98" s="687" t="s">
        <v>348</v>
      </c>
      <c r="AO98" s="1215" t="s">
        <v>1340</v>
      </c>
      <c r="AP98" s="368" t="s">
        <v>964</v>
      </c>
      <c r="AQ98" s="343" t="str">
        <f t="shared" si="1"/>
        <v>Probabilidad</v>
      </c>
      <c r="AR98" s="342" t="s">
        <v>62</v>
      </c>
      <c r="AS98" s="341">
        <f t="shared" si="12"/>
        <v>0.15</v>
      </c>
      <c r="AT98" s="347" t="s">
        <v>56</v>
      </c>
      <c r="AU98" s="341">
        <f t="shared" si="6"/>
        <v>0.15</v>
      </c>
      <c r="AV98" s="346">
        <f t="shared" si="8"/>
        <v>0.3</v>
      </c>
      <c r="AW98" s="347" t="s">
        <v>57</v>
      </c>
      <c r="AX98" s="347" t="s">
        <v>58</v>
      </c>
      <c r="AY98" s="347" t="s">
        <v>59</v>
      </c>
      <c r="AZ98" s="348">
        <f>IFERROR(IF(AND(AQ97="Probabilidad",AQ98="Probabilidad"),(AZ97-(+AZ97*AV98)),IF(AND(AQ97="Impacto",AQ98="Probabilidad"),(AZ96-(+AZ96*AV98)),IF(AQ98="Impacto",AZ97,""))),"")</f>
        <v>0.20579999999999998</v>
      </c>
      <c r="BA98" s="345" t="str">
        <f t="shared" si="7"/>
        <v>Baja</v>
      </c>
      <c r="BB98" s="346">
        <f>IFERROR(IF(AND(AQ97="Impacto",AQ98="Impacto"),(BB97-(+BB97*AV98)),IF(AND(AQ97="Impacto",AQ98="Probabilidad"),(BB97),IF(AND(AQ97="Probabilidad",AQ98="Impacto"),(BB97-(+BB97*AV98)),IF(AND(AQ97="Probabilidad",AQ98="Probabilidad"),(BB97))))),"")</f>
        <v>0.6</v>
      </c>
      <c r="BC98" s="345" t="str">
        <f t="shared" si="2"/>
        <v>Moderado</v>
      </c>
      <c r="BD98" s="344" t="str">
        <f>IF(AND(BA98&lt;&gt;"",BC98&lt;&gt;""),VLOOKUP(BA98&amp;BC98,'No Eliminar'!$P$3:$Q$27,2,FALSE),"")</f>
        <v>Moderada</v>
      </c>
      <c r="BE98" s="1620"/>
      <c r="BF98" s="1810" t="s">
        <v>735</v>
      </c>
      <c r="BG98" s="1811" t="s">
        <v>1336</v>
      </c>
      <c r="BH98" s="1811" t="s">
        <v>390</v>
      </c>
      <c r="BI98" s="1873">
        <v>44958</v>
      </c>
      <c r="BJ98" s="1873">
        <v>45289</v>
      </c>
      <c r="BK98" s="1812"/>
      <c r="BL98" s="1805"/>
    </row>
    <row r="99" spans="2:64" ht="140.25" customHeight="1" thickBot="1" x14ac:dyDescent="0.35">
      <c r="B99" s="1584"/>
      <c r="C99" s="1693"/>
      <c r="D99" s="1696"/>
      <c r="E99" s="1614"/>
      <c r="F99" s="1597"/>
      <c r="G99" s="1789"/>
      <c r="H99" s="1778"/>
      <c r="I99" s="1799"/>
      <c r="J99" s="1822"/>
      <c r="K99" s="1775"/>
      <c r="L99" s="1618"/>
      <c r="M99" s="1626"/>
      <c r="N99" s="1629"/>
      <c r="O99" s="321" t="s">
        <v>53</v>
      </c>
      <c r="P99" s="321" t="s">
        <v>53</v>
      </c>
      <c r="Q99" s="321" t="s">
        <v>53</v>
      </c>
      <c r="R99" s="321" t="s">
        <v>53</v>
      </c>
      <c r="S99" s="321" t="s">
        <v>53</v>
      </c>
      <c r="T99" s="321" t="s">
        <v>53</v>
      </c>
      <c r="U99" s="321" t="s">
        <v>53</v>
      </c>
      <c r="V99" s="321" t="s">
        <v>54</v>
      </c>
      <c r="W99" s="321" t="s">
        <v>54</v>
      </c>
      <c r="X99" s="321" t="s">
        <v>53</v>
      </c>
      <c r="Y99" s="321" t="s">
        <v>53</v>
      </c>
      <c r="Z99" s="321" t="s">
        <v>53</v>
      </c>
      <c r="AA99" s="321" t="s">
        <v>53</v>
      </c>
      <c r="AB99" s="321" t="s">
        <v>53</v>
      </c>
      <c r="AC99" s="321" t="s">
        <v>53</v>
      </c>
      <c r="AD99" s="321" t="s">
        <v>54</v>
      </c>
      <c r="AE99" s="321" t="s">
        <v>53</v>
      </c>
      <c r="AF99" s="321" t="s">
        <v>53</v>
      </c>
      <c r="AG99" s="321" t="s">
        <v>54</v>
      </c>
      <c r="AH99" s="101"/>
      <c r="AI99" s="1618"/>
      <c r="AJ99" s="101"/>
      <c r="AK99" s="1633"/>
      <c r="AL99" s="1637"/>
      <c r="AM99" s="1640"/>
      <c r="AN99" s="687" t="s">
        <v>349</v>
      </c>
      <c r="AO99" s="435" t="s">
        <v>1341</v>
      </c>
      <c r="AP99" s="368" t="s">
        <v>729</v>
      </c>
      <c r="AQ99" s="103" t="str">
        <f t="shared" ref="AQ99:AQ149" si="132">IF(AR99="Preventivo","Probabilidad",IF(AR99="Detectivo","Probabilidad","Impacto"))</f>
        <v>Probabilidad</v>
      </c>
      <c r="AR99" s="327" t="s">
        <v>62</v>
      </c>
      <c r="AS99" s="329">
        <f t="shared" si="12"/>
        <v>0.15</v>
      </c>
      <c r="AT99" s="316" t="s">
        <v>56</v>
      </c>
      <c r="AU99" s="329">
        <f t="shared" si="6"/>
        <v>0.15</v>
      </c>
      <c r="AV99" s="105">
        <f t="shared" si="8"/>
        <v>0.3</v>
      </c>
      <c r="AW99" s="316" t="s">
        <v>57</v>
      </c>
      <c r="AX99" s="316" t="s">
        <v>58</v>
      </c>
      <c r="AY99" s="316" t="s">
        <v>59</v>
      </c>
      <c r="AZ99" s="105">
        <f>IFERROR(IF(AND(AQ98="Probabilidad",AQ99="Probabilidad"),(AZ98-(+AZ98*AV99)),IF(AND(AQ98="Impacto",AQ99="Probabilidad"),(AZ97-(+AZ97*AV99)),IF(AQ99="Impacto",AZ98,""))),"")</f>
        <v>0.14405999999999999</v>
      </c>
      <c r="BA99" s="106" t="str">
        <f t="shared" si="7"/>
        <v>Muy Baja</v>
      </c>
      <c r="BB99" s="105">
        <f>IFERROR(IF(AND(AQ98="Impacto",AQ99="Impacto"),(BB98-(+BB98*AV99)),IF(AND(AQ98="Impacto",AQ99="Probabilidad"),(BB98),IF(AND(AQ98="Probabilidad",AQ99="Impacto"),(BB98-(+BB98*AV99)),IF(AND(AQ98="Probabilidad",AQ99="Probabilidad"),(BB98))))),"")</f>
        <v>0.6</v>
      </c>
      <c r="BC99" s="106" t="str">
        <f t="shared" si="2"/>
        <v>Moderado</v>
      </c>
      <c r="BD99" s="325" t="str">
        <f>IF(AND(BA99&lt;&gt;"",BC99&lt;&gt;""),VLOOKUP(BA99&amp;BC99,'No Eliminar'!$P$3:$Q$27,2,FALSE),"")</f>
        <v>Moderada</v>
      </c>
      <c r="BE99" s="1621"/>
      <c r="BF99" s="1787"/>
      <c r="BG99" s="1778"/>
      <c r="BH99" s="1778"/>
      <c r="BI99" s="1796"/>
      <c r="BJ99" s="1796"/>
      <c r="BK99" s="1799"/>
      <c r="BL99" s="1783"/>
    </row>
    <row r="100" spans="2:64" ht="133.5" customHeight="1" thickBot="1" x14ac:dyDescent="0.35">
      <c r="B100" s="1584"/>
      <c r="C100" s="1693"/>
      <c r="D100" s="1696"/>
      <c r="E100" s="1648" t="s">
        <v>50</v>
      </c>
      <c r="F100" s="1595" t="s">
        <v>288</v>
      </c>
      <c r="G100" s="1780" t="s">
        <v>966</v>
      </c>
      <c r="H100" s="1776" t="s">
        <v>51</v>
      </c>
      <c r="I100" s="1776" t="s">
        <v>737</v>
      </c>
      <c r="J100" s="1776" t="s">
        <v>738</v>
      </c>
      <c r="K100" s="1774" t="s">
        <v>355</v>
      </c>
      <c r="L100" s="1617" t="s">
        <v>64</v>
      </c>
      <c r="M100" s="1748" t="str">
        <f t="shared" si="9"/>
        <v>Media</v>
      </c>
      <c r="N100" s="1627">
        <f t="shared" si="10"/>
        <v>0.6</v>
      </c>
      <c r="O100" s="320" t="s">
        <v>53</v>
      </c>
      <c r="P100" s="320" t="s">
        <v>53</v>
      </c>
      <c r="Q100" s="320" t="s">
        <v>53</v>
      </c>
      <c r="R100" s="320" t="s">
        <v>53</v>
      </c>
      <c r="S100" s="320" t="s">
        <v>53</v>
      </c>
      <c r="T100" s="320" t="s">
        <v>53</v>
      </c>
      <c r="U100" s="320" t="s">
        <v>53</v>
      </c>
      <c r="V100" s="320" t="s">
        <v>54</v>
      </c>
      <c r="W100" s="320" t="s">
        <v>54</v>
      </c>
      <c r="X100" s="320" t="s">
        <v>53</v>
      </c>
      <c r="Y100" s="320" t="s">
        <v>53</v>
      </c>
      <c r="Z100" s="320" t="s">
        <v>53</v>
      </c>
      <c r="AA100" s="320" t="s">
        <v>53</v>
      </c>
      <c r="AB100" s="320" t="s">
        <v>53</v>
      </c>
      <c r="AC100" s="320" t="s">
        <v>53</v>
      </c>
      <c r="AD100" s="320" t="s">
        <v>54</v>
      </c>
      <c r="AE100" s="320" t="s">
        <v>53</v>
      </c>
      <c r="AF100" s="320" t="s">
        <v>53</v>
      </c>
      <c r="AG100" s="320" t="s">
        <v>54</v>
      </c>
      <c r="AH100" s="92"/>
      <c r="AI100" s="1617" t="s">
        <v>359</v>
      </c>
      <c r="AJ100" s="92"/>
      <c r="AK100" s="1632" t="str">
        <f t="shared" si="11"/>
        <v>Leve</v>
      </c>
      <c r="AL100" s="1635">
        <f t="shared" si="19"/>
        <v>0.2</v>
      </c>
      <c r="AM100" s="1638" t="str">
        <f>IF(AND(M100&lt;&gt;"",AK100&lt;&gt;""),VLOOKUP(M100&amp;AK100,'No Eliminar'!$P$3:$Q$27,2,FALSE),"")</f>
        <v>Moderada</v>
      </c>
      <c r="AN100" s="686" t="s">
        <v>84</v>
      </c>
      <c r="AO100" s="1211" t="s">
        <v>1343</v>
      </c>
      <c r="AP100" s="368" t="s">
        <v>1344</v>
      </c>
      <c r="AQ100" s="94" t="str">
        <f t="shared" si="132"/>
        <v>Impacto</v>
      </c>
      <c r="AR100" s="326" t="s">
        <v>55</v>
      </c>
      <c r="AS100" s="328">
        <f t="shared" ref="AS100:AS150" si="133">IF(AR100="Preventivo", 25%, IF(AR100="Detectivo",15%, IF(AR100="Correctivo",10%,IF(AR100="No se tienen controles para aplicar al impacto","No Aplica",""))))</f>
        <v>0.1</v>
      </c>
      <c r="AT100" s="326" t="s">
        <v>56</v>
      </c>
      <c r="AU100" s="328">
        <f t="shared" ref="AU100:AU150" si="134">IF(AT100="Automático", 25%, IF(AT100="Manual",15%,IF(AT100="No Aplica", "No Aplica","")))</f>
        <v>0.15</v>
      </c>
      <c r="AV100" s="96">
        <f t="shared" ref="AV100:AV150" si="135">AS100+AU100</f>
        <v>0.25</v>
      </c>
      <c r="AW100" s="326" t="s">
        <v>57</v>
      </c>
      <c r="AX100" s="326" t="s">
        <v>58</v>
      </c>
      <c r="AY100" s="326" t="s">
        <v>59</v>
      </c>
      <c r="AZ100" s="96">
        <f>IFERROR(IF(AQ100="Probabilidad",(N100-(+N100*AV100)),IF(AQ100="Impacto",N100,"")),"")</f>
        <v>0.6</v>
      </c>
      <c r="BA100" s="97" t="str">
        <f t="shared" ref="BA100:BA150" si="136">IF(AZ100&lt;=20%, "Muy Baja", IF(AZ100&lt;=40%,"Baja", IF(AZ100&lt;=60%,"Media",IF(AZ100&lt;=80%,"Alta","Muy Alta"))))</f>
        <v>Media</v>
      </c>
      <c r="BB100" s="96">
        <f>IF(AQ100="Impacto",(AL100-(+AL100*AV100)),AL100)</f>
        <v>0.15000000000000002</v>
      </c>
      <c r="BC100" s="97" t="str">
        <f t="shared" ref="BC100:BC150" si="137">IF(BB100&lt;=20%, "Leve", IF(BB100&lt;=40%,"Menor", IF(BB100&lt;=60%,"Moderado",IF(BB100&lt;=80%,"Mayor","Catastrófico"))))</f>
        <v>Leve</v>
      </c>
      <c r="BD100" s="324" t="str">
        <f>IF(AND(BA100&lt;&gt;"",BC100&lt;&gt;""),VLOOKUP(BA100&amp;BC100,'No Eliminar'!$P$3:$Q$27,2,FALSE),"")</f>
        <v>Moderada</v>
      </c>
      <c r="BE100" s="1619" t="s">
        <v>114</v>
      </c>
      <c r="BF100" s="1776" t="s">
        <v>388</v>
      </c>
      <c r="BG100" s="1776" t="s">
        <v>388</v>
      </c>
      <c r="BH100" s="1776" t="s">
        <v>388</v>
      </c>
      <c r="BI100" s="1776" t="s">
        <v>388</v>
      </c>
      <c r="BJ100" s="1776" t="s">
        <v>388</v>
      </c>
      <c r="BK100" s="1010"/>
      <c r="BL100" s="1800" t="s">
        <v>749</v>
      </c>
    </row>
    <row r="101" spans="2:64" ht="117.75" thickBot="1" x14ac:dyDescent="0.35">
      <c r="B101" s="1584"/>
      <c r="C101" s="1693"/>
      <c r="D101" s="1696"/>
      <c r="E101" s="1593"/>
      <c r="F101" s="1596"/>
      <c r="G101" s="1825"/>
      <c r="H101" s="1777"/>
      <c r="I101" s="1777"/>
      <c r="J101" s="1777"/>
      <c r="K101" s="1779"/>
      <c r="L101" s="1622"/>
      <c r="M101" s="1749"/>
      <c r="N101" s="1628"/>
      <c r="O101" s="332" t="s">
        <v>53</v>
      </c>
      <c r="P101" s="332" t="s">
        <v>53</v>
      </c>
      <c r="Q101" s="332" t="s">
        <v>53</v>
      </c>
      <c r="R101" s="332" t="s">
        <v>53</v>
      </c>
      <c r="S101" s="332" t="s">
        <v>53</v>
      </c>
      <c r="T101" s="332" t="s">
        <v>53</v>
      </c>
      <c r="U101" s="332" t="s">
        <v>53</v>
      </c>
      <c r="V101" s="332" t="s">
        <v>54</v>
      </c>
      <c r="W101" s="332" t="s">
        <v>54</v>
      </c>
      <c r="X101" s="332" t="s">
        <v>53</v>
      </c>
      <c r="Y101" s="332" t="s">
        <v>53</v>
      </c>
      <c r="Z101" s="332" t="s">
        <v>53</v>
      </c>
      <c r="AA101" s="332" t="s">
        <v>53</v>
      </c>
      <c r="AB101" s="332" t="s">
        <v>53</v>
      </c>
      <c r="AC101" s="332" t="s">
        <v>53</v>
      </c>
      <c r="AD101" s="332" t="s">
        <v>54</v>
      </c>
      <c r="AE101" s="332" t="s">
        <v>53</v>
      </c>
      <c r="AF101" s="332" t="s">
        <v>53</v>
      </c>
      <c r="AG101" s="332" t="s">
        <v>54</v>
      </c>
      <c r="AH101" s="337"/>
      <c r="AI101" s="1622"/>
      <c r="AJ101" s="337"/>
      <c r="AK101" s="1634"/>
      <c r="AL101" s="1636"/>
      <c r="AM101" s="1639"/>
      <c r="AN101" s="686" t="s">
        <v>347</v>
      </c>
      <c r="AO101" s="1230" t="s">
        <v>1346</v>
      </c>
      <c r="AP101" s="368" t="s">
        <v>1344</v>
      </c>
      <c r="AQ101" s="343" t="str">
        <f t="shared" si="132"/>
        <v>Probabilidad</v>
      </c>
      <c r="AR101" s="342" t="s">
        <v>62</v>
      </c>
      <c r="AS101" s="341">
        <f t="shared" si="133"/>
        <v>0.15</v>
      </c>
      <c r="AT101" s="347" t="s">
        <v>56</v>
      </c>
      <c r="AU101" s="341">
        <f t="shared" si="134"/>
        <v>0.15</v>
      </c>
      <c r="AV101" s="346">
        <f t="shared" si="135"/>
        <v>0.3</v>
      </c>
      <c r="AW101" s="347" t="s">
        <v>57</v>
      </c>
      <c r="AX101" s="347" t="s">
        <v>58</v>
      </c>
      <c r="AY101" s="347" t="s">
        <v>59</v>
      </c>
      <c r="AZ101" s="76">
        <f>IFERROR(IF(AND(AQ100="Probabilidad",AQ101="Probabilidad"),(AZ100-(+AZ100*AV101)),IF(AQ101="Probabilidad",(N100-(+N100*AV101)),IF(AQ101="Impacto",AZ100,""))),"")</f>
        <v>0.42</v>
      </c>
      <c r="BA101" s="345" t="str">
        <f t="shared" si="136"/>
        <v>Media</v>
      </c>
      <c r="BB101" s="346">
        <f>IFERROR(IF(AND(AQ100="Impacto",AQ101="Impacto"),(BB100-(+BB100*AV101)),IF(AND(AQ100="Impacto",AQ101="Probabilidad"),(BB100),IF(AND(AQ100="Probabilidad",AQ101="Impacto"),(BB100-(+BB100*AV101)),IF(AND(AQ100="Probabilidad",AQ101="Probabilidad"),(BB100))))),"")</f>
        <v>0.15000000000000002</v>
      </c>
      <c r="BC101" s="345" t="str">
        <f t="shared" si="137"/>
        <v>Leve</v>
      </c>
      <c r="BD101" s="344" t="str">
        <f>IF(AND(BA101&lt;&gt;"",BC101&lt;&gt;""),VLOOKUP(BA101&amp;BC101,'No Eliminar'!$P$3:$Q$27,2,FALSE),"")</f>
        <v>Moderada</v>
      </c>
      <c r="BE101" s="1620"/>
      <c r="BF101" s="1777"/>
      <c r="BG101" s="1777"/>
      <c r="BH101" s="1777"/>
      <c r="BI101" s="1777"/>
      <c r="BJ101" s="1777"/>
      <c r="BK101" s="1013"/>
      <c r="BL101" s="1801"/>
    </row>
    <row r="102" spans="2:64" ht="147.75" thickBot="1" x14ac:dyDescent="0.35">
      <c r="B102" s="1584"/>
      <c r="C102" s="1693"/>
      <c r="D102" s="1696"/>
      <c r="E102" s="1614"/>
      <c r="F102" s="1597"/>
      <c r="G102" s="1781"/>
      <c r="H102" s="1778"/>
      <c r="I102" s="1778"/>
      <c r="J102" s="1778"/>
      <c r="K102" s="1775"/>
      <c r="L102" s="1618"/>
      <c r="M102" s="1750"/>
      <c r="N102" s="1629"/>
      <c r="O102" s="661" t="s">
        <v>53</v>
      </c>
      <c r="P102" s="661" t="s">
        <v>53</v>
      </c>
      <c r="Q102" s="661" t="s">
        <v>53</v>
      </c>
      <c r="R102" s="661" t="s">
        <v>53</v>
      </c>
      <c r="S102" s="661" t="s">
        <v>53</v>
      </c>
      <c r="T102" s="661" t="s">
        <v>53</v>
      </c>
      <c r="U102" s="661" t="s">
        <v>53</v>
      </c>
      <c r="V102" s="661" t="s">
        <v>54</v>
      </c>
      <c r="W102" s="661" t="s">
        <v>54</v>
      </c>
      <c r="X102" s="661" t="s">
        <v>53</v>
      </c>
      <c r="Y102" s="661" t="s">
        <v>53</v>
      </c>
      <c r="Z102" s="661" t="s">
        <v>53</v>
      </c>
      <c r="AA102" s="661" t="s">
        <v>53</v>
      </c>
      <c r="AB102" s="661" t="s">
        <v>53</v>
      </c>
      <c r="AC102" s="661" t="s">
        <v>53</v>
      </c>
      <c r="AD102" s="661" t="s">
        <v>54</v>
      </c>
      <c r="AE102" s="661" t="s">
        <v>53</v>
      </c>
      <c r="AF102" s="661" t="s">
        <v>53</v>
      </c>
      <c r="AG102" s="661" t="s">
        <v>54</v>
      </c>
      <c r="AH102" s="662"/>
      <c r="AI102" s="1618"/>
      <c r="AJ102" s="662"/>
      <c r="AK102" s="1633"/>
      <c r="AL102" s="1637"/>
      <c r="AM102" s="1640"/>
      <c r="AN102" s="883" t="s">
        <v>348</v>
      </c>
      <c r="AO102" s="1213" t="s">
        <v>1347</v>
      </c>
      <c r="AP102" s="368" t="s">
        <v>1345</v>
      </c>
      <c r="AQ102" s="663" t="str">
        <f t="shared" si="132"/>
        <v>Probabilidad</v>
      </c>
      <c r="AR102" s="885" t="s">
        <v>61</v>
      </c>
      <c r="AS102" s="886">
        <f t="shared" si="133"/>
        <v>0.25</v>
      </c>
      <c r="AT102" s="881" t="s">
        <v>56</v>
      </c>
      <c r="AU102" s="886">
        <f t="shared" si="134"/>
        <v>0.15</v>
      </c>
      <c r="AV102" s="887">
        <f t="shared" si="135"/>
        <v>0.4</v>
      </c>
      <c r="AW102" s="881" t="s">
        <v>57</v>
      </c>
      <c r="AX102" s="881" t="s">
        <v>58</v>
      </c>
      <c r="AY102" s="881" t="s">
        <v>59</v>
      </c>
      <c r="AZ102" s="348">
        <f>IFERROR(IF(AND(AQ101="Probabilidad",AQ102="Probabilidad"),(AZ101-(+AZ101*AV102)),IF(AND(AQ101="Impacto",AQ102="Probabilidad"),(AZ100-(+AZ100*AV102)),IF(AQ102="Impacto",AZ101,""))),"")</f>
        <v>0.252</v>
      </c>
      <c r="BA102" s="888" t="str">
        <f>IF(AZ102&lt;=20%, "Muy Baja", IF(AZ102&lt;=40%,"Baja", IF(AZ102&lt;=60%,"Media",IF(AZ102&lt;=80%,"Alta","Muy Alta"))))</f>
        <v>Baja</v>
      </c>
      <c r="BB102" s="887">
        <f>IFERROR(IF(AND(AQ101="Impacto",AQ102="Impacto"),(BB101-(+BB101*AV102)),IF(AND(AQ101="Impacto",AQ102="Probabilidad"),(BB101),IF(AND(AQ101="Probabilidad",AQ102="Impacto"),(BB101-(+BB101*AV102)),IF(AND(AQ101="Probabilidad",AQ102="Probabilidad"),(BB101))))),"")</f>
        <v>0.15000000000000002</v>
      </c>
      <c r="BC102" s="888" t="str">
        <f t="shared" si="137"/>
        <v>Leve</v>
      </c>
      <c r="BD102" s="889" t="str">
        <f>IF(AND(BA102&lt;&gt;"",BC102&lt;&gt;""),VLOOKUP(BA102&amp;BC102,'No Eliminar'!$P$3:$Q$27,2,FALSE),"")</f>
        <v>Baja</v>
      </c>
      <c r="BE102" s="1621"/>
      <c r="BF102" s="1778"/>
      <c r="BG102" s="1778"/>
      <c r="BH102" s="1778"/>
      <c r="BI102" s="1778"/>
      <c r="BJ102" s="1778"/>
      <c r="BK102" s="1240"/>
      <c r="BL102" s="1802"/>
    </row>
    <row r="103" spans="2:64" s="614" customFormat="1" ht="160.5" customHeight="1" thickBot="1" x14ac:dyDescent="0.35">
      <c r="B103" s="1585"/>
      <c r="C103" s="1694"/>
      <c r="D103" s="1697"/>
      <c r="E103" s="530" t="s">
        <v>346</v>
      </c>
      <c r="F103" s="720" t="s">
        <v>290</v>
      </c>
      <c r="G103" s="914" t="s">
        <v>967</v>
      </c>
      <c r="H103" s="1156" t="s">
        <v>68</v>
      </c>
      <c r="I103" s="1200" t="s">
        <v>759</v>
      </c>
      <c r="J103" s="1201" t="s">
        <v>760</v>
      </c>
      <c r="K103" s="923" t="s">
        <v>355</v>
      </c>
      <c r="L103" s="688" t="s">
        <v>72</v>
      </c>
      <c r="M103" s="690" t="str">
        <f t="shared" ref="M103" si="138">IF(L103="Máximo 2 veces por año","Muy Baja", IF(L103="De 3 a 24 veces por año","Baja", IF(L103="De 24 a 500 veces por año","Media", IF(L103="De 500 veces al año y máximo 5000 veces por año","Alta",IF(L103="Más de 5000 veces por año","Muy Alta",";")))))</f>
        <v>Baja</v>
      </c>
      <c r="N103" s="691">
        <f t="shared" ref="N103" si="139">IF(M103="Muy Baja", 20%, IF(M103="Baja",40%, IF(M103="Media",60%, IF(M103="Alta",80%,IF(M103="Muy Alta",100%,"")))))</f>
        <v>0.4</v>
      </c>
      <c r="O103" s="692" t="s">
        <v>53</v>
      </c>
      <c r="P103" s="692" t="s">
        <v>53</v>
      </c>
      <c r="Q103" s="692" t="s">
        <v>53</v>
      </c>
      <c r="R103" s="692" t="s">
        <v>53</v>
      </c>
      <c r="S103" s="692" t="s">
        <v>53</v>
      </c>
      <c r="T103" s="692" t="s">
        <v>53</v>
      </c>
      <c r="U103" s="692" t="s">
        <v>53</v>
      </c>
      <c r="V103" s="692" t="s">
        <v>54</v>
      </c>
      <c r="W103" s="692" t="s">
        <v>54</v>
      </c>
      <c r="X103" s="692" t="s">
        <v>53</v>
      </c>
      <c r="Y103" s="692" t="s">
        <v>53</v>
      </c>
      <c r="Z103" s="692" t="s">
        <v>53</v>
      </c>
      <c r="AA103" s="692" t="s">
        <v>53</v>
      </c>
      <c r="AB103" s="692" t="s">
        <v>53</v>
      </c>
      <c r="AC103" s="692" t="s">
        <v>53</v>
      </c>
      <c r="AD103" s="692" t="s">
        <v>54</v>
      </c>
      <c r="AE103" s="692" t="s">
        <v>53</v>
      </c>
      <c r="AF103" s="692" t="s">
        <v>53</v>
      </c>
      <c r="AG103" s="692" t="s">
        <v>54</v>
      </c>
      <c r="AH103" s="693"/>
      <c r="AI103" s="688" t="s">
        <v>360</v>
      </c>
      <c r="AJ103" s="693"/>
      <c r="AK103" s="694" t="str">
        <f t="shared" ref="AK103" si="140">IF(AI103="Afectación menor a 10 SMLMV","Leve",IF(AI103="Entre 10 y 50 SMLMV","Menor",IF(AI103="Entre 50 y 100 SMLMV","Moderado",IF(AI103="Entre 100 y 500 SMLMV","Mayor",IF(AI103="Mayor a 500 SMLMV","Catastrófico",";")))))</f>
        <v>Menor</v>
      </c>
      <c r="AL103" s="695">
        <f t="shared" ref="AL103" si="141">IF(AK103="Leve", 20%, IF(AK103="Menor",40%, IF(AK103="Moderado",60%, IF(AK103="Mayor",80%,IF(AK103="Catastrófico",100%,"")))))</f>
        <v>0.4</v>
      </c>
      <c r="AM103" s="939" t="str">
        <f>IF(AND(M103&lt;&gt;"",AK103&lt;&gt;""),VLOOKUP(M103&amp;AK103,'No Eliminar'!$P$3:$Q$27,2,FALSE),"")</f>
        <v>Moderada</v>
      </c>
      <c r="AN103" s="844" t="s">
        <v>84</v>
      </c>
      <c r="AO103" s="1135" t="s">
        <v>1433</v>
      </c>
      <c r="AP103" s="393" t="s">
        <v>757</v>
      </c>
      <c r="AQ103" s="696" t="str">
        <f t="shared" ref="AQ103" si="142">IF(AR103="Preventivo","Probabilidad",IF(AR103="Detectivo","Probabilidad","Impacto"))</f>
        <v>Probabilidad</v>
      </c>
      <c r="AR103" s="697" t="s">
        <v>61</v>
      </c>
      <c r="AS103" s="695">
        <f t="shared" ref="AS103" si="143">IF(AR103="Preventivo", 25%, IF(AR103="Detectivo",15%, IF(AR103="Correctivo",10%,IF(AR103="No se tienen controles para aplicar al impacto","No Aplica",""))))</f>
        <v>0.25</v>
      </c>
      <c r="AT103" s="697" t="s">
        <v>56</v>
      </c>
      <c r="AU103" s="695">
        <f t="shared" ref="AU103" si="144">IF(AT103="Automático", 25%, IF(AT103="Manual",15%,IF(AT103="No Aplica", "No Aplica","")))</f>
        <v>0.15</v>
      </c>
      <c r="AV103" s="698">
        <f t="shared" ref="AV103" si="145">AS103+AU103</f>
        <v>0.4</v>
      </c>
      <c r="AW103" s="697" t="s">
        <v>73</v>
      </c>
      <c r="AX103" s="697" t="s">
        <v>65</v>
      </c>
      <c r="AY103" s="697" t="s">
        <v>59</v>
      </c>
      <c r="AZ103" s="698">
        <f t="shared" ref="AZ103" si="146">IFERROR(IF(AQ103="Probabilidad",(N103-(+N103*AV103)),IF(AQ103="Impacto",N103,"")),"")</f>
        <v>0.24</v>
      </c>
      <c r="BA103" s="699" t="str">
        <f t="shared" ref="BA103" si="147">IF(AZ103&lt;=20%, "Muy Baja", IF(AZ103&lt;=40%,"Baja", IF(AZ103&lt;=60%,"Media",IF(AZ103&lt;=80%,"Alta","Muy Alta"))))</f>
        <v>Baja</v>
      </c>
      <c r="BB103" s="698">
        <f t="shared" ref="BB103" si="148">IF(AQ103="Impacto",(AL103-(+AL103*AV103)),AL103)</f>
        <v>0.4</v>
      </c>
      <c r="BC103" s="699" t="str">
        <f t="shared" ref="BC103" si="149">IF(BB103&lt;=20%, "Leve", IF(BB103&lt;=40%,"Menor", IF(BB103&lt;=60%,"Moderado",IF(BB103&lt;=80%,"Mayor","Catastrófico"))))</f>
        <v>Menor</v>
      </c>
      <c r="BD103" s="700" t="str">
        <f>IF(AND(BA103&lt;&gt;"",BC103&lt;&gt;""),VLOOKUP(BA103&amp;BC103,'No Eliminar'!$P$3:$Q$27,2,FALSE),"")</f>
        <v>Moderada</v>
      </c>
      <c r="BE103" s="697" t="s">
        <v>60</v>
      </c>
      <c r="BF103" s="1179" t="s">
        <v>762</v>
      </c>
      <c r="BG103" s="1156" t="s">
        <v>1337</v>
      </c>
      <c r="BH103" s="1156" t="s">
        <v>430</v>
      </c>
      <c r="BI103" s="1180">
        <v>44928</v>
      </c>
      <c r="BJ103" s="1180">
        <v>45260</v>
      </c>
      <c r="BK103" s="1251"/>
      <c r="BL103" s="1008" t="s">
        <v>763</v>
      </c>
    </row>
    <row r="104" spans="2:64" ht="185.25" customHeight="1" thickBot="1" x14ac:dyDescent="0.35">
      <c r="B104" s="1583" t="s">
        <v>195</v>
      </c>
      <c r="C104" s="1692" t="str">
        <f>VLOOKUP(B104,'No Eliminar'!B$3:D$18,2,FALSE)</f>
        <v>Definir políticas, programas y lineamientos institucionales para la aplicación del tratamiento penitenciario a nivel operativo con fines de resocialización de los internos condenados.</v>
      </c>
      <c r="D104" s="1695" t="str">
        <f>VLOOKUP(B104,'No Eliminar'!B$3:E$18,4,FALSE)</f>
        <v>Establecer de acuerdo con las políticas institucionales y la normatividad vigente los planes para el desarrollo de los proyectos y programas de atención básica de la población sindicada privada de la libertad y el tratamiento penitenciario de la población condenada privada de la libertad</v>
      </c>
      <c r="E104" s="682" t="s">
        <v>74</v>
      </c>
      <c r="F104" s="720" t="s">
        <v>291</v>
      </c>
      <c r="G104" s="906" t="s">
        <v>980</v>
      </c>
      <c r="H104" s="1156" t="s">
        <v>68</v>
      </c>
      <c r="I104" s="1202" t="s">
        <v>799</v>
      </c>
      <c r="J104" s="1202" t="s">
        <v>981</v>
      </c>
      <c r="K104" s="923" t="s">
        <v>101</v>
      </c>
      <c r="L104" s="200" t="s">
        <v>70</v>
      </c>
      <c r="M104" s="201" t="str">
        <f t="shared" ref="M104:M154" si="150">IF(L104="Máximo 2 veces por año","Muy Baja", IF(L104="De 3 a 24 veces por año","Baja", IF(L104="De 24 a 500 veces por año","Media", IF(L104="De 500 veces al año y máximo 5000 veces por año","Alta",IF(L104="Más de 5000 veces por año","Muy Alta",";")))))</f>
        <v>Alta</v>
      </c>
      <c r="N104" s="202">
        <f t="shared" ref="N104:N154" si="151">IF(M104="Muy Baja", 20%, IF(M104="Baja",40%, IF(M104="Media",60%, IF(M104="Alta",80%,IF(M104="Muy Alta",100%,"")))))</f>
        <v>0.8</v>
      </c>
      <c r="O104" s="203" t="s">
        <v>53</v>
      </c>
      <c r="P104" s="203" t="s">
        <v>53</v>
      </c>
      <c r="Q104" s="203" t="s">
        <v>53</v>
      </c>
      <c r="R104" s="203" t="s">
        <v>53</v>
      </c>
      <c r="S104" s="203" t="s">
        <v>53</v>
      </c>
      <c r="T104" s="203" t="s">
        <v>53</v>
      </c>
      <c r="U104" s="203" t="s">
        <v>53</v>
      </c>
      <c r="V104" s="203" t="s">
        <v>54</v>
      </c>
      <c r="W104" s="203" t="s">
        <v>54</v>
      </c>
      <c r="X104" s="203" t="s">
        <v>53</v>
      </c>
      <c r="Y104" s="203" t="s">
        <v>53</v>
      </c>
      <c r="Z104" s="203" t="s">
        <v>53</v>
      </c>
      <c r="AA104" s="203" t="s">
        <v>53</v>
      </c>
      <c r="AB104" s="203" t="s">
        <v>53</v>
      </c>
      <c r="AC104" s="203" t="s">
        <v>53</v>
      </c>
      <c r="AD104" s="203" t="s">
        <v>54</v>
      </c>
      <c r="AE104" s="203" t="s">
        <v>53</v>
      </c>
      <c r="AF104" s="203" t="s">
        <v>53</v>
      </c>
      <c r="AG104" s="203" t="s">
        <v>54</v>
      </c>
      <c r="AH104" s="204"/>
      <c r="AI104" s="200" t="s">
        <v>361</v>
      </c>
      <c r="AJ104" s="204"/>
      <c r="AK104" s="205" t="str">
        <f t="shared" ref="AK104:AK152" si="152">IF(AI104="Afectación menor a 10 SMLMV","Leve",IF(AI104="Entre 10 y 50 SMLMV","Menor",IF(AI104="Entre 50 y 100 SMLMV","Moderado",IF(AI104="Entre 100 y 500 SMLMV","Mayor",IF(AI104="Mayor a 500 SMLMV","Catastrófico",";")))))</f>
        <v>Moderado</v>
      </c>
      <c r="AL104" s="206">
        <f t="shared" ref="AL104:AL154" si="153">IF(AK104="Leve", 20%, IF(AK104="Menor",40%, IF(AK104="Moderado",60%, IF(AK104="Mayor",80%,IF(AK104="Catastrófico",100%,"")))))</f>
        <v>0.6</v>
      </c>
      <c r="AM104" s="228" t="str">
        <f>IF(AND(M104&lt;&gt;"",AK104&lt;&gt;""),VLOOKUP(M104&amp;AK104,'No Eliminar'!$P$3:$Q$27,2,FALSE),"")</f>
        <v>Alta</v>
      </c>
      <c r="AN104" s="686" t="s">
        <v>84</v>
      </c>
      <c r="AO104" s="1135" t="s">
        <v>1517</v>
      </c>
      <c r="AP104" s="1032" t="s">
        <v>800</v>
      </c>
      <c r="AQ104" s="207" t="str">
        <f t="shared" si="132"/>
        <v>Probabilidad</v>
      </c>
      <c r="AR104" s="208" t="s">
        <v>61</v>
      </c>
      <c r="AS104" s="206">
        <f t="shared" si="133"/>
        <v>0.25</v>
      </c>
      <c r="AT104" s="208" t="s">
        <v>69</v>
      </c>
      <c r="AU104" s="206">
        <f t="shared" si="134"/>
        <v>0.25</v>
      </c>
      <c r="AV104" s="209">
        <f t="shared" si="135"/>
        <v>0.5</v>
      </c>
      <c r="AW104" s="208" t="s">
        <v>57</v>
      </c>
      <c r="AX104" s="208" t="s">
        <v>58</v>
      </c>
      <c r="AY104" s="208" t="s">
        <v>59</v>
      </c>
      <c r="AZ104" s="209">
        <f t="shared" ref="AZ104:AZ150" si="154">IFERROR(IF(AQ104="Probabilidad",(N104-(+N104*AV104)),IF(AQ104="Impacto",N104,"")),"")</f>
        <v>0.4</v>
      </c>
      <c r="BA104" s="210" t="str">
        <f t="shared" si="136"/>
        <v>Baja</v>
      </c>
      <c r="BB104" s="209">
        <f t="shared" ref="BB104:BB150" si="155">IF(AQ104="Impacto",(AL104-(+AL104*AV104)),AL104)</f>
        <v>0.6</v>
      </c>
      <c r="BC104" s="210" t="str">
        <f t="shared" si="137"/>
        <v>Moderado</v>
      </c>
      <c r="BD104" s="211" t="str">
        <f>IF(AND(BA104&lt;&gt;"",BC104&lt;&gt;""),VLOOKUP(BA104&amp;BC104,'No Eliminar'!$P$3:$Q$27,2,FALSE),"")</f>
        <v>Moderada</v>
      </c>
      <c r="BE104" s="208" t="s">
        <v>60</v>
      </c>
      <c r="BF104" s="1179" t="s">
        <v>1434</v>
      </c>
      <c r="BG104" s="1156" t="s">
        <v>819</v>
      </c>
      <c r="BH104" s="1260" t="s">
        <v>802</v>
      </c>
      <c r="BI104" s="1160">
        <v>44958</v>
      </c>
      <c r="BJ104" s="1160">
        <v>45289</v>
      </c>
      <c r="BK104" s="1251"/>
      <c r="BL104" s="1008" t="s">
        <v>805</v>
      </c>
    </row>
    <row r="105" spans="2:64" ht="199.5" customHeight="1" thickBot="1" x14ac:dyDescent="0.35">
      <c r="B105" s="1584"/>
      <c r="C105" s="1693"/>
      <c r="D105" s="1696"/>
      <c r="E105" s="1055" t="s">
        <v>74</v>
      </c>
      <c r="F105" s="984" t="s">
        <v>292</v>
      </c>
      <c r="G105" s="1073" t="s">
        <v>984</v>
      </c>
      <c r="H105" s="1063" t="s">
        <v>68</v>
      </c>
      <c r="I105" s="1063" t="s">
        <v>806</v>
      </c>
      <c r="J105" s="1063" t="s">
        <v>807</v>
      </c>
      <c r="K105" s="1065" t="s">
        <v>101</v>
      </c>
      <c r="L105" s="977" t="s">
        <v>70</v>
      </c>
      <c r="M105" s="983" t="str">
        <f t="shared" si="150"/>
        <v>Alta</v>
      </c>
      <c r="N105" s="976">
        <f t="shared" si="151"/>
        <v>0.8</v>
      </c>
      <c r="O105" s="421" t="s">
        <v>53</v>
      </c>
      <c r="P105" s="421" t="s">
        <v>53</v>
      </c>
      <c r="Q105" s="421" t="s">
        <v>53</v>
      </c>
      <c r="R105" s="421" t="s">
        <v>53</v>
      </c>
      <c r="S105" s="421" t="s">
        <v>53</v>
      </c>
      <c r="T105" s="421" t="s">
        <v>53</v>
      </c>
      <c r="U105" s="421" t="s">
        <v>53</v>
      </c>
      <c r="V105" s="421" t="s">
        <v>54</v>
      </c>
      <c r="W105" s="421" t="s">
        <v>54</v>
      </c>
      <c r="X105" s="421" t="s">
        <v>53</v>
      </c>
      <c r="Y105" s="421" t="s">
        <v>53</v>
      </c>
      <c r="Z105" s="421" t="s">
        <v>53</v>
      </c>
      <c r="AA105" s="421" t="s">
        <v>53</v>
      </c>
      <c r="AB105" s="421" t="s">
        <v>53</v>
      </c>
      <c r="AC105" s="421" t="s">
        <v>53</v>
      </c>
      <c r="AD105" s="421" t="s">
        <v>54</v>
      </c>
      <c r="AE105" s="421" t="s">
        <v>53</v>
      </c>
      <c r="AF105" s="421" t="s">
        <v>53</v>
      </c>
      <c r="AG105" s="421" t="s">
        <v>54</v>
      </c>
      <c r="AH105" s="92"/>
      <c r="AI105" s="977" t="s">
        <v>361</v>
      </c>
      <c r="AJ105" s="92"/>
      <c r="AK105" s="978" t="str">
        <f t="shared" si="152"/>
        <v>Moderado</v>
      </c>
      <c r="AL105" s="979">
        <f t="shared" si="153"/>
        <v>0.6</v>
      </c>
      <c r="AM105" s="988" t="str">
        <f>IF(AND(M105&lt;&gt;"",AK105&lt;&gt;""),VLOOKUP(M105&amp;AK105,'No Eliminar'!$P$3:$Q$27,2,FALSE),"")</f>
        <v>Alta</v>
      </c>
      <c r="AN105" s="188" t="s">
        <v>84</v>
      </c>
      <c r="AO105" s="434" t="s">
        <v>1518</v>
      </c>
      <c r="AP105" s="1032" t="s">
        <v>800</v>
      </c>
      <c r="AQ105" s="94" t="str">
        <f t="shared" si="132"/>
        <v>Probabilidad</v>
      </c>
      <c r="AR105" s="429" t="s">
        <v>61</v>
      </c>
      <c r="AS105" s="425">
        <f t="shared" si="133"/>
        <v>0.25</v>
      </c>
      <c r="AT105" s="429" t="s">
        <v>56</v>
      </c>
      <c r="AU105" s="425">
        <f t="shared" si="134"/>
        <v>0.15</v>
      </c>
      <c r="AV105" s="96">
        <f>AS105+AU105</f>
        <v>0.4</v>
      </c>
      <c r="AW105" s="208" t="s">
        <v>57</v>
      </c>
      <c r="AX105" s="208" t="s">
        <v>58</v>
      </c>
      <c r="AY105" s="208" t="s">
        <v>59</v>
      </c>
      <c r="AZ105" s="96">
        <f t="shared" si="154"/>
        <v>0.48</v>
      </c>
      <c r="BA105" s="97" t="str">
        <f t="shared" si="136"/>
        <v>Media</v>
      </c>
      <c r="BB105" s="96">
        <f t="shared" si="155"/>
        <v>0.6</v>
      </c>
      <c r="BC105" s="97" t="str">
        <f t="shared" si="137"/>
        <v>Moderado</v>
      </c>
      <c r="BD105" s="427" t="str">
        <f>IF(AND(BA105&lt;&gt;"",BC105&lt;&gt;""),VLOOKUP(BA105&amp;BC105,'No Eliminar'!$P$3:$Q$27,2,FALSE),"")</f>
        <v>Moderada</v>
      </c>
      <c r="BE105" s="981" t="s">
        <v>60</v>
      </c>
      <c r="BF105" s="1179" t="s">
        <v>1435</v>
      </c>
      <c r="BG105" s="1156" t="s">
        <v>819</v>
      </c>
      <c r="BH105" s="1152" t="s">
        <v>1436</v>
      </c>
      <c r="BI105" s="1246">
        <v>44958</v>
      </c>
      <c r="BJ105" s="1246">
        <v>45289</v>
      </c>
      <c r="BK105" s="1010"/>
      <c r="BL105" s="1259" t="s">
        <v>814</v>
      </c>
    </row>
    <row r="106" spans="2:64" s="336" customFormat="1" ht="260.25" customHeight="1" thickTop="1" thickBot="1" x14ac:dyDescent="0.35">
      <c r="B106" s="1584"/>
      <c r="C106" s="1693"/>
      <c r="D106" s="1696"/>
      <c r="E106" s="1055" t="s">
        <v>74</v>
      </c>
      <c r="F106" s="984" t="s">
        <v>293</v>
      </c>
      <c r="G106" s="1073" t="s">
        <v>987</v>
      </c>
      <c r="H106" s="1063" t="s">
        <v>68</v>
      </c>
      <c r="I106" s="1063" t="s">
        <v>815</v>
      </c>
      <c r="J106" s="1063" t="s">
        <v>816</v>
      </c>
      <c r="K106" s="1065" t="s">
        <v>101</v>
      </c>
      <c r="L106" s="977" t="s">
        <v>70</v>
      </c>
      <c r="M106" s="983" t="str">
        <f t="shared" ref="M106" si="156">IF(L106="Máximo 2 veces por año","Muy Baja", IF(L106="De 3 a 24 veces por año","Baja", IF(L106="De 24 a 500 veces por año","Media", IF(L106="De 500 veces al año y máximo 5000 veces por año","Alta",IF(L106="Más de 5000 veces por año","Muy Alta",";")))))</f>
        <v>Alta</v>
      </c>
      <c r="N106" s="976">
        <f t="shared" ref="N106" si="157">IF(M106="Muy Baja", 20%, IF(M106="Baja",40%, IF(M106="Media",60%, IF(M106="Alta",80%,IF(M106="Muy Alta",100%,"")))))</f>
        <v>0.8</v>
      </c>
      <c r="O106" s="421" t="s">
        <v>53</v>
      </c>
      <c r="P106" s="421" t="s">
        <v>53</v>
      </c>
      <c r="Q106" s="421" t="s">
        <v>53</v>
      </c>
      <c r="R106" s="421" t="s">
        <v>53</v>
      </c>
      <c r="S106" s="421" t="s">
        <v>53</v>
      </c>
      <c r="T106" s="421" t="s">
        <v>53</v>
      </c>
      <c r="U106" s="421" t="s">
        <v>53</v>
      </c>
      <c r="V106" s="421" t="s">
        <v>54</v>
      </c>
      <c r="W106" s="421" t="s">
        <v>54</v>
      </c>
      <c r="X106" s="421" t="s">
        <v>53</v>
      </c>
      <c r="Y106" s="421" t="s">
        <v>53</v>
      </c>
      <c r="Z106" s="421" t="s">
        <v>53</v>
      </c>
      <c r="AA106" s="421" t="s">
        <v>53</v>
      </c>
      <c r="AB106" s="421" t="s">
        <v>53</v>
      </c>
      <c r="AC106" s="421" t="s">
        <v>53</v>
      </c>
      <c r="AD106" s="421" t="s">
        <v>54</v>
      </c>
      <c r="AE106" s="421" t="s">
        <v>53</v>
      </c>
      <c r="AF106" s="421" t="s">
        <v>53</v>
      </c>
      <c r="AG106" s="421" t="s">
        <v>54</v>
      </c>
      <c r="AH106" s="92"/>
      <c r="AI106" s="977" t="s">
        <v>361</v>
      </c>
      <c r="AJ106" s="92"/>
      <c r="AK106" s="978" t="str">
        <f t="shared" ref="AK106" si="158">IF(AI106="Afectación menor a 10 SMLMV","Leve",IF(AI106="Entre 10 y 50 SMLMV","Menor",IF(AI106="Entre 50 y 100 SMLMV","Moderado",IF(AI106="Entre 100 y 500 SMLMV","Mayor",IF(AI106="Mayor a 500 SMLMV","Catastrófico",";")))))</f>
        <v>Moderado</v>
      </c>
      <c r="AL106" s="979">
        <f t="shared" ref="AL106" si="159">IF(AK106="Leve", 20%, IF(AK106="Menor",40%, IF(AK106="Moderado",60%, IF(AK106="Mayor",80%,IF(AK106="Catastrófico",100%,"")))))</f>
        <v>0.6</v>
      </c>
      <c r="AM106" s="988" t="str">
        <f>IF(AND(M106&lt;&gt;"",AK106&lt;&gt;""),VLOOKUP(M106&amp;AK106,'No Eliminar'!$P$3:$Q$27,2,FALSE),"")</f>
        <v>Alta</v>
      </c>
      <c r="AN106" s="188" t="s">
        <v>84</v>
      </c>
      <c r="AO106" s="434" t="s">
        <v>1520</v>
      </c>
      <c r="AP106" s="1032" t="s">
        <v>800</v>
      </c>
      <c r="AQ106" s="94" t="str">
        <f t="shared" ref="AQ106" si="160">IF(AR106="Preventivo","Probabilidad",IF(AR106="Detectivo","Probabilidad","Impacto"))</f>
        <v>Probabilidad</v>
      </c>
      <c r="AR106" s="429" t="s">
        <v>61</v>
      </c>
      <c r="AS106" s="425">
        <f t="shared" ref="AS106" si="161">IF(AR106="Preventivo", 25%, IF(AR106="Detectivo",15%, IF(AR106="Correctivo",10%,IF(AR106="No se tienen controles para aplicar al impacto","No Aplica",""))))</f>
        <v>0.25</v>
      </c>
      <c r="AT106" s="429" t="s">
        <v>56</v>
      </c>
      <c r="AU106" s="425">
        <f t="shared" ref="AU106" si="162">IF(AT106="Automático", 25%, IF(AT106="Manual",15%,IF(AT106="No Aplica", "No Aplica","")))</f>
        <v>0.15</v>
      </c>
      <c r="AV106" s="96">
        <f t="shared" ref="AV106" si="163">AS106+AU106</f>
        <v>0.4</v>
      </c>
      <c r="AW106" s="429" t="s">
        <v>57</v>
      </c>
      <c r="AX106" s="429" t="s">
        <v>58</v>
      </c>
      <c r="AY106" s="429" t="s">
        <v>59</v>
      </c>
      <c r="AZ106" s="96">
        <f t="shared" ref="AZ106" si="164">IFERROR(IF(AQ106="Probabilidad",(N106-(+N106*AV106)),IF(AQ106="Impacto",N106,"")),"")</f>
        <v>0.48</v>
      </c>
      <c r="BA106" s="97" t="str">
        <f t="shared" ref="BA106" si="165">IF(AZ106&lt;=20%, "Muy Baja", IF(AZ106&lt;=40%,"Baja", IF(AZ106&lt;=60%,"Media",IF(AZ106&lt;=80%,"Alta","Muy Alta"))))</f>
        <v>Media</v>
      </c>
      <c r="BB106" s="96">
        <f t="shared" ref="BB106" si="166">IF(AQ106="Impacto",(AL106-(+AL106*AV106)),AL106)</f>
        <v>0.6</v>
      </c>
      <c r="BC106" s="97" t="str">
        <f t="shared" ref="BC106" si="167">IF(BB106&lt;=20%, "Leve", IF(BB106&lt;=40%,"Menor", IF(BB106&lt;=60%,"Moderado",IF(BB106&lt;=80%,"Mayor","Catastrófico"))))</f>
        <v>Moderado</v>
      </c>
      <c r="BD106" s="427" t="str">
        <f>IF(AND(BA106&lt;&gt;"",BC106&lt;&gt;""),VLOOKUP(BA106&amp;BC106,'No Eliminar'!$P$3:$Q$27,2,FALSE),"")</f>
        <v>Moderada</v>
      </c>
      <c r="BE106" s="981" t="s">
        <v>60</v>
      </c>
      <c r="BF106" s="1193" t="s">
        <v>1438</v>
      </c>
      <c r="BG106" s="1063" t="s">
        <v>819</v>
      </c>
      <c r="BH106" s="1063" t="s">
        <v>1437</v>
      </c>
      <c r="BI106" s="1165">
        <v>44928</v>
      </c>
      <c r="BJ106" s="1165">
        <v>44957</v>
      </c>
      <c r="BK106" s="1010"/>
      <c r="BL106" s="1259" t="s">
        <v>820</v>
      </c>
    </row>
    <row r="107" spans="2:64" ht="215.25" customHeight="1" thickTop="1" thickBot="1" x14ac:dyDescent="0.35">
      <c r="B107" s="1584"/>
      <c r="C107" s="1693"/>
      <c r="D107" s="1696"/>
      <c r="E107" s="779" t="s">
        <v>74</v>
      </c>
      <c r="F107" s="720" t="s">
        <v>294</v>
      </c>
      <c r="G107" s="906" t="s">
        <v>821</v>
      </c>
      <c r="H107" s="1156" t="s">
        <v>68</v>
      </c>
      <c r="I107" s="1156" t="s">
        <v>989</v>
      </c>
      <c r="J107" s="1156" t="s">
        <v>990</v>
      </c>
      <c r="K107" s="923" t="s">
        <v>101</v>
      </c>
      <c r="L107" s="200" t="s">
        <v>72</v>
      </c>
      <c r="M107" s="201" t="str">
        <f t="shared" si="150"/>
        <v>Baja</v>
      </c>
      <c r="N107" s="202">
        <f t="shared" si="151"/>
        <v>0.4</v>
      </c>
      <c r="O107" s="203" t="s">
        <v>53</v>
      </c>
      <c r="P107" s="203" t="s">
        <v>53</v>
      </c>
      <c r="Q107" s="203" t="s">
        <v>53</v>
      </c>
      <c r="R107" s="203" t="s">
        <v>53</v>
      </c>
      <c r="S107" s="203" t="s">
        <v>53</v>
      </c>
      <c r="T107" s="203" t="s">
        <v>53</v>
      </c>
      <c r="U107" s="203" t="s">
        <v>53</v>
      </c>
      <c r="V107" s="203" t="s">
        <v>54</v>
      </c>
      <c r="W107" s="203" t="s">
        <v>54</v>
      </c>
      <c r="X107" s="203" t="s">
        <v>53</v>
      </c>
      <c r="Y107" s="203" t="s">
        <v>53</v>
      </c>
      <c r="Z107" s="203" t="s">
        <v>53</v>
      </c>
      <c r="AA107" s="203" t="s">
        <v>53</v>
      </c>
      <c r="AB107" s="203" t="s">
        <v>53</v>
      </c>
      <c r="AC107" s="203" t="s">
        <v>53</v>
      </c>
      <c r="AD107" s="203" t="s">
        <v>54</v>
      </c>
      <c r="AE107" s="203" t="s">
        <v>53</v>
      </c>
      <c r="AF107" s="203" t="s">
        <v>53</v>
      </c>
      <c r="AG107" s="203" t="s">
        <v>54</v>
      </c>
      <c r="AH107" s="204"/>
      <c r="AI107" s="200" t="s">
        <v>359</v>
      </c>
      <c r="AJ107" s="204"/>
      <c r="AK107" s="205" t="str">
        <f t="shared" si="152"/>
        <v>Leve</v>
      </c>
      <c r="AL107" s="206">
        <f t="shared" si="153"/>
        <v>0.2</v>
      </c>
      <c r="AM107" s="706" t="str">
        <f>IF(AND(M107&lt;&gt;"",AK107&lt;&gt;""),VLOOKUP(M107&amp;AK107,'No Eliminar'!$P$3:$Q$27,2,FALSE),"")</f>
        <v>Baja</v>
      </c>
      <c r="AN107" s="686" t="s">
        <v>84</v>
      </c>
      <c r="AO107" s="1233" t="s">
        <v>1594</v>
      </c>
      <c r="AP107" s="1020" t="s">
        <v>992</v>
      </c>
      <c r="AQ107" s="207" t="str">
        <f t="shared" si="132"/>
        <v>Probabilidad</v>
      </c>
      <c r="AR107" s="208" t="s">
        <v>61</v>
      </c>
      <c r="AS107" s="206">
        <f t="shared" si="133"/>
        <v>0.25</v>
      </c>
      <c r="AT107" s="208" t="s">
        <v>56</v>
      </c>
      <c r="AU107" s="206">
        <f t="shared" si="134"/>
        <v>0.15</v>
      </c>
      <c r="AV107" s="209">
        <f t="shared" si="135"/>
        <v>0.4</v>
      </c>
      <c r="AW107" s="208" t="s">
        <v>73</v>
      </c>
      <c r="AX107" s="208" t="s">
        <v>65</v>
      </c>
      <c r="AY107" s="208" t="s">
        <v>59</v>
      </c>
      <c r="AZ107" s="209">
        <f>IFERROR(IF(AQ107="Probabilidad",(N107-(+N107*AV107)),IF(AQ107="Impacto",N107,"")),"")</f>
        <v>0.24</v>
      </c>
      <c r="BA107" s="210" t="str">
        <f t="shared" si="136"/>
        <v>Baja</v>
      </c>
      <c r="BB107" s="209">
        <f>IF(AQ107="Impacto",(AL107-(+AL107*AV107)),AL107)</f>
        <v>0.2</v>
      </c>
      <c r="BC107" s="210" t="str">
        <f t="shared" si="137"/>
        <v>Leve</v>
      </c>
      <c r="BD107" s="211" t="str">
        <f>IF(AND(BA107&lt;&gt;"",BC107&lt;&gt;""),VLOOKUP(BA107&amp;BC107,'No Eliminar'!$P$3:$Q$27,2,FALSE),"")</f>
        <v>Baja</v>
      </c>
      <c r="BE107" s="208" t="s">
        <v>114</v>
      </c>
      <c r="BF107" s="930" t="s">
        <v>388</v>
      </c>
      <c r="BG107" s="930" t="s">
        <v>388</v>
      </c>
      <c r="BH107" s="930" t="s">
        <v>388</v>
      </c>
      <c r="BI107" s="930" t="s">
        <v>388</v>
      </c>
      <c r="BJ107" s="930" t="s">
        <v>388</v>
      </c>
      <c r="BK107" s="1251"/>
      <c r="BL107" s="1264" t="s">
        <v>822</v>
      </c>
    </row>
    <row r="108" spans="2:64" ht="184.5" customHeight="1" thickBot="1" x14ac:dyDescent="0.35">
      <c r="B108" s="1584"/>
      <c r="C108" s="1693"/>
      <c r="D108" s="1696"/>
      <c r="E108" s="779" t="s">
        <v>74</v>
      </c>
      <c r="F108" s="720" t="s">
        <v>295</v>
      </c>
      <c r="G108" s="915" t="s">
        <v>993</v>
      </c>
      <c r="H108" s="1156" t="s">
        <v>51</v>
      </c>
      <c r="I108" s="1201" t="s">
        <v>994</v>
      </c>
      <c r="J108" s="1201" t="s">
        <v>995</v>
      </c>
      <c r="K108" s="923" t="s">
        <v>101</v>
      </c>
      <c r="L108" s="200" t="s">
        <v>167</v>
      </c>
      <c r="M108" s="201" t="str">
        <f t="shared" si="150"/>
        <v>Muy Baja</v>
      </c>
      <c r="N108" s="202">
        <f t="shared" si="151"/>
        <v>0.2</v>
      </c>
      <c r="O108" s="203" t="s">
        <v>53</v>
      </c>
      <c r="P108" s="203" t="s">
        <v>53</v>
      </c>
      <c r="Q108" s="203" t="s">
        <v>53</v>
      </c>
      <c r="R108" s="203" t="s">
        <v>53</v>
      </c>
      <c r="S108" s="203" t="s">
        <v>53</v>
      </c>
      <c r="T108" s="203" t="s">
        <v>53</v>
      </c>
      <c r="U108" s="203" t="s">
        <v>53</v>
      </c>
      <c r="V108" s="203" t="s">
        <v>54</v>
      </c>
      <c r="W108" s="203" t="s">
        <v>54</v>
      </c>
      <c r="X108" s="203" t="s">
        <v>53</v>
      </c>
      <c r="Y108" s="203" t="s">
        <v>53</v>
      </c>
      <c r="Z108" s="203" t="s">
        <v>53</v>
      </c>
      <c r="AA108" s="203" t="s">
        <v>53</v>
      </c>
      <c r="AB108" s="203" t="s">
        <v>53</v>
      </c>
      <c r="AC108" s="203" t="s">
        <v>53</v>
      </c>
      <c r="AD108" s="203" t="s">
        <v>54</v>
      </c>
      <c r="AE108" s="203" t="s">
        <v>53</v>
      </c>
      <c r="AF108" s="203" t="s">
        <v>53</v>
      </c>
      <c r="AG108" s="203" t="s">
        <v>54</v>
      </c>
      <c r="AH108" s="204"/>
      <c r="AI108" s="200" t="s">
        <v>359</v>
      </c>
      <c r="AJ108" s="204"/>
      <c r="AK108" s="205" t="str">
        <f t="shared" si="152"/>
        <v>Leve</v>
      </c>
      <c r="AL108" s="206">
        <f t="shared" si="153"/>
        <v>0.2</v>
      </c>
      <c r="AM108" s="706" t="str">
        <f>IF(AND(M108&lt;&gt;"",AK108&lt;&gt;""),VLOOKUP(M108&amp;AK108,'No Eliminar'!$P$3:$Q$27,2,FALSE),"")</f>
        <v>Baja</v>
      </c>
      <c r="AN108" s="686" t="s">
        <v>84</v>
      </c>
      <c r="AO108" s="1135" t="s">
        <v>1595</v>
      </c>
      <c r="AP108" s="1032" t="s">
        <v>1509</v>
      </c>
      <c r="AQ108" s="207" t="str">
        <f t="shared" si="132"/>
        <v>Probabilidad</v>
      </c>
      <c r="AR108" s="208" t="s">
        <v>61</v>
      </c>
      <c r="AS108" s="206">
        <f t="shared" si="133"/>
        <v>0.25</v>
      </c>
      <c r="AT108" s="208" t="s">
        <v>56</v>
      </c>
      <c r="AU108" s="206">
        <f t="shared" si="134"/>
        <v>0.15</v>
      </c>
      <c r="AV108" s="209">
        <f t="shared" si="135"/>
        <v>0.4</v>
      </c>
      <c r="AW108" s="208" t="s">
        <v>57</v>
      </c>
      <c r="AX108" s="208" t="s">
        <v>58</v>
      </c>
      <c r="AY108" s="208" t="s">
        <v>59</v>
      </c>
      <c r="AZ108" s="209">
        <f t="shared" si="154"/>
        <v>0.12</v>
      </c>
      <c r="BA108" s="210" t="str">
        <f t="shared" si="136"/>
        <v>Muy Baja</v>
      </c>
      <c r="BB108" s="209">
        <f t="shared" si="155"/>
        <v>0.2</v>
      </c>
      <c r="BC108" s="210" t="str">
        <f t="shared" si="137"/>
        <v>Leve</v>
      </c>
      <c r="BD108" s="211" t="str">
        <f>IF(AND(BA108&lt;&gt;"",BC108&lt;&gt;""),VLOOKUP(BA108&amp;BC108,'No Eliminar'!$P$3:$Q$27,2,FALSE),"")</f>
        <v>Baja</v>
      </c>
      <c r="BE108" s="208" t="s">
        <v>114</v>
      </c>
      <c r="BF108" s="930" t="s">
        <v>388</v>
      </c>
      <c r="BG108" s="930" t="s">
        <v>388</v>
      </c>
      <c r="BH108" s="930" t="s">
        <v>388</v>
      </c>
      <c r="BI108" s="930" t="s">
        <v>388</v>
      </c>
      <c r="BJ108" s="930" t="s">
        <v>388</v>
      </c>
      <c r="BK108" s="1251"/>
      <c r="BL108" s="1008" t="s">
        <v>996</v>
      </c>
    </row>
    <row r="109" spans="2:64" ht="207" customHeight="1" thickBot="1" x14ac:dyDescent="0.35">
      <c r="B109" s="1584"/>
      <c r="C109" s="1693"/>
      <c r="D109" s="1696"/>
      <c r="E109" s="779" t="s">
        <v>74</v>
      </c>
      <c r="F109" s="552" t="s">
        <v>297</v>
      </c>
      <c r="G109" s="916" t="s">
        <v>1512</v>
      </c>
      <c r="H109" s="1161" t="s">
        <v>51</v>
      </c>
      <c r="I109" s="1203" t="s">
        <v>1513</v>
      </c>
      <c r="J109" s="1203" t="s">
        <v>831</v>
      </c>
      <c r="K109" s="925" t="s">
        <v>101</v>
      </c>
      <c r="L109" s="497" t="s">
        <v>167</v>
      </c>
      <c r="M109" s="354" t="str">
        <f t="shared" si="150"/>
        <v>Muy Baja</v>
      </c>
      <c r="N109" s="355">
        <f t="shared" si="151"/>
        <v>0.2</v>
      </c>
      <c r="O109" s="510" t="s">
        <v>53</v>
      </c>
      <c r="P109" s="510" t="s">
        <v>53</v>
      </c>
      <c r="Q109" s="510" t="s">
        <v>53</v>
      </c>
      <c r="R109" s="510" t="s">
        <v>53</v>
      </c>
      <c r="S109" s="510" t="s">
        <v>53</v>
      </c>
      <c r="T109" s="510" t="s">
        <v>53</v>
      </c>
      <c r="U109" s="510" t="s">
        <v>53</v>
      </c>
      <c r="V109" s="510" t="s">
        <v>54</v>
      </c>
      <c r="W109" s="510" t="s">
        <v>54</v>
      </c>
      <c r="X109" s="510" t="s">
        <v>53</v>
      </c>
      <c r="Y109" s="510" t="s">
        <v>53</v>
      </c>
      <c r="Z109" s="510" t="s">
        <v>53</v>
      </c>
      <c r="AA109" s="510" t="s">
        <v>53</v>
      </c>
      <c r="AB109" s="510" t="s">
        <v>53</v>
      </c>
      <c r="AC109" s="510" t="s">
        <v>53</v>
      </c>
      <c r="AD109" s="510" t="s">
        <v>54</v>
      </c>
      <c r="AE109" s="510" t="s">
        <v>53</v>
      </c>
      <c r="AF109" s="510" t="s">
        <v>53</v>
      </c>
      <c r="AG109" s="510" t="s">
        <v>54</v>
      </c>
      <c r="AH109" s="84"/>
      <c r="AI109" s="497" t="s">
        <v>359</v>
      </c>
      <c r="AJ109" s="84"/>
      <c r="AK109" s="85" t="str">
        <f t="shared" si="152"/>
        <v>Leve</v>
      </c>
      <c r="AL109" s="351">
        <f t="shared" si="153"/>
        <v>0.2</v>
      </c>
      <c r="AM109" s="750" t="str">
        <f>IF(AND(M109&lt;&gt;"",AK109&lt;&gt;""),VLOOKUP(M109&amp;AK109,'No Eliminar'!$P$3:$Q$27,2,FALSE),"")</f>
        <v>Baja</v>
      </c>
      <c r="AN109" s="687" t="s">
        <v>84</v>
      </c>
      <c r="AO109" s="1135" t="s">
        <v>1599</v>
      </c>
      <c r="AP109" s="1032" t="s">
        <v>1516</v>
      </c>
      <c r="AQ109" s="207" t="str">
        <f t="shared" si="132"/>
        <v>Impacto</v>
      </c>
      <c r="AR109" s="208" t="s">
        <v>55</v>
      </c>
      <c r="AS109" s="206">
        <f t="shared" si="133"/>
        <v>0.1</v>
      </c>
      <c r="AT109" s="208" t="s">
        <v>56</v>
      </c>
      <c r="AU109" s="206">
        <f t="shared" si="134"/>
        <v>0.15</v>
      </c>
      <c r="AV109" s="209">
        <f t="shared" si="135"/>
        <v>0.25</v>
      </c>
      <c r="AW109" s="208" t="s">
        <v>73</v>
      </c>
      <c r="AX109" s="208" t="s">
        <v>65</v>
      </c>
      <c r="AY109" s="208" t="s">
        <v>59</v>
      </c>
      <c r="AZ109" s="209">
        <f>IFERROR(IF(AQ109="Probabilidad",(N109-(+N109*AV109)),IF(AQ109="Impacto",N109,"")),"")</f>
        <v>0.2</v>
      </c>
      <c r="BA109" s="210" t="str">
        <f t="shared" si="136"/>
        <v>Muy Baja</v>
      </c>
      <c r="BB109" s="209">
        <f>IF(AQ109="Impacto",(AL109-(+AL109*AV109)),AL109)</f>
        <v>0.15000000000000002</v>
      </c>
      <c r="BC109" s="210" t="str">
        <f t="shared" si="137"/>
        <v>Leve</v>
      </c>
      <c r="BD109" s="211" t="str">
        <f>IF(AND(BA109&lt;&gt;"",BC109&lt;&gt;""),VLOOKUP(BA109&amp;BC109,'[3]No Eliminar'!$P$3:$Q$27,2,FALSE),"")</f>
        <v>Baja</v>
      </c>
      <c r="BE109" s="208" t="s">
        <v>114</v>
      </c>
      <c r="BF109" s="930" t="s">
        <v>388</v>
      </c>
      <c r="BG109" s="930" t="s">
        <v>388</v>
      </c>
      <c r="BH109" s="930" t="s">
        <v>388</v>
      </c>
      <c r="BI109" s="930" t="s">
        <v>388</v>
      </c>
      <c r="BJ109" s="930" t="s">
        <v>388</v>
      </c>
      <c r="BK109" s="1251"/>
      <c r="BL109" s="1008" t="s">
        <v>1081</v>
      </c>
    </row>
    <row r="110" spans="2:64" ht="189.75" customHeight="1" thickBot="1" x14ac:dyDescent="0.35">
      <c r="B110" s="1584"/>
      <c r="C110" s="1693"/>
      <c r="D110" s="1696"/>
      <c r="E110" s="779" t="s">
        <v>74</v>
      </c>
      <c r="F110" s="720" t="s">
        <v>299</v>
      </c>
      <c r="G110" s="906" t="s">
        <v>1514</v>
      </c>
      <c r="H110" s="1156" t="s">
        <v>51</v>
      </c>
      <c r="I110" s="1201" t="s">
        <v>1515</v>
      </c>
      <c r="J110" s="1201" t="s">
        <v>834</v>
      </c>
      <c r="K110" s="923" t="s">
        <v>101</v>
      </c>
      <c r="L110" s="200" t="s">
        <v>72</v>
      </c>
      <c r="M110" s="201" t="str">
        <f t="shared" si="150"/>
        <v>Baja</v>
      </c>
      <c r="N110" s="202">
        <f t="shared" si="151"/>
        <v>0.4</v>
      </c>
      <c r="O110" s="203" t="s">
        <v>53</v>
      </c>
      <c r="P110" s="203" t="s">
        <v>53</v>
      </c>
      <c r="Q110" s="203" t="s">
        <v>53</v>
      </c>
      <c r="R110" s="203" t="s">
        <v>53</v>
      </c>
      <c r="S110" s="203" t="s">
        <v>53</v>
      </c>
      <c r="T110" s="203" t="s">
        <v>53</v>
      </c>
      <c r="U110" s="203" t="s">
        <v>53</v>
      </c>
      <c r="V110" s="203" t="s">
        <v>54</v>
      </c>
      <c r="W110" s="203" t="s">
        <v>54</v>
      </c>
      <c r="X110" s="203" t="s">
        <v>53</v>
      </c>
      <c r="Y110" s="203" t="s">
        <v>53</v>
      </c>
      <c r="Z110" s="203" t="s">
        <v>53</v>
      </c>
      <c r="AA110" s="203" t="s">
        <v>53</v>
      </c>
      <c r="AB110" s="203" t="s">
        <v>53</v>
      </c>
      <c r="AC110" s="203" t="s">
        <v>53</v>
      </c>
      <c r="AD110" s="203" t="s">
        <v>54</v>
      </c>
      <c r="AE110" s="203" t="s">
        <v>53</v>
      </c>
      <c r="AF110" s="203" t="s">
        <v>53</v>
      </c>
      <c r="AG110" s="203" t="s">
        <v>54</v>
      </c>
      <c r="AH110" s="204"/>
      <c r="AI110" s="200" t="s">
        <v>359</v>
      </c>
      <c r="AJ110" s="204"/>
      <c r="AK110" s="205" t="str">
        <f t="shared" si="152"/>
        <v>Leve</v>
      </c>
      <c r="AL110" s="206">
        <f t="shared" si="153"/>
        <v>0.2</v>
      </c>
      <c r="AM110" s="706" t="str">
        <f>IF(AND(M110&lt;&gt;"",AK110&lt;&gt;""),VLOOKUP(M110&amp;AK110,'No Eliminar'!$P$3:$Q$27,2,FALSE),"")</f>
        <v>Baja</v>
      </c>
      <c r="AN110" s="686" t="s">
        <v>84</v>
      </c>
      <c r="AO110" s="1135" t="s">
        <v>1600</v>
      </c>
      <c r="AP110" s="1032" t="s">
        <v>1510</v>
      </c>
      <c r="AQ110" s="207" t="str">
        <f t="shared" si="132"/>
        <v>Probabilidad</v>
      </c>
      <c r="AR110" s="208" t="s">
        <v>61</v>
      </c>
      <c r="AS110" s="206">
        <v>0.25</v>
      </c>
      <c r="AT110" s="208" t="s">
        <v>56</v>
      </c>
      <c r="AU110" s="206">
        <v>0.15</v>
      </c>
      <c r="AV110" s="209">
        <v>0.4</v>
      </c>
      <c r="AW110" s="208" t="s">
        <v>73</v>
      </c>
      <c r="AX110" s="208" t="s">
        <v>58</v>
      </c>
      <c r="AY110" s="208" t="s">
        <v>59</v>
      </c>
      <c r="AZ110" s="209">
        <v>0.24</v>
      </c>
      <c r="BA110" s="210" t="s">
        <v>90</v>
      </c>
      <c r="BB110" s="209">
        <v>0.2</v>
      </c>
      <c r="BC110" s="210" t="s">
        <v>1083</v>
      </c>
      <c r="BD110" s="211" t="s">
        <v>90</v>
      </c>
      <c r="BE110" s="208" t="s">
        <v>114</v>
      </c>
      <c r="BF110" s="930" t="s">
        <v>388</v>
      </c>
      <c r="BG110" s="930" t="s">
        <v>388</v>
      </c>
      <c r="BH110" s="930" t="s">
        <v>388</v>
      </c>
      <c r="BI110" s="930" t="s">
        <v>388</v>
      </c>
      <c r="BJ110" s="930" t="s">
        <v>388</v>
      </c>
      <c r="BK110" s="1251"/>
      <c r="BL110" s="1008" t="s">
        <v>1519</v>
      </c>
    </row>
    <row r="111" spans="2:64" ht="200.25" customHeight="1" thickBot="1" x14ac:dyDescent="0.35">
      <c r="B111" s="1584"/>
      <c r="C111" s="1693"/>
      <c r="D111" s="1696"/>
      <c r="E111" s="779" t="s">
        <v>74</v>
      </c>
      <c r="F111" s="551" t="s">
        <v>300</v>
      </c>
      <c r="G111" s="907" t="s">
        <v>998</v>
      </c>
      <c r="H111" s="1171" t="s">
        <v>51</v>
      </c>
      <c r="I111" s="1204" t="s">
        <v>999</v>
      </c>
      <c r="J111" s="1204" t="s">
        <v>835</v>
      </c>
      <c r="K111" s="1067" t="s">
        <v>101</v>
      </c>
      <c r="L111" s="486" t="s">
        <v>72</v>
      </c>
      <c r="M111" s="487" t="str">
        <f t="shared" si="150"/>
        <v>Baja</v>
      </c>
      <c r="N111" s="488">
        <f t="shared" si="151"/>
        <v>0.4</v>
      </c>
      <c r="O111" s="500" t="s">
        <v>53</v>
      </c>
      <c r="P111" s="500" t="s">
        <v>53</v>
      </c>
      <c r="Q111" s="500" t="s">
        <v>53</v>
      </c>
      <c r="R111" s="500" t="s">
        <v>53</v>
      </c>
      <c r="S111" s="500" t="s">
        <v>53</v>
      </c>
      <c r="T111" s="500" t="s">
        <v>53</v>
      </c>
      <c r="U111" s="500" t="s">
        <v>53</v>
      </c>
      <c r="V111" s="500" t="s">
        <v>54</v>
      </c>
      <c r="W111" s="500" t="s">
        <v>54</v>
      </c>
      <c r="X111" s="500" t="s">
        <v>53</v>
      </c>
      <c r="Y111" s="500" t="s">
        <v>53</v>
      </c>
      <c r="Z111" s="500" t="s">
        <v>53</v>
      </c>
      <c r="AA111" s="500" t="s">
        <v>53</v>
      </c>
      <c r="AB111" s="500" t="s">
        <v>53</v>
      </c>
      <c r="AC111" s="500" t="s">
        <v>53</v>
      </c>
      <c r="AD111" s="500" t="s">
        <v>54</v>
      </c>
      <c r="AE111" s="500" t="s">
        <v>53</v>
      </c>
      <c r="AF111" s="500" t="s">
        <v>53</v>
      </c>
      <c r="AG111" s="500" t="s">
        <v>54</v>
      </c>
      <c r="AH111" s="259"/>
      <c r="AI111" s="486" t="s">
        <v>359</v>
      </c>
      <c r="AJ111" s="259"/>
      <c r="AK111" s="416" t="str">
        <f t="shared" si="152"/>
        <v>Leve</v>
      </c>
      <c r="AL111" s="489">
        <f t="shared" si="153"/>
        <v>0.2</v>
      </c>
      <c r="AM111" s="732" t="str">
        <f>IF(AND(M111&lt;&gt;"",AK111&lt;&gt;""),VLOOKUP(M111&amp;AK111,'No Eliminar'!$P$3:$Q$27,2,FALSE),"")</f>
        <v>Baja</v>
      </c>
      <c r="AN111" s="522" t="s">
        <v>84</v>
      </c>
      <c r="AO111" s="1135" t="s">
        <v>1600</v>
      </c>
      <c r="AP111" s="1033" t="s">
        <v>1510</v>
      </c>
      <c r="AQ111" s="356" t="s">
        <v>103</v>
      </c>
      <c r="AR111" s="491" t="s">
        <v>61</v>
      </c>
      <c r="AS111" s="489">
        <v>0.25</v>
      </c>
      <c r="AT111" s="491" t="s">
        <v>56</v>
      </c>
      <c r="AU111" s="489">
        <v>0.15</v>
      </c>
      <c r="AV111" s="501">
        <v>0.4</v>
      </c>
      <c r="AW111" s="491" t="s">
        <v>57</v>
      </c>
      <c r="AX111" s="491" t="s">
        <v>58</v>
      </c>
      <c r="AY111" s="491" t="s">
        <v>59</v>
      </c>
      <c r="AZ111" s="501">
        <v>0.24</v>
      </c>
      <c r="BA111" s="503" t="s">
        <v>90</v>
      </c>
      <c r="BB111" s="501">
        <v>0.2</v>
      </c>
      <c r="BC111" s="503" t="s">
        <v>1083</v>
      </c>
      <c r="BD111" s="502" t="s">
        <v>90</v>
      </c>
      <c r="BE111" s="491" t="s">
        <v>114</v>
      </c>
      <c r="BF111" s="930" t="s">
        <v>388</v>
      </c>
      <c r="BG111" s="930" t="s">
        <v>388</v>
      </c>
      <c r="BH111" s="930" t="s">
        <v>388</v>
      </c>
      <c r="BI111" s="930" t="s">
        <v>388</v>
      </c>
      <c r="BJ111" s="930" t="s">
        <v>388</v>
      </c>
      <c r="BK111" s="1251"/>
      <c r="BL111" s="1008" t="s">
        <v>1086</v>
      </c>
    </row>
    <row r="112" spans="2:64" s="336" customFormat="1" ht="254.25" customHeight="1" thickBot="1" x14ac:dyDescent="0.35">
      <c r="B112" s="1584"/>
      <c r="C112" s="1693"/>
      <c r="D112" s="1696"/>
      <c r="E112" s="1648" t="s">
        <v>50</v>
      </c>
      <c r="F112" s="1595" t="s">
        <v>302</v>
      </c>
      <c r="G112" s="1780" t="s">
        <v>839</v>
      </c>
      <c r="H112" s="1776" t="s">
        <v>68</v>
      </c>
      <c r="I112" s="1152" t="s">
        <v>836</v>
      </c>
      <c r="J112" s="1776" t="s">
        <v>837</v>
      </c>
      <c r="K112" s="1774" t="s">
        <v>355</v>
      </c>
      <c r="L112" s="1617" t="s">
        <v>70</v>
      </c>
      <c r="M112" s="1624" t="str">
        <f>IF(L112="Máximo 2 veces por año","Muy Baja", IF(L112="De 3 a 24 veces por año","Baja", IF(L112="De 24 a 500 veces por año","Media", IF(L112="De 500 veces al año y máximo 5000 veces por año","Alta",IF(L112="Más de 5000 veces por año","Muy Alta",";")))))</f>
        <v>Alta</v>
      </c>
      <c r="N112" s="1627">
        <f t="shared" si="151"/>
        <v>0.8</v>
      </c>
      <c r="O112" s="421" t="s">
        <v>53</v>
      </c>
      <c r="P112" s="421" t="s">
        <v>53</v>
      </c>
      <c r="Q112" s="421" t="s">
        <v>53</v>
      </c>
      <c r="R112" s="421" t="s">
        <v>53</v>
      </c>
      <c r="S112" s="421" t="s">
        <v>53</v>
      </c>
      <c r="T112" s="421" t="s">
        <v>53</v>
      </c>
      <c r="U112" s="421" t="s">
        <v>53</v>
      </c>
      <c r="V112" s="421" t="s">
        <v>54</v>
      </c>
      <c r="W112" s="421" t="s">
        <v>54</v>
      </c>
      <c r="X112" s="421" t="s">
        <v>53</v>
      </c>
      <c r="Y112" s="421" t="s">
        <v>53</v>
      </c>
      <c r="Z112" s="421" t="s">
        <v>53</v>
      </c>
      <c r="AA112" s="421" t="s">
        <v>53</v>
      </c>
      <c r="AB112" s="421" t="s">
        <v>53</v>
      </c>
      <c r="AC112" s="421" t="s">
        <v>53</v>
      </c>
      <c r="AD112" s="421" t="s">
        <v>54</v>
      </c>
      <c r="AE112" s="421" t="s">
        <v>53</v>
      </c>
      <c r="AF112" s="421" t="s">
        <v>53</v>
      </c>
      <c r="AG112" s="421" t="s">
        <v>54</v>
      </c>
      <c r="AH112" s="92"/>
      <c r="AI112" s="1617" t="s">
        <v>189</v>
      </c>
      <c r="AJ112" s="92"/>
      <c r="AK112" s="1632" t="str">
        <f>IF(AI112="Afectación menor a 10 SMLMV","Leve",IF(AI112="Entre 10 y 50 SMLMV","Menor",IF(AI112="Entre 50 y 100 SMLMV","Moderado",IF(AI112="Entre 100 y 500 SMLMV","Mayor",IF(AI112="Mayor a 500 SMLMV","Catastrófico",";")))))</f>
        <v>Catastrófico</v>
      </c>
      <c r="AL112" s="1635">
        <f t="shared" si="153"/>
        <v>1</v>
      </c>
      <c r="AM112" s="1638" t="str">
        <f>IF(AND(M112&lt;&gt;"",AK112&lt;&gt;""),VLOOKUP(M112&amp;AK112,'No Eliminar'!$P$3:$Q$27,2,FALSE),"")</f>
        <v>Extrema</v>
      </c>
      <c r="AN112" s="188" t="s">
        <v>84</v>
      </c>
      <c r="AO112" s="434" t="s">
        <v>1521</v>
      </c>
      <c r="AP112" s="1032" t="s">
        <v>1522</v>
      </c>
      <c r="AQ112" s="94" t="str">
        <f t="shared" si="132"/>
        <v>Probabilidad</v>
      </c>
      <c r="AR112" s="429" t="s">
        <v>61</v>
      </c>
      <c r="AS112" s="425">
        <f t="shared" si="133"/>
        <v>0.25</v>
      </c>
      <c r="AT112" s="429" t="s">
        <v>56</v>
      </c>
      <c r="AU112" s="425">
        <f t="shared" si="134"/>
        <v>0.15</v>
      </c>
      <c r="AV112" s="96">
        <f t="shared" si="135"/>
        <v>0.4</v>
      </c>
      <c r="AW112" s="429" t="s">
        <v>57</v>
      </c>
      <c r="AX112" s="429" t="s">
        <v>58</v>
      </c>
      <c r="AY112" s="429" t="s">
        <v>59</v>
      </c>
      <c r="AZ112" s="96">
        <f>IFERROR(IF(AQ112="Probabilidad",(N112-(+N112*AV112)),IF(AQ112="Impacto",N112,"")),"")</f>
        <v>0.48</v>
      </c>
      <c r="BA112" s="97" t="str">
        <f t="shared" si="136"/>
        <v>Media</v>
      </c>
      <c r="BB112" s="96">
        <f>IF(AQ112="Impacto",(AL112-(+AL112*AV112)),AL112)</f>
        <v>1</v>
      </c>
      <c r="BC112" s="97" t="str">
        <f t="shared" si="137"/>
        <v>Catastrófico</v>
      </c>
      <c r="BD112" s="427" t="str">
        <f>IF(AND(BA112&lt;&gt;"",BC112&lt;&gt;""),VLOOKUP(BA112&amp;BC112,'No Eliminar'!$P$3:$Q$27,2,FALSE),"")</f>
        <v>Extrema</v>
      </c>
      <c r="BE112" s="1619" t="s">
        <v>60</v>
      </c>
      <c r="BF112" s="1014" t="s">
        <v>1559</v>
      </c>
      <c r="BG112" s="1152" t="s">
        <v>845</v>
      </c>
      <c r="BH112" s="1265" t="s">
        <v>381</v>
      </c>
      <c r="BI112" s="1246">
        <v>44928</v>
      </c>
      <c r="BJ112" s="1246">
        <v>45289</v>
      </c>
      <c r="BK112" s="1010"/>
      <c r="BL112" s="1782" t="s">
        <v>1574</v>
      </c>
    </row>
    <row r="113" spans="2:71" s="336" customFormat="1" ht="196.5" customHeight="1" thickTop="1" thickBot="1" x14ac:dyDescent="0.35">
      <c r="B113" s="1584"/>
      <c r="C113" s="1693"/>
      <c r="D113" s="1696"/>
      <c r="E113" s="1593"/>
      <c r="F113" s="1596"/>
      <c r="G113" s="1825"/>
      <c r="H113" s="1777"/>
      <c r="I113" s="1168" t="s">
        <v>838</v>
      </c>
      <c r="J113" s="1777"/>
      <c r="K113" s="1779"/>
      <c r="L113" s="1622"/>
      <c r="M113" s="1625"/>
      <c r="N113" s="1628"/>
      <c r="O113" s="332" t="s">
        <v>53</v>
      </c>
      <c r="P113" s="332" t="s">
        <v>53</v>
      </c>
      <c r="Q113" s="332" t="s">
        <v>53</v>
      </c>
      <c r="R113" s="332" t="s">
        <v>53</v>
      </c>
      <c r="S113" s="332" t="s">
        <v>53</v>
      </c>
      <c r="T113" s="332" t="s">
        <v>53</v>
      </c>
      <c r="U113" s="332" t="s">
        <v>53</v>
      </c>
      <c r="V113" s="332" t="s">
        <v>54</v>
      </c>
      <c r="W113" s="332" t="s">
        <v>54</v>
      </c>
      <c r="X113" s="332" t="s">
        <v>53</v>
      </c>
      <c r="Y113" s="332" t="s">
        <v>53</v>
      </c>
      <c r="Z113" s="332" t="s">
        <v>53</v>
      </c>
      <c r="AA113" s="332" t="s">
        <v>53</v>
      </c>
      <c r="AB113" s="332" t="s">
        <v>53</v>
      </c>
      <c r="AC113" s="332" t="s">
        <v>53</v>
      </c>
      <c r="AD113" s="332" t="s">
        <v>54</v>
      </c>
      <c r="AE113" s="332" t="s">
        <v>53</v>
      </c>
      <c r="AF113" s="332" t="s">
        <v>53</v>
      </c>
      <c r="AG113" s="332" t="s">
        <v>54</v>
      </c>
      <c r="AH113" s="337"/>
      <c r="AI113" s="1622"/>
      <c r="AJ113" s="337"/>
      <c r="AK113" s="1634"/>
      <c r="AL113" s="1636"/>
      <c r="AM113" s="1639"/>
      <c r="AN113" s="188" t="s">
        <v>347</v>
      </c>
      <c r="AO113" s="1230" t="s">
        <v>1557</v>
      </c>
      <c r="AP113" s="1032" t="s">
        <v>1522</v>
      </c>
      <c r="AQ113" s="343" t="str">
        <f t="shared" ref="AQ113:AQ117" si="168">IF(AR113="Preventivo","Probabilidad",IF(AR113="Detectivo","Probabilidad","Impacto"))</f>
        <v>Probabilidad</v>
      </c>
      <c r="AR113" s="423" t="s">
        <v>62</v>
      </c>
      <c r="AS113" s="341">
        <f t="shared" ref="AS113:AS117" si="169">IF(AR113="Preventivo", 25%, IF(AR113="Detectivo",15%, IF(AR113="Correctivo",10%,IF(AR113="No se tienen controles para aplicar al impacto","No Aplica",""))))</f>
        <v>0.15</v>
      </c>
      <c r="AT113" s="423" t="s">
        <v>56</v>
      </c>
      <c r="AU113" s="341">
        <f t="shared" ref="AU113:AU117" si="170">IF(AT113="Automático", 25%, IF(AT113="Manual",15%,IF(AT113="No Aplica", "No Aplica","")))</f>
        <v>0.15</v>
      </c>
      <c r="AV113" s="346">
        <f t="shared" ref="AV113:AV117" si="171">AS113+AU113</f>
        <v>0.3</v>
      </c>
      <c r="AW113" s="423" t="s">
        <v>57</v>
      </c>
      <c r="AX113" s="423" t="s">
        <v>58</v>
      </c>
      <c r="AY113" s="423" t="s">
        <v>59</v>
      </c>
      <c r="AZ113" s="76">
        <f>IFERROR(IF(AND(AQ112="Probabilidad",AQ113="Probabilidad"),(AZ112-(+AZ112*AV113)),IF(AQ113="Probabilidad",(N112-(+N112*AV113)),IF(AQ113="Impacto",AZ112,""))),"")</f>
        <v>0.33599999999999997</v>
      </c>
      <c r="BA113" s="345" t="str">
        <f t="shared" ref="BA113:BA117" si="172">IF(AZ113&lt;=20%, "Muy Baja", IF(AZ113&lt;=40%,"Baja", IF(AZ113&lt;=60%,"Media",IF(AZ113&lt;=80%,"Alta","Muy Alta"))))</f>
        <v>Baja</v>
      </c>
      <c r="BB113" s="346">
        <f>IFERROR(IF(AND(AQ112="Impacto",AQ113="Impacto"),(BB112-(+BB112*AV113)),IF(AND(AQ112="Impacto",AQ113="Probabilidad"),(BB112),IF(AND(AQ112="Probabilidad",AQ113="Impacto"),(BB112-(+BB112*AV113)),IF(AND(AQ112="Probabilidad",AQ113="Probabilidad"),(BB112))))),"")</f>
        <v>1</v>
      </c>
      <c r="BC113" s="345" t="str">
        <f t="shared" ref="BC113:BC117" si="173">IF(BB113&lt;=20%, "Leve", IF(BB113&lt;=40%,"Menor", IF(BB113&lt;=60%,"Moderado",IF(BB113&lt;=80%,"Mayor","Catastrófico"))))</f>
        <v>Catastrófico</v>
      </c>
      <c r="BD113" s="344" t="str">
        <f>IF(AND(BA113&lt;&gt;"",BC113&lt;&gt;""),VLOOKUP(BA113&amp;BC113,'No Eliminar'!$P$3:$Q$27,2,FALSE),"")</f>
        <v>Extrema</v>
      </c>
      <c r="BE113" s="1620"/>
      <c r="BF113" s="1167" t="s">
        <v>1560</v>
      </c>
      <c r="BG113" s="1168" t="s">
        <v>845</v>
      </c>
      <c r="BH113" s="1173" t="s">
        <v>590</v>
      </c>
      <c r="BI113" s="1174">
        <v>44928</v>
      </c>
      <c r="BJ113" s="1174">
        <v>45289</v>
      </c>
      <c r="BK113" s="1013"/>
      <c r="BL113" s="1805"/>
    </row>
    <row r="114" spans="2:71" s="336" customFormat="1" ht="146.25" customHeight="1" thickTop="1" thickBot="1" x14ac:dyDescent="0.35">
      <c r="B114" s="1584"/>
      <c r="C114" s="1693"/>
      <c r="D114" s="1696"/>
      <c r="E114" s="1614"/>
      <c r="F114" s="1597"/>
      <c r="G114" s="1781"/>
      <c r="H114" s="1778"/>
      <c r="I114" s="1154" t="s">
        <v>1000</v>
      </c>
      <c r="J114" s="1778"/>
      <c r="K114" s="1775"/>
      <c r="L114" s="1618"/>
      <c r="M114" s="1626"/>
      <c r="N114" s="1629"/>
      <c r="O114" s="422" t="s">
        <v>53</v>
      </c>
      <c r="P114" s="422" t="s">
        <v>53</v>
      </c>
      <c r="Q114" s="422" t="s">
        <v>53</v>
      </c>
      <c r="R114" s="422" t="s">
        <v>53</v>
      </c>
      <c r="S114" s="422" t="s">
        <v>53</v>
      </c>
      <c r="T114" s="422" t="s">
        <v>53</v>
      </c>
      <c r="U114" s="422" t="s">
        <v>53</v>
      </c>
      <c r="V114" s="422" t="s">
        <v>54</v>
      </c>
      <c r="W114" s="422" t="s">
        <v>54</v>
      </c>
      <c r="X114" s="422" t="s">
        <v>53</v>
      </c>
      <c r="Y114" s="422" t="s">
        <v>53</v>
      </c>
      <c r="Z114" s="422" t="s">
        <v>53</v>
      </c>
      <c r="AA114" s="422" t="s">
        <v>53</v>
      </c>
      <c r="AB114" s="422" t="s">
        <v>53</v>
      </c>
      <c r="AC114" s="422" t="s">
        <v>53</v>
      </c>
      <c r="AD114" s="422" t="s">
        <v>54</v>
      </c>
      <c r="AE114" s="422" t="s">
        <v>53</v>
      </c>
      <c r="AF114" s="422" t="s">
        <v>53</v>
      </c>
      <c r="AG114" s="422" t="s">
        <v>54</v>
      </c>
      <c r="AH114" s="101"/>
      <c r="AI114" s="1618"/>
      <c r="AJ114" s="101"/>
      <c r="AK114" s="1633"/>
      <c r="AL114" s="1637"/>
      <c r="AM114" s="1640"/>
      <c r="AN114" s="686" t="s">
        <v>348</v>
      </c>
      <c r="AO114" s="435" t="s">
        <v>1558</v>
      </c>
      <c r="AP114" s="1032" t="s">
        <v>840</v>
      </c>
      <c r="AQ114" s="103" t="str">
        <f t="shared" si="168"/>
        <v>Probabilidad</v>
      </c>
      <c r="AR114" s="430" t="s">
        <v>61</v>
      </c>
      <c r="AS114" s="426">
        <f t="shared" si="169"/>
        <v>0.25</v>
      </c>
      <c r="AT114" s="430" t="s">
        <v>56</v>
      </c>
      <c r="AU114" s="426">
        <f t="shared" si="170"/>
        <v>0.15</v>
      </c>
      <c r="AV114" s="105">
        <f t="shared" si="171"/>
        <v>0.4</v>
      </c>
      <c r="AW114" s="430" t="s">
        <v>57</v>
      </c>
      <c r="AX114" s="430" t="s">
        <v>58</v>
      </c>
      <c r="AY114" s="430" t="s">
        <v>59</v>
      </c>
      <c r="AZ114" s="105">
        <f>IFERROR(IF(AND(AQ113="Probabilidad",AQ114="Probabilidad"),(AZ113-(+AZ113*AV114)),IF(AND(AQ113="Impacto",AQ114="Probabilidad"),(AZ112-(+AZ112*AV114)),IF(AQ114="Impacto",AZ113,""))),"")</f>
        <v>0.20159999999999997</v>
      </c>
      <c r="BA114" s="106" t="str">
        <f t="shared" si="172"/>
        <v>Baja</v>
      </c>
      <c r="BB114" s="105">
        <f>IFERROR(IF(AND(AQ113="Impacto",AQ114="Impacto"),(BB113-(+BB113*AV114)),IF(AND(AQ113="Impacto",AQ114="Probabilidad"),(BB113),IF(AND(AQ113="Probabilidad",AQ114="Impacto"),(BB113-(+BB113*AV114)),IF(AND(AQ113="Probabilidad",AQ114="Probabilidad"),(BB113))))),"")</f>
        <v>1</v>
      </c>
      <c r="BC114" s="106" t="str">
        <f t="shared" si="173"/>
        <v>Catastrófico</v>
      </c>
      <c r="BD114" s="428" t="str">
        <f>IF(AND(BA114&lt;&gt;"",BC114&lt;&gt;""),VLOOKUP(BA114&amp;BC114,'No Eliminar'!$P$3:$Q$27,2,FALSE),"")</f>
        <v>Extrema</v>
      </c>
      <c r="BE114" s="1621"/>
      <c r="BF114" s="1015" t="s">
        <v>1561</v>
      </c>
      <c r="BG114" s="1154" t="s">
        <v>845</v>
      </c>
      <c r="BH114" s="1260" t="s">
        <v>1562</v>
      </c>
      <c r="BI114" s="1174">
        <v>44928</v>
      </c>
      <c r="BJ114" s="1174">
        <v>45289</v>
      </c>
      <c r="BK114" s="1011"/>
      <c r="BL114" s="1783"/>
    </row>
    <row r="115" spans="2:71" s="336" customFormat="1" ht="258.75" customHeight="1" thickBot="1" x14ac:dyDescent="0.35">
      <c r="B115" s="1584"/>
      <c r="C115" s="1693"/>
      <c r="D115" s="1696"/>
      <c r="E115" s="1648" t="s">
        <v>50</v>
      </c>
      <c r="F115" s="1595" t="s">
        <v>303</v>
      </c>
      <c r="G115" s="1780" t="s">
        <v>1001</v>
      </c>
      <c r="H115" s="1776" t="s">
        <v>68</v>
      </c>
      <c r="I115" s="1776" t="s">
        <v>1002</v>
      </c>
      <c r="J115" s="1776" t="s">
        <v>1003</v>
      </c>
      <c r="K115" s="1774" t="s">
        <v>101</v>
      </c>
      <c r="L115" s="1617" t="s">
        <v>72</v>
      </c>
      <c r="M115" s="1624" t="str">
        <f>IF(L115="Máximo 2 veces por año","Muy Baja", IF(L115="De 3 a 24 veces por año","Baja", IF(L115="De 24 a 500 veces por año","Media", IF(L115="De 500 veces al año y máximo 5000 veces por año","Alta",IF(L115="Más de 5000 veces por año","Muy Alta",";")))))</f>
        <v>Baja</v>
      </c>
      <c r="N115" s="1627">
        <f>IF(M115="Muy Baja", 20%, IF(M115="Baja",40%, IF(M115="Media",60%, IF(M115="Alta",80%,IF(M115="Muy Alta",100%,"")))))</f>
        <v>0.4</v>
      </c>
      <c r="O115" s="424" t="s">
        <v>53</v>
      </c>
      <c r="P115" s="424" t="s">
        <v>53</v>
      </c>
      <c r="Q115" s="424" t="s">
        <v>53</v>
      </c>
      <c r="R115" s="424" t="s">
        <v>53</v>
      </c>
      <c r="S115" s="424" t="s">
        <v>53</v>
      </c>
      <c r="T115" s="424" t="s">
        <v>53</v>
      </c>
      <c r="U115" s="424" t="s">
        <v>53</v>
      </c>
      <c r="V115" s="424" t="s">
        <v>54</v>
      </c>
      <c r="W115" s="424" t="s">
        <v>54</v>
      </c>
      <c r="X115" s="424" t="s">
        <v>53</v>
      </c>
      <c r="Y115" s="424" t="s">
        <v>53</v>
      </c>
      <c r="Z115" s="424" t="s">
        <v>53</v>
      </c>
      <c r="AA115" s="424" t="s">
        <v>53</v>
      </c>
      <c r="AB115" s="424" t="s">
        <v>53</v>
      </c>
      <c r="AC115" s="424" t="s">
        <v>53</v>
      </c>
      <c r="AD115" s="424" t="s">
        <v>54</v>
      </c>
      <c r="AE115" s="424" t="s">
        <v>53</v>
      </c>
      <c r="AF115" s="424" t="s">
        <v>53</v>
      </c>
      <c r="AG115" s="424" t="s">
        <v>54</v>
      </c>
      <c r="AH115" s="259"/>
      <c r="AI115" s="1617" t="s">
        <v>359</v>
      </c>
      <c r="AJ115" s="259"/>
      <c r="AK115" s="1632" t="str">
        <f>IF(AI115="Afectación menor a 10 SMLMV","Leve",IF(AI115="Entre 10 y 50 SMLMV","Menor",IF(AI115="Entre 50 y 100 SMLMV","Moderado",IF(AI115="Entre 100 y 500 SMLMV","Mayor",IF(AI115="Mayor a 500 SMLMV","Catastrófico",";")))))</f>
        <v>Leve</v>
      </c>
      <c r="AL115" s="1635">
        <f>IF(AK115="Leve", 20%, IF(AK115="Menor",40%, IF(AK115="Moderado",60%, IF(AK115="Mayor",80%,IF(AK115="Catastrófico",100%,"")))))</f>
        <v>0.2</v>
      </c>
      <c r="AM115" s="1638" t="str">
        <f>IF(AND(M115&lt;&gt;"",AK115&lt;&gt;""),VLOOKUP(M115&amp;AK115,'No Eliminar'!$P$3:$Q$27,2,FALSE),"")</f>
        <v>Baja</v>
      </c>
      <c r="AN115" s="685" t="s">
        <v>84</v>
      </c>
      <c r="AO115" s="1226" t="s">
        <v>1525</v>
      </c>
      <c r="AP115" s="1034" t="s">
        <v>1523</v>
      </c>
      <c r="AQ115" s="122" t="str">
        <f t="shared" si="168"/>
        <v>Probabilidad</v>
      </c>
      <c r="AR115" s="508" t="s">
        <v>62</v>
      </c>
      <c r="AS115" s="504">
        <f t="shared" si="169"/>
        <v>0.15</v>
      </c>
      <c r="AT115" s="508" t="s">
        <v>56</v>
      </c>
      <c r="AU115" s="504">
        <f t="shared" si="170"/>
        <v>0.15</v>
      </c>
      <c r="AV115" s="96">
        <f t="shared" si="171"/>
        <v>0.3</v>
      </c>
      <c r="AW115" s="508" t="s">
        <v>73</v>
      </c>
      <c r="AX115" s="508" t="s">
        <v>65</v>
      </c>
      <c r="AY115" s="508" t="s">
        <v>59</v>
      </c>
      <c r="AZ115" s="96">
        <f>IFERROR(IF(AQ115="Probabilidad",(N115-(+N115*AV115)),IF(AQ115="Impacto",N115,"")),"")</f>
        <v>0.28000000000000003</v>
      </c>
      <c r="BA115" s="97" t="str">
        <f t="shared" si="172"/>
        <v>Baja</v>
      </c>
      <c r="BB115" s="96">
        <f t="shared" ref="BB115" si="174">IF(AQ115="Impacto",(AL115-(+AL115*AV115)),AL115)</f>
        <v>0.2</v>
      </c>
      <c r="BC115" s="97" t="str">
        <f t="shared" si="173"/>
        <v>Leve</v>
      </c>
      <c r="BD115" s="506" t="str">
        <f>IF(AND(BA115&lt;&gt;"",BC115&lt;&gt;""),VLOOKUP(BA115&amp;BC115,'No Eliminar'!$P$3:$Q$27,2,FALSE),"")</f>
        <v>Baja</v>
      </c>
      <c r="BE115" s="1619" t="s">
        <v>114</v>
      </c>
      <c r="BF115" s="1776" t="s">
        <v>388</v>
      </c>
      <c r="BG115" s="1776" t="s">
        <v>388</v>
      </c>
      <c r="BH115" s="1776" t="s">
        <v>388</v>
      </c>
      <c r="BI115" s="1776" t="s">
        <v>388</v>
      </c>
      <c r="BJ115" s="1776" t="s">
        <v>388</v>
      </c>
      <c r="BK115" s="1243"/>
      <c r="BL115" s="1792" t="s">
        <v>850</v>
      </c>
    </row>
    <row r="116" spans="2:71" s="336" customFormat="1" ht="186" customHeight="1" thickBot="1" x14ac:dyDescent="0.35">
      <c r="B116" s="1584"/>
      <c r="C116" s="1693"/>
      <c r="D116" s="1696"/>
      <c r="E116" s="1614"/>
      <c r="F116" s="1597"/>
      <c r="G116" s="1781"/>
      <c r="H116" s="1778"/>
      <c r="I116" s="1778"/>
      <c r="J116" s="1778"/>
      <c r="K116" s="1775"/>
      <c r="L116" s="1618"/>
      <c r="M116" s="1626"/>
      <c r="N116" s="1629"/>
      <c r="O116" s="500"/>
      <c r="P116" s="500"/>
      <c r="Q116" s="500"/>
      <c r="R116" s="500"/>
      <c r="S116" s="500"/>
      <c r="T116" s="500"/>
      <c r="U116" s="500"/>
      <c r="V116" s="500"/>
      <c r="W116" s="500"/>
      <c r="X116" s="500"/>
      <c r="Y116" s="500"/>
      <c r="Z116" s="500"/>
      <c r="AA116" s="500"/>
      <c r="AB116" s="500"/>
      <c r="AC116" s="500"/>
      <c r="AD116" s="500"/>
      <c r="AE116" s="500"/>
      <c r="AF116" s="500"/>
      <c r="AG116" s="500"/>
      <c r="AH116" s="259"/>
      <c r="AI116" s="1618"/>
      <c r="AJ116" s="259"/>
      <c r="AK116" s="1633"/>
      <c r="AL116" s="1637"/>
      <c r="AM116" s="1640"/>
      <c r="AN116" s="686" t="s">
        <v>347</v>
      </c>
      <c r="AO116" s="1135" t="s">
        <v>1524</v>
      </c>
      <c r="AP116" s="1032" t="s">
        <v>1527</v>
      </c>
      <c r="AQ116" s="535" t="str">
        <f t="shared" si="168"/>
        <v>Probabilidad</v>
      </c>
      <c r="AR116" s="492" t="s">
        <v>62</v>
      </c>
      <c r="AS116" s="490">
        <f t="shared" ref="AS116" si="175">IF(AR116="Preventivo", 25%, IF(AR116="Detectivo",15%, IF(AR116="Correctivo",10%,IF(AR116="No se tienen controles para aplicar al impacto","No Aplica",""))))</f>
        <v>0.15</v>
      </c>
      <c r="AT116" s="492" t="s">
        <v>56</v>
      </c>
      <c r="AU116" s="490">
        <f t="shared" ref="AU116" si="176">IF(AT116="Automático", 25%, IF(AT116="Manual",15%,IF(AT116="No Aplica", "No Aplica","")))</f>
        <v>0.15</v>
      </c>
      <c r="AV116" s="493">
        <f t="shared" ref="AV116" si="177">AS116+AU116</f>
        <v>0.3</v>
      </c>
      <c r="AW116" s="492" t="s">
        <v>73</v>
      </c>
      <c r="AX116" s="492" t="s">
        <v>65</v>
      </c>
      <c r="AY116" s="492" t="s">
        <v>59</v>
      </c>
      <c r="AZ116" s="125">
        <f>IFERROR(IF(AND(AQ115="Probabilidad",AQ116="Probabilidad"),(AZ115-(+AZ115*AV116)),IF(AQ116="Probabilidad",(N115-(+N115*AV116)),IF(AQ116="Impacto",AZ115,""))),"")</f>
        <v>0.19600000000000001</v>
      </c>
      <c r="BA116" s="494" t="str">
        <f t="shared" ref="BA116" si="178">IF(AZ116&lt;=20%, "Muy Baja", IF(AZ116&lt;=40%,"Baja", IF(AZ116&lt;=60%,"Media",IF(AZ116&lt;=80%,"Alta","Muy Alta"))))</f>
        <v>Muy Baja</v>
      </c>
      <c r="BB116" s="105">
        <f>IFERROR(IF(AND(AQ115="Impacto",AQ116="Impacto"),(BB115-(+BB115*AV116)),IF(AND(AQ115="Impacto",AQ116="Probabilidad"),(BB115),IF(AND(AQ115="Probabilidad",AQ116="Impacto"),(BB115-(+BB115*AV116)),IF(AND(AQ115="Probabilidad",AQ116="Probabilidad"),(BB115))))),"")</f>
        <v>0.2</v>
      </c>
      <c r="BC116" s="494" t="str">
        <f t="shared" ref="BC116" si="179">IF(BB116&lt;=20%, "Leve", IF(BB116&lt;=40%,"Menor", IF(BB116&lt;=60%,"Moderado",IF(BB116&lt;=80%,"Mayor","Catastrófico"))))</f>
        <v>Leve</v>
      </c>
      <c r="BD116" s="495" t="str">
        <f>IF(AND(BA116&lt;&gt;"",BC116&lt;&gt;""),VLOOKUP(BA116&amp;BC116,'No Eliminar'!$P$3:$Q$27,2,FALSE),"")</f>
        <v>Baja</v>
      </c>
      <c r="BE116" s="1621"/>
      <c r="BF116" s="1778"/>
      <c r="BG116" s="1778"/>
      <c r="BH116" s="1778"/>
      <c r="BI116" s="1778"/>
      <c r="BJ116" s="1778"/>
      <c r="BK116" s="1245"/>
      <c r="BL116" s="1793"/>
    </row>
    <row r="117" spans="2:71" s="336" customFormat="1" ht="227.25" customHeight="1" thickBot="1" x14ac:dyDescent="0.35">
      <c r="B117" s="1585"/>
      <c r="C117" s="1694"/>
      <c r="D117" s="1697"/>
      <c r="E117" s="580" t="s">
        <v>50</v>
      </c>
      <c r="F117" s="720" t="s">
        <v>305</v>
      </c>
      <c r="G117" s="906" t="s">
        <v>1005</v>
      </c>
      <c r="H117" s="1156" t="s">
        <v>68</v>
      </c>
      <c r="I117" s="1205" t="s">
        <v>1006</v>
      </c>
      <c r="J117" s="1205" t="s">
        <v>860</v>
      </c>
      <c r="K117" s="923" t="s">
        <v>101</v>
      </c>
      <c r="L117" s="200" t="s">
        <v>72</v>
      </c>
      <c r="M117" s="201" t="str">
        <f t="shared" ref="M117" si="180">IF(L117="Máximo 2 veces por año","Muy Baja", IF(L117="De 3 a 24 veces por año","Baja", IF(L117="De 24 a 500 veces por año","Media", IF(L117="De 500 veces al año y máximo 5000 veces por año","Alta",IF(L117="Más de 5000 veces por año","Muy Alta",";")))))</f>
        <v>Baja</v>
      </c>
      <c r="N117" s="202">
        <f>IF(M117="Muy Baja", 20%, IF(M117="Baja",40%, IF(M117="Media",60%, IF(M117="Alta",80%,IF(M117="Muy Alta",100%,"")))))</f>
        <v>0.4</v>
      </c>
      <c r="O117" s="203" t="s">
        <v>53</v>
      </c>
      <c r="P117" s="203" t="s">
        <v>53</v>
      </c>
      <c r="Q117" s="203" t="s">
        <v>53</v>
      </c>
      <c r="R117" s="203" t="s">
        <v>53</v>
      </c>
      <c r="S117" s="203" t="s">
        <v>53</v>
      </c>
      <c r="T117" s="203" t="s">
        <v>53</v>
      </c>
      <c r="U117" s="203" t="s">
        <v>53</v>
      </c>
      <c r="V117" s="203" t="s">
        <v>54</v>
      </c>
      <c r="W117" s="203" t="s">
        <v>54</v>
      </c>
      <c r="X117" s="203" t="s">
        <v>53</v>
      </c>
      <c r="Y117" s="203" t="s">
        <v>53</v>
      </c>
      <c r="Z117" s="203" t="s">
        <v>53</v>
      </c>
      <c r="AA117" s="203" t="s">
        <v>53</v>
      </c>
      <c r="AB117" s="203" t="s">
        <v>53</v>
      </c>
      <c r="AC117" s="203" t="s">
        <v>53</v>
      </c>
      <c r="AD117" s="203" t="s">
        <v>54</v>
      </c>
      <c r="AE117" s="203" t="s">
        <v>53</v>
      </c>
      <c r="AF117" s="203" t="s">
        <v>53</v>
      </c>
      <c r="AG117" s="203" t="s">
        <v>54</v>
      </c>
      <c r="AH117" s="204"/>
      <c r="AI117" s="200" t="s">
        <v>360</v>
      </c>
      <c r="AJ117" s="204"/>
      <c r="AK117" s="205" t="str">
        <f>IF(AI117="Afectación menor a 10 SMLMV","Leve",IF(AI117="Entre 10 y 50 SMLMV","Menor",IF(AI117="Entre 50 y 100 SMLMV","Moderado",IF(AI117="Entre 100 y 500 SMLMV","Mayor",IF(AI117="Mayor a 500 SMLMV","Catastrófico",";")))))</f>
        <v>Menor</v>
      </c>
      <c r="AL117" s="206">
        <f>IF(AK117="Leve", 20%, IF(AK117="Menor",40%, IF(AK117="Moderado",60%, IF(AK117="Mayor",80%,IF(AK117="Catastrófico",100%,"")))))</f>
        <v>0.4</v>
      </c>
      <c r="AM117" s="228" t="str">
        <f>IF(AND(M117&lt;&gt;"",AK117&lt;&gt;""),VLOOKUP(M117&amp;AK117,'No Eliminar'!$P$3:$Q$27,2,FALSE),"")</f>
        <v>Moderada</v>
      </c>
      <c r="AN117" s="686" t="s">
        <v>84</v>
      </c>
      <c r="AO117" s="764" t="s">
        <v>1526</v>
      </c>
      <c r="AP117" s="1003" t="s">
        <v>862</v>
      </c>
      <c r="AQ117" s="300" t="str">
        <f t="shared" si="168"/>
        <v>Probabilidad</v>
      </c>
      <c r="AR117" s="208" t="s">
        <v>62</v>
      </c>
      <c r="AS117" s="206">
        <f t="shared" si="169"/>
        <v>0.15</v>
      </c>
      <c r="AT117" s="208" t="s">
        <v>56</v>
      </c>
      <c r="AU117" s="206">
        <f t="shared" si="170"/>
        <v>0.15</v>
      </c>
      <c r="AV117" s="209">
        <f t="shared" si="171"/>
        <v>0.3</v>
      </c>
      <c r="AW117" s="208" t="s">
        <v>57</v>
      </c>
      <c r="AX117" s="208" t="s">
        <v>58</v>
      </c>
      <c r="AY117" s="208" t="s">
        <v>59</v>
      </c>
      <c r="AZ117" s="209">
        <f>IFERROR(IF(AQ117="Probabilidad",(N117-(+N117*AV117)),IF(AQ117="Impacto",N117,"")),"")</f>
        <v>0.28000000000000003</v>
      </c>
      <c r="BA117" s="210" t="str">
        <f t="shared" si="172"/>
        <v>Baja</v>
      </c>
      <c r="BB117" s="209">
        <f>IF(AQ117="Impacto",(AL117-(+AL117*AV117)),AL117)</f>
        <v>0.4</v>
      </c>
      <c r="BC117" s="210" t="str">
        <f t="shared" si="173"/>
        <v>Menor</v>
      </c>
      <c r="BD117" s="211" t="str">
        <f>IF(AND(BA117&lt;&gt;"",BC117&lt;&gt;""),VLOOKUP(BA117&amp;BC117,'No Eliminar'!$P$3:$Q$27,2,FALSE),"")</f>
        <v>Moderada</v>
      </c>
      <c r="BE117" s="208" t="s">
        <v>60</v>
      </c>
      <c r="BF117" s="1179" t="s">
        <v>863</v>
      </c>
      <c r="BG117" s="1156" t="s">
        <v>854</v>
      </c>
      <c r="BH117" s="1156" t="s">
        <v>395</v>
      </c>
      <c r="BI117" s="1157">
        <v>44562</v>
      </c>
      <c r="BJ117" s="1157">
        <v>44926</v>
      </c>
      <c r="BK117" s="1251"/>
      <c r="BL117" s="1008" t="s">
        <v>1090</v>
      </c>
    </row>
    <row r="118" spans="2:71" ht="171" thickBot="1" x14ac:dyDescent="0.35">
      <c r="B118" s="1583" t="s">
        <v>202</v>
      </c>
      <c r="C118" s="1692" t="str">
        <f>VLOOKUP(B118,'No Eliminar'!B$3:D$18,2,FALSE)</f>
        <v>Asegurar la eficiente y oportuna adquisición, administración y suministro de bienes y servicios de acuerdo a las necesidades de los procesos del INPEC en atención a la normativa vigente.</v>
      </c>
      <c r="D118" s="1695" t="str">
        <f>VLOOKUP(B118,'No Eliminar'!B$3:E$18,4,FALSE)</f>
        <v>Ejecutar la planeación institucional en el marco de los valores del servicio público.</v>
      </c>
      <c r="E118" s="1592" t="s">
        <v>50</v>
      </c>
      <c r="F118" s="1595" t="s">
        <v>307</v>
      </c>
      <c r="G118" s="1780" t="s">
        <v>508</v>
      </c>
      <c r="H118" s="1776" t="s">
        <v>68</v>
      </c>
      <c r="I118" s="1063" t="s">
        <v>506</v>
      </c>
      <c r="J118" s="1774" t="s">
        <v>507</v>
      </c>
      <c r="K118" s="1774" t="s">
        <v>101</v>
      </c>
      <c r="L118" s="1617" t="s">
        <v>64</v>
      </c>
      <c r="M118" s="1624" t="str">
        <f t="shared" si="150"/>
        <v>Media</v>
      </c>
      <c r="N118" s="1627">
        <f>IF(M118="Muy Baja", 20%, IF(M118="Baja",40%, IF(M118="Media",60%, IF(M118="Alta",80%,IF(M118="Muy Alta",100%,"")))))</f>
        <v>0.6</v>
      </c>
      <c r="O118" s="454" t="s">
        <v>53</v>
      </c>
      <c r="P118" s="454" t="s">
        <v>53</v>
      </c>
      <c r="Q118" s="454" t="s">
        <v>53</v>
      </c>
      <c r="R118" s="454" t="s">
        <v>53</v>
      </c>
      <c r="S118" s="454" t="s">
        <v>53</v>
      </c>
      <c r="T118" s="454" t="s">
        <v>53</v>
      </c>
      <c r="U118" s="454" t="s">
        <v>53</v>
      </c>
      <c r="V118" s="454" t="s">
        <v>54</v>
      </c>
      <c r="W118" s="454" t="s">
        <v>54</v>
      </c>
      <c r="X118" s="454" t="s">
        <v>53</v>
      </c>
      <c r="Y118" s="454" t="s">
        <v>53</v>
      </c>
      <c r="Z118" s="454" t="s">
        <v>53</v>
      </c>
      <c r="AA118" s="454" t="s">
        <v>53</v>
      </c>
      <c r="AB118" s="454" t="s">
        <v>53</v>
      </c>
      <c r="AC118" s="454" t="s">
        <v>53</v>
      </c>
      <c r="AD118" s="454" t="s">
        <v>54</v>
      </c>
      <c r="AE118" s="454" t="s">
        <v>53</v>
      </c>
      <c r="AF118" s="454" t="s">
        <v>53</v>
      </c>
      <c r="AG118" s="454" t="s">
        <v>54</v>
      </c>
      <c r="AH118" s="92"/>
      <c r="AI118" s="1617" t="s">
        <v>360</v>
      </c>
      <c r="AJ118" s="92"/>
      <c r="AK118" s="1632" t="str">
        <f t="shared" si="152"/>
        <v>Menor</v>
      </c>
      <c r="AL118" s="1635">
        <f t="shared" si="153"/>
        <v>0.4</v>
      </c>
      <c r="AM118" s="1638" t="str">
        <f>IF(AND(M118&lt;&gt;"",AK118&lt;&gt;""),VLOOKUP(M118&amp;AK118,'No Eliminar'!$P$3:$Q$27,2,FALSE),"")</f>
        <v>Moderada</v>
      </c>
      <c r="AN118" s="188" t="s">
        <v>84</v>
      </c>
      <c r="AO118" s="434" t="s">
        <v>1479</v>
      </c>
      <c r="AP118" s="1003" t="s">
        <v>523</v>
      </c>
      <c r="AQ118" s="94" t="str">
        <f t="shared" si="132"/>
        <v>Probabilidad</v>
      </c>
      <c r="AR118" s="462" t="s">
        <v>62</v>
      </c>
      <c r="AS118" s="459">
        <f t="shared" si="133"/>
        <v>0.15</v>
      </c>
      <c r="AT118" s="462" t="s">
        <v>56</v>
      </c>
      <c r="AU118" s="459">
        <f t="shared" si="134"/>
        <v>0.15</v>
      </c>
      <c r="AV118" s="96">
        <f t="shared" si="135"/>
        <v>0.3</v>
      </c>
      <c r="AW118" s="462" t="s">
        <v>57</v>
      </c>
      <c r="AX118" s="462" t="s">
        <v>58</v>
      </c>
      <c r="AY118" s="462" t="s">
        <v>59</v>
      </c>
      <c r="AZ118" s="96">
        <f t="shared" si="154"/>
        <v>0.42</v>
      </c>
      <c r="BA118" s="97" t="str">
        <f t="shared" si="136"/>
        <v>Media</v>
      </c>
      <c r="BB118" s="96">
        <f>IF(AQ118="Impacto",(AL118-(+AL118*AV118)),AL118)</f>
        <v>0.4</v>
      </c>
      <c r="BC118" s="97" t="str">
        <f t="shared" si="137"/>
        <v>Menor</v>
      </c>
      <c r="BD118" s="461" t="str">
        <f>IF(AND(BA118&lt;&gt;"",BC118&lt;&gt;""),VLOOKUP(BA118&amp;BC118,'No Eliminar'!$P$3:$Q$27,2,FALSE),"")</f>
        <v>Moderada</v>
      </c>
      <c r="BE118" s="1619" t="s">
        <v>60</v>
      </c>
      <c r="BF118" s="1014" t="s">
        <v>1483</v>
      </c>
      <c r="BG118" s="1152" t="s">
        <v>1482</v>
      </c>
      <c r="BH118" s="1152" t="s">
        <v>381</v>
      </c>
      <c r="BI118" s="1158">
        <v>44928</v>
      </c>
      <c r="BJ118" s="1158">
        <v>45260</v>
      </c>
      <c r="BK118" s="1014"/>
      <c r="BL118" s="1782" t="s">
        <v>1008</v>
      </c>
      <c r="BM118" s="614"/>
      <c r="BN118" s="614"/>
      <c r="BO118" s="614"/>
      <c r="BP118" s="614"/>
      <c r="BQ118" s="614"/>
      <c r="BR118" s="614"/>
      <c r="BS118" s="614"/>
    </row>
    <row r="119" spans="2:71" ht="137.25" customHeight="1" thickTop="1" thickBot="1" x14ac:dyDescent="0.35">
      <c r="B119" s="1584"/>
      <c r="C119" s="1693"/>
      <c r="D119" s="1696"/>
      <c r="E119" s="1614"/>
      <c r="F119" s="1597"/>
      <c r="G119" s="1781"/>
      <c r="H119" s="1778"/>
      <c r="I119" s="1206" t="s">
        <v>505</v>
      </c>
      <c r="J119" s="1775"/>
      <c r="K119" s="1775"/>
      <c r="L119" s="1618"/>
      <c r="M119" s="1626"/>
      <c r="N119" s="1629"/>
      <c r="O119" s="444" t="s">
        <v>53</v>
      </c>
      <c r="P119" s="444" t="s">
        <v>53</v>
      </c>
      <c r="Q119" s="444" t="s">
        <v>53</v>
      </c>
      <c r="R119" s="444" t="s">
        <v>53</v>
      </c>
      <c r="S119" s="444" t="s">
        <v>53</v>
      </c>
      <c r="T119" s="444" t="s">
        <v>53</v>
      </c>
      <c r="U119" s="444" t="s">
        <v>53</v>
      </c>
      <c r="V119" s="444" t="s">
        <v>54</v>
      </c>
      <c r="W119" s="444" t="s">
        <v>54</v>
      </c>
      <c r="X119" s="444" t="s">
        <v>53</v>
      </c>
      <c r="Y119" s="444" t="s">
        <v>53</v>
      </c>
      <c r="Z119" s="444" t="s">
        <v>53</v>
      </c>
      <c r="AA119" s="444" t="s">
        <v>53</v>
      </c>
      <c r="AB119" s="444" t="s">
        <v>53</v>
      </c>
      <c r="AC119" s="444" t="s">
        <v>53</v>
      </c>
      <c r="AD119" s="444" t="s">
        <v>54</v>
      </c>
      <c r="AE119" s="444" t="s">
        <v>53</v>
      </c>
      <c r="AF119" s="444" t="s">
        <v>53</v>
      </c>
      <c r="AG119" s="444" t="s">
        <v>54</v>
      </c>
      <c r="AH119" s="113"/>
      <c r="AI119" s="1618"/>
      <c r="AJ119" s="113"/>
      <c r="AK119" s="1633"/>
      <c r="AL119" s="1637"/>
      <c r="AM119" s="1640"/>
      <c r="AN119" s="685" t="s">
        <v>347</v>
      </c>
      <c r="AO119" s="1221" t="s">
        <v>1481</v>
      </c>
      <c r="AP119" s="1004" t="s">
        <v>1480</v>
      </c>
      <c r="AQ119" s="353" t="str">
        <f t="shared" si="132"/>
        <v>Probabilidad</v>
      </c>
      <c r="AR119" s="447" t="s">
        <v>61</v>
      </c>
      <c r="AS119" s="453">
        <f t="shared" si="133"/>
        <v>0.25</v>
      </c>
      <c r="AT119" s="447" t="s">
        <v>56</v>
      </c>
      <c r="AU119" s="453">
        <f t="shared" si="134"/>
        <v>0.15</v>
      </c>
      <c r="AV119" s="449">
        <f t="shared" si="135"/>
        <v>0.4</v>
      </c>
      <c r="AW119" s="447" t="s">
        <v>57</v>
      </c>
      <c r="AX119" s="447" t="s">
        <v>65</v>
      </c>
      <c r="AY119" s="447" t="s">
        <v>59</v>
      </c>
      <c r="AZ119" s="451">
        <f>IFERROR(IF(AND(AQ118="Probabilidad",AQ119="Probabilidad"),(AZ118-(+AZ118*AV119)),IF(AQ119="Probabilidad",(N118-(+N118*AV119)),IF(AQ119="Impacto",AZ118,""))),"")</f>
        <v>0.252</v>
      </c>
      <c r="BA119" s="448" t="str">
        <f t="shared" si="136"/>
        <v>Baja</v>
      </c>
      <c r="BB119" s="449">
        <f>IFERROR(IF(AND(AQ118="Impacto",AQ119="Impacto"),(BB118-(+BB118*AV119)),IF(AND(AQ118="Impacto",AQ119="Probabilidad"),(BB118),IF(AND(AQ118="Probabilidad",AQ119="Impacto"),(BB118-(+BB118*AV119)),IF(AND(AQ118="Probabilidad",AQ119="Probabilidad"),(BB118))))),"")</f>
        <v>0.4</v>
      </c>
      <c r="BC119" s="448" t="str">
        <f t="shared" si="137"/>
        <v>Menor</v>
      </c>
      <c r="BD119" s="450" t="str">
        <f>IF(AND(BA119&lt;&gt;"",BC119&lt;&gt;""),VLOOKUP(BA119&amp;BC119,'No Eliminar'!$P$3:$Q$27,2,FALSE),"")</f>
        <v>Moderada</v>
      </c>
      <c r="BE119" s="1621"/>
      <c r="BF119" s="1233" t="s">
        <v>1484</v>
      </c>
      <c r="BG119" s="1177" t="s">
        <v>876</v>
      </c>
      <c r="BH119" s="1177" t="s">
        <v>1485</v>
      </c>
      <c r="BI119" s="1263">
        <v>44928</v>
      </c>
      <c r="BJ119" s="1263">
        <v>45260</v>
      </c>
      <c r="BK119" s="1233"/>
      <c r="BL119" s="1783"/>
      <c r="BM119" s="614"/>
      <c r="BN119" s="614"/>
      <c r="BO119" s="614"/>
      <c r="BP119" s="614"/>
      <c r="BQ119" s="614"/>
      <c r="BR119" s="614"/>
      <c r="BS119" s="614"/>
    </row>
    <row r="120" spans="2:71" s="336" customFormat="1" ht="184.5" customHeight="1" thickBot="1" x14ac:dyDescent="0.35">
      <c r="B120" s="1584"/>
      <c r="C120" s="1693"/>
      <c r="D120" s="1696"/>
      <c r="E120" s="1648" t="s">
        <v>50</v>
      </c>
      <c r="F120" s="1595" t="s">
        <v>308</v>
      </c>
      <c r="G120" s="1788" t="s">
        <v>1010</v>
      </c>
      <c r="H120" s="1776" t="s">
        <v>68</v>
      </c>
      <c r="I120" s="1774" t="s">
        <v>878</v>
      </c>
      <c r="J120" s="1774" t="s">
        <v>1468</v>
      </c>
      <c r="K120" s="1774" t="s">
        <v>101</v>
      </c>
      <c r="L120" s="1617" t="s">
        <v>64</v>
      </c>
      <c r="M120" s="1624" t="str">
        <f t="shared" ref="M120:M127" si="181">IF(L120="Máximo 2 veces por año","Muy Baja", IF(L120="De 3 a 24 veces por año","Baja", IF(L120="De 24 a 500 veces por año","Media", IF(L120="De 500 veces al año y máximo 5000 veces por año","Alta",IF(L120="Más de 5000 veces por año","Muy Alta",";")))))</f>
        <v>Media</v>
      </c>
      <c r="N120" s="1627">
        <f t="shared" ref="N120:N127" si="182">IF(M120="Muy Baja", 20%, IF(M120="Baja",40%, IF(M120="Media",60%, IF(M120="Alta",80%,IF(M120="Muy Alta",100%,"")))))</f>
        <v>0.6</v>
      </c>
      <c r="O120" s="454" t="s">
        <v>53</v>
      </c>
      <c r="P120" s="454" t="s">
        <v>53</v>
      </c>
      <c r="Q120" s="454" t="s">
        <v>53</v>
      </c>
      <c r="R120" s="454" t="s">
        <v>53</v>
      </c>
      <c r="S120" s="454" t="s">
        <v>53</v>
      </c>
      <c r="T120" s="454" t="s">
        <v>53</v>
      </c>
      <c r="U120" s="454" t="s">
        <v>53</v>
      </c>
      <c r="V120" s="454" t="s">
        <v>54</v>
      </c>
      <c r="W120" s="454" t="s">
        <v>54</v>
      </c>
      <c r="X120" s="454" t="s">
        <v>53</v>
      </c>
      <c r="Y120" s="454" t="s">
        <v>53</v>
      </c>
      <c r="Z120" s="454" t="s">
        <v>53</v>
      </c>
      <c r="AA120" s="454" t="s">
        <v>53</v>
      </c>
      <c r="AB120" s="454" t="s">
        <v>53</v>
      </c>
      <c r="AC120" s="454" t="s">
        <v>53</v>
      </c>
      <c r="AD120" s="454" t="s">
        <v>54</v>
      </c>
      <c r="AE120" s="454" t="s">
        <v>53</v>
      </c>
      <c r="AF120" s="454" t="s">
        <v>53</v>
      </c>
      <c r="AG120" s="454" t="s">
        <v>54</v>
      </c>
      <c r="AH120" s="92"/>
      <c r="AI120" s="1617" t="s">
        <v>361</v>
      </c>
      <c r="AJ120" s="92"/>
      <c r="AK120" s="1632" t="str">
        <f t="shared" ref="AK120:AK127" si="183">IF(AI120="Afectación menor a 10 SMLMV","Leve",IF(AI120="Entre 10 y 50 SMLMV","Menor",IF(AI120="Entre 50 y 100 SMLMV","Moderado",IF(AI120="Entre 100 y 500 SMLMV","Mayor",IF(AI120="Mayor a 500 SMLMV","Catastrófico",";")))))</f>
        <v>Moderado</v>
      </c>
      <c r="AL120" s="1635">
        <f t="shared" ref="AL120:AL127" si="184">IF(AK120="Leve", 20%, IF(AK120="Menor",40%, IF(AK120="Moderado",60%, IF(AK120="Mayor",80%,IF(AK120="Catastrófico",100%,"")))))</f>
        <v>0.6</v>
      </c>
      <c r="AM120" s="1638" t="str">
        <f>IF(AND(M120&lt;&gt;"",AK120&lt;&gt;""),VLOOKUP(M120&amp;AK120,'No Eliminar'!$P$3:$Q$27,2,FALSE),"")</f>
        <v>Moderada</v>
      </c>
      <c r="AN120" s="686" t="s">
        <v>84</v>
      </c>
      <c r="AO120" s="1135" t="s">
        <v>1486</v>
      </c>
      <c r="AP120" s="1003" t="s">
        <v>501</v>
      </c>
      <c r="AQ120" s="94" t="str">
        <f t="shared" si="132"/>
        <v>Probabilidad</v>
      </c>
      <c r="AR120" s="462" t="s">
        <v>62</v>
      </c>
      <c r="AS120" s="459">
        <f t="shared" ref="AS120:AS127" si="185">IF(AR120="Preventivo", 25%, IF(AR120="Detectivo",15%, IF(AR120="Correctivo",10%,IF(AR120="No se tienen controles para aplicar al impacto","No Aplica",""))))</f>
        <v>0.15</v>
      </c>
      <c r="AT120" s="462" t="s">
        <v>56</v>
      </c>
      <c r="AU120" s="459">
        <f t="shared" ref="AU120:AU127" si="186">IF(AT120="Automático", 25%, IF(AT120="Manual",15%,IF(AT120="No Aplica", "No Aplica","")))</f>
        <v>0.15</v>
      </c>
      <c r="AV120" s="96">
        <f t="shared" ref="AV120:AV127" si="187">AS120+AU120</f>
        <v>0.3</v>
      </c>
      <c r="AW120" s="462" t="s">
        <v>57</v>
      </c>
      <c r="AX120" s="462" t="s">
        <v>65</v>
      </c>
      <c r="AY120" s="462" t="s">
        <v>59</v>
      </c>
      <c r="AZ120" s="96">
        <f t="shared" ref="AZ120" si="188">IFERROR(IF(AQ120="Probabilidad",(N120-(+N120*AV120)),IF(AQ120="Impacto",N120,"")),"")</f>
        <v>0.42</v>
      </c>
      <c r="BA120" s="97" t="str">
        <f t="shared" ref="BA120:BA127" si="189">IF(AZ120&lt;=20%, "Muy Baja", IF(AZ120&lt;=40%,"Baja", IF(AZ120&lt;=60%,"Media",IF(AZ120&lt;=80%,"Alta","Muy Alta"))))</f>
        <v>Media</v>
      </c>
      <c r="BB120" s="96">
        <f>IF(AQ120="Impacto",(AL120-(+AL120*AV120)),AL120)</f>
        <v>0.6</v>
      </c>
      <c r="BC120" s="97" t="str">
        <f t="shared" ref="BC120:BC127" si="190">IF(BB120&lt;=20%, "Leve", IF(BB120&lt;=40%,"Menor", IF(BB120&lt;=60%,"Moderado",IF(BB120&lt;=80%,"Mayor","Catastrófico"))))</f>
        <v>Moderado</v>
      </c>
      <c r="BD120" s="461" t="str">
        <f>IF(AND(BA120&lt;&gt;"",BC120&lt;&gt;""),VLOOKUP(BA120&amp;BC120,'No Eliminar'!$P$3:$Q$27,2,FALSE),"")</f>
        <v>Moderada</v>
      </c>
      <c r="BE120" s="1619" t="s">
        <v>60</v>
      </c>
      <c r="BF120" s="1786" t="s">
        <v>1011</v>
      </c>
      <c r="BG120" s="1776" t="s">
        <v>883</v>
      </c>
      <c r="BH120" s="1776" t="s">
        <v>1488</v>
      </c>
      <c r="BI120" s="1784">
        <v>44928</v>
      </c>
      <c r="BJ120" s="1784">
        <v>45289</v>
      </c>
      <c r="BK120" s="1014"/>
      <c r="BL120" s="1782" t="s">
        <v>1012</v>
      </c>
    </row>
    <row r="121" spans="2:71" s="336" customFormat="1" ht="102.75" thickBot="1" x14ac:dyDescent="0.35">
      <c r="B121" s="1584"/>
      <c r="C121" s="1693"/>
      <c r="D121" s="1696"/>
      <c r="E121" s="1614"/>
      <c r="F121" s="1597"/>
      <c r="G121" s="1789"/>
      <c r="H121" s="1778"/>
      <c r="I121" s="1775"/>
      <c r="J121" s="1775"/>
      <c r="K121" s="1775"/>
      <c r="L121" s="1618"/>
      <c r="M121" s="1626"/>
      <c r="N121" s="1629"/>
      <c r="O121" s="455" t="s">
        <v>53</v>
      </c>
      <c r="P121" s="455" t="s">
        <v>53</v>
      </c>
      <c r="Q121" s="455" t="s">
        <v>53</v>
      </c>
      <c r="R121" s="455" t="s">
        <v>53</v>
      </c>
      <c r="S121" s="455" t="s">
        <v>53</v>
      </c>
      <c r="T121" s="455" t="s">
        <v>53</v>
      </c>
      <c r="U121" s="455" t="s">
        <v>53</v>
      </c>
      <c r="V121" s="455" t="s">
        <v>54</v>
      </c>
      <c r="W121" s="455" t="s">
        <v>54</v>
      </c>
      <c r="X121" s="455" t="s">
        <v>53</v>
      </c>
      <c r="Y121" s="455" t="s">
        <v>53</v>
      </c>
      <c r="Z121" s="455" t="s">
        <v>53</v>
      </c>
      <c r="AA121" s="455" t="s">
        <v>53</v>
      </c>
      <c r="AB121" s="455" t="s">
        <v>53</v>
      </c>
      <c r="AC121" s="455" t="s">
        <v>53</v>
      </c>
      <c r="AD121" s="455" t="s">
        <v>54</v>
      </c>
      <c r="AE121" s="455" t="s">
        <v>53</v>
      </c>
      <c r="AF121" s="455" t="s">
        <v>53</v>
      </c>
      <c r="AG121" s="455" t="s">
        <v>54</v>
      </c>
      <c r="AH121" s="101"/>
      <c r="AI121" s="1618"/>
      <c r="AJ121" s="101"/>
      <c r="AK121" s="1633"/>
      <c r="AL121" s="1637"/>
      <c r="AM121" s="1640"/>
      <c r="AN121" s="685" t="s">
        <v>347</v>
      </c>
      <c r="AO121" s="1234" t="s">
        <v>1487</v>
      </c>
      <c r="AP121" s="1004" t="s">
        <v>880</v>
      </c>
      <c r="AQ121" s="353" t="str">
        <f t="shared" ref="AQ121:AQ126" si="191">IF(AR121="Preventivo","Probabilidad",IF(AR121="Detectivo","Probabilidad","Impacto"))</f>
        <v>Probabilidad</v>
      </c>
      <c r="AR121" s="447" t="s">
        <v>62</v>
      </c>
      <c r="AS121" s="453">
        <f t="shared" ref="AS121:AS126" si="192">IF(AR121="Preventivo", 25%, IF(AR121="Detectivo",15%, IF(AR121="Correctivo",10%,IF(AR121="No se tienen controles para aplicar al impacto","No Aplica",""))))</f>
        <v>0.15</v>
      </c>
      <c r="AT121" s="447" t="s">
        <v>56</v>
      </c>
      <c r="AU121" s="453">
        <f t="shared" ref="AU121:AU126" si="193">IF(AT121="Automático", 25%, IF(AT121="Manual",15%,IF(AT121="No Aplica", "No Aplica","")))</f>
        <v>0.15</v>
      </c>
      <c r="AV121" s="449">
        <f t="shared" ref="AV121:AV126" si="194">AS121+AU121</f>
        <v>0.3</v>
      </c>
      <c r="AW121" s="447" t="s">
        <v>57</v>
      </c>
      <c r="AX121" s="447" t="s">
        <v>65</v>
      </c>
      <c r="AY121" s="447" t="s">
        <v>59</v>
      </c>
      <c r="AZ121" s="451">
        <f>IFERROR(IF(AND(AQ120="Probabilidad",AQ121="Probabilidad"),(AZ120-(+AZ120*AV121)),IF(AQ121="Probabilidad",(N120-(+N120*AV121)),IF(AQ121="Impacto",AZ120,""))),"")</f>
        <v>0.29399999999999998</v>
      </c>
      <c r="BA121" s="448" t="str">
        <f t="shared" ref="BA121:BA126" si="195">IF(AZ121&lt;=20%, "Muy Baja", IF(AZ121&lt;=40%,"Baja", IF(AZ121&lt;=60%,"Media",IF(AZ121&lt;=80%,"Alta","Muy Alta"))))</f>
        <v>Baja</v>
      </c>
      <c r="BB121" s="449">
        <f>IFERROR(IF(AND(AQ120="Impacto",AQ121="Impacto"),(BB120-(+BB120*AV121)),IF(AND(AQ120="Impacto",AQ121="Probabilidad"),(BB120),IF(AND(AQ120="Probabilidad",AQ121="Impacto"),(BB120-(+BB120*AV121)),IF(AND(AQ120="Probabilidad",AQ121="Probabilidad"),(BB120))))),"")</f>
        <v>0.6</v>
      </c>
      <c r="BC121" s="448" t="str">
        <f t="shared" ref="BC121:BC126" si="196">IF(BB121&lt;=20%, "Leve", IF(BB121&lt;=40%,"Menor", IF(BB121&lt;=60%,"Moderado",IF(BB121&lt;=80%,"Mayor","Catastrófico"))))</f>
        <v>Moderado</v>
      </c>
      <c r="BD121" s="450" t="str">
        <f>IF(AND(BA121&lt;&gt;"",BC121&lt;&gt;""),VLOOKUP(BA121&amp;BC121,'No Eliminar'!$P$3:$Q$27,2,FALSE),"")</f>
        <v>Moderada</v>
      </c>
      <c r="BE121" s="1621"/>
      <c r="BF121" s="1787"/>
      <c r="BG121" s="1778"/>
      <c r="BH121" s="1778"/>
      <c r="BI121" s="1785"/>
      <c r="BJ121" s="1785"/>
      <c r="BK121" s="1233"/>
      <c r="BL121" s="1783"/>
    </row>
    <row r="122" spans="2:71" s="336" customFormat="1" ht="186.75" customHeight="1" thickBot="1" x14ac:dyDescent="0.35">
      <c r="B122" s="1584"/>
      <c r="C122" s="1693"/>
      <c r="D122" s="1696"/>
      <c r="E122" s="1648" t="s">
        <v>50</v>
      </c>
      <c r="F122" s="1595" t="s">
        <v>309</v>
      </c>
      <c r="G122" s="1788" t="s">
        <v>1013</v>
      </c>
      <c r="H122" s="1776" t="s">
        <v>68</v>
      </c>
      <c r="I122" s="1774" t="s">
        <v>885</v>
      </c>
      <c r="J122" s="1774" t="s">
        <v>886</v>
      </c>
      <c r="K122" s="1774" t="s">
        <v>101</v>
      </c>
      <c r="L122" s="1617" t="s">
        <v>64</v>
      </c>
      <c r="M122" s="1624" t="str">
        <f t="shared" ref="M122:M124" si="197">IF(L122="Máximo 2 veces por año","Muy Baja", IF(L122="De 3 a 24 veces por año","Baja", IF(L122="De 24 a 500 veces por año","Media", IF(L122="De 500 veces al año y máximo 5000 veces por año","Alta",IF(L122="Más de 5000 veces por año","Muy Alta",";")))))</f>
        <v>Media</v>
      </c>
      <c r="N122" s="1627">
        <f t="shared" ref="N122:N124" si="198">IF(M122="Muy Baja", 20%, IF(M122="Baja",40%, IF(M122="Media",60%, IF(M122="Alta",80%,IF(M122="Muy Alta",100%,"")))))</f>
        <v>0.6</v>
      </c>
      <c r="O122" s="457" t="s">
        <v>53</v>
      </c>
      <c r="P122" s="457" t="s">
        <v>53</v>
      </c>
      <c r="Q122" s="457" t="s">
        <v>53</v>
      </c>
      <c r="R122" s="457" t="s">
        <v>53</v>
      </c>
      <c r="S122" s="457" t="s">
        <v>53</v>
      </c>
      <c r="T122" s="457" t="s">
        <v>53</v>
      </c>
      <c r="U122" s="457" t="s">
        <v>53</v>
      </c>
      <c r="V122" s="457" t="s">
        <v>54</v>
      </c>
      <c r="W122" s="457" t="s">
        <v>54</v>
      </c>
      <c r="X122" s="457" t="s">
        <v>53</v>
      </c>
      <c r="Y122" s="457" t="s">
        <v>53</v>
      </c>
      <c r="Z122" s="457" t="s">
        <v>53</v>
      </c>
      <c r="AA122" s="457" t="s">
        <v>53</v>
      </c>
      <c r="AB122" s="457" t="s">
        <v>53</v>
      </c>
      <c r="AC122" s="457" t="s">
        <v>53</v>
      </c>
      <c r="AD122" s="457" t="s">
        <v>54</v>
      </c>
      <c r="AE122" s="457" t="s">
        <v>53</v>
      </c>
      <c r="AF122" s="457" t="s">
        <v>53</v>
      </c>
      <c r="AG122" s="457" t="s">
        <v>54</v>
      </c>
      <c r="AH122" s="84"/>
      <c r="AI122" s="1617" t="s">
        <v>361</v>
      </c>
      <c r="AJ122" s="84"/>
      <c r="AK122" s="1632" t="str">
        <f t="shared" ref="AK122:AK124" si="199">IF(AI122="Afectación menor a 10 SMLMV","Leve",IF(AI122="Entre 10 y 50 SMLMV","Menor",IF(AI122="Entre 50 y 100 SMLMV","Moderado",IF(AI122="Entre 100 y 500 SMLMV","Mayor",IF(AI122="Mayor a 500 SMLMV","Catastrófico",";")))))</f>
        <v>Moderado</v>
      </c>
      <c r="AL122" s="1635">
        <f t="shared" ref="AL122:AL124" si="200">IF(AK122="Leve", 20%, IF(AK122="Menor",40%, IF(AK122="Moderado",60%, IF(AK122="Mayor",80%,IF(AK122="Catastrófico",100%,"")))))</f>
        <v>0.6</v>
      </c>
      <c r="AM122" s="1638" t="str">
        <f>IF(AND(M122&lt;&gt;"",AK122&lt;&gt;""),VLOOKUP(M122&amp;AK122,'No Eliminar'!$P$3:$Q$27,2,FALSE),"")</f>
        <v>Moderada</v>
      </c>
      <c r="AN122" s="686" t="s">
        <v>84</v>
      </c>
      <c r="AO122" s="1138" t="s">
        <v>1471</v>
      </c>
      <c r="AP122" s="368" t="s">
        <v>887</v>
      </c>
      <c r="AQ122" s="94" t="str">
        <f t="shared" si="191"/>
        <v>Probabilidad</v>
      </c>
      <c r="AR122" s="462" t="s">
        <v>61</v>
      </c>
      <c r="AS122" s="459">
        <f t="shared" si="192"/>
        <v>0.25</v>
      </c>
      <c r="AT122" s="462" t="s">
        <v>56</v>
      </c>
      <c r="AU122" s="459">
        <f t="shared" si="193"/>
        <v>0.15</v>
      </c>
      <c r="AV122" s="96">
        <f t="shared" si="194"/>
        <v>0.4</v>
      </c>
      <c r="AW122" s="462" t="s">
        <v>57</v>
      </c>
      <c r="AX122" s="462" t="s">
        <v>65</v>
      </c>
      <c r="AY122" s="462" t="s">
        <v>59</v>
      </c>
      <c r="AZ122" s="96">
        <f t="shared" ref="AZ122:AZ124" si="201">IFERROR(IF(AQ122="Probabilidad",(N122-(+N122*AV122)),IF(AQ122="Impacto",N122,"")),"")</f>
        <v>0.36</v>
      </c>
      <c r="BA122" s="97" t="str">
        <f t="shared" si="195"/>
        <v>Baja</v>
      </c>
      <c r="BB122" s="96">
        <f>IF(AQ122="Impacto",(AL122-(+AL122*AV122)),AL122)</f>
        <v>0.6</v>
      </c>
      <c r="BC122" s="97" t="str">
        <f t="shared" si="196"/>
        <v>Moderado</v>
      </c>
      <c r="BD122" s="461" t="str">
        <f>IF(AND(BA122&lt;&gt;"",BC122&lt;&gt;""),VLOOKUP(BA122&amp;BC122,'No Eliminar'!$P$3:$Q$27,2,FALSE),"")</f>
        <v>Moderada</v>
      </c>
      <c r="BE122" s="1619" t="s">
        <v>118</v>
      </c>
      <c r="BF122" s="1786" t="s">
        <v>1014</v>
      </c>
      <c r="BG122" s="1776" t="s">
        <v>1015</v>
      </c>
      <c r="BH122" s="1776" t="s">
        <v>395</v>
      </c>
      <c r="BI122" s="1784">
        <v>44958</v>
      </c>
      <c r="BJ122" s="1784">
        <v>45260</v>
      </c>
      <c r="BK122" s="1014"/>
      <c r="BL122" s="1800" t="s">
        <v>890</v>
      </c>
    </row>
    <row r="123" spans="2:71" s="336" customFormat="1" ht="123.75" customHeight="1" thickBot="1" x14ac:dyDescent="0.35">
      <c r="B123" s="1584"/>
      <c r="C123" s="1693"/>
      <c r="D123" s="1696"/>
      <c r="E123" s="1614"/>
      <c r="F123" s="1597"/>
      <c r="G123" s="1789"/>
      <c r="H123" s="1778"/>
      <c r="I123" s="1775"/>
      <c r="J123" s="1775"/>
      <c r="K123" s="1775"/>
      <c r="L123" s="1618"/>
      <c r="M123" s="1626"/>
      <c r="N123" s="1629"/>
      <c r="O123" s="444" t="s">
        <v>53</v>
      </c>
      <c r="P123" s="444" t="s">
        <v>53</v>
      </c>
      <c r="Q123" s="444" t="s">
        <v>53</v>
      </c>
      <c r="R123" s="444" t="s">
        <v>53</v>
      </c>
      <c r="S123" s="444" t="s">
        <v>53</v>
      </c>
      <c r="T123" s="444" t="s">
        <v>53</v>
      </c>
      <c r="U123" s="444" t="s">
        <v>53</v>
      </c>
      <c r="V123" s="444" t="s">
        <v>54</v>
      </c>
      <c r="W123" s="444" t="s">
        <v>54</v>
      </c>
      <c r="X123" s="444" t="s">
        <v>53</v>
      </c>
      <c r="Y123" s="444" t="s">
        <v>53</v>
      </c>
      <c r="Z123" s="444" t="s">
        <v>53</v>
      </c>
      <c r="AA123" s="444" t="s">
        <v>53</v>
      </c>
      <c r="AB123" s="444" t="s">
        <v>53</v>
      </c>
      <c r="AC123" s="444" t="s">
        <v>53</v>
      </c>
      <c r="AD123" s="444" t="s">
        <v>54</v>
      </c>
      <c r="AE123" s="444" t="s">
        <v>53</v>
      </c>
      <c r="AF123" s="444" t="s">
        <v>53</v>
      </c>
      <c r="AG123" s="444" t="s">
        <v>54</v>
      </c>
      <c r="AH123" s="113"/>
      <c r="AI123" s="1618"/>
      <c r="AJ123" s="113"/>
      <c r="AK123" s="1633"/>
      <c r="AL123" s="1637"/>
      <c r="AM123" s="1640"/>
      <c r="AN123" s="522" t="s">
        <v>347</v>
      </c>
      <c r="AO123" s="1234" t="s">
        <v>1387</v>
      </c>
      <c r="AP123" s="445" t="s">
        <v>1446</v>
      </c>
      <c r="AQ123" s="353" t="str">
        <f t="shared" si="191"/>
        <v>Probabilidad</v>
      </c>
      <c r="AR123" s="447" t="s">
        <v>61</v>
      </c>
      <c r="AS123" s="453">
        <f t="shared" si="192"/>
        <v>0.25</v>
      </c>
      <c r="AT123" s="447" t="s">
        <v>56</v>
      </c>
      <c r="AU123" s="453">
        <f t="shared" si="193"/>
        <v>0.15</v>
      </c>
      <c r="AV123" s="449">
        <f t="shared" si="194"/>
        <v>0.4</v>
      </c>
      <c r="AW123" s="447" t="s">
        <v>57</v>
      </c>
      <c r="AX123" s="447" t="s">
        <v>65</v>
      </c>
      <c r="AY123" s="447" t="s">
        <v>59</v>
      </c>
      <c r="AZ123" s="451">
        <f>IFERROR(IF(AND(AQ122="Probabilidad",AQ123="Probabilidad"),(AZ122-(+AZ122*AV123)),IF(AQ123="Probabilidad",(N122-(+N122*AV123)),IF(AQ123="Impacto",AZ122,""))),"")</f>
        <v>0.216</v>
      </c>
      <c r="BA123" s="448" t="str">
        <f t="shared" si="195"/>
        <v>Baja</v>
      </c>
      <c r="BB123" s="449">
        <f>IFERROR(IF(AND(AQ122="Impacto",AQ123="Impacto"),(BB122-(+BB122*AV123)),IF(AND(AQ122="Impacto",AQ123="Probabilidad"),(BB122),IF(AND(AQ122="Probabilidad",AQ123="Impacto"),(BB122-(+BB122*AV123)),IF(AND(AQ122="Probabilidad",AQ123="Probabilidad"),(BB122))))),"")</f>
        <v>0.6</v>
      </c>
      <c r="BC123" s="448" t="str">
        <f t="shared" si="196"/>
        <v>Moderado</v>
      </c>
      <c r="BD123" s="450" t="str">
        <f>IF(AND(BA123&lt;&gt;"",BC123&lt;&gt;""),VLOOKUP(BA123&amp;BC123,'No Eliminar'!$P$3:$Q$27,2,FALSE),"")</f>
        <v>Moderada</v>
      </c>
      <c r="BE123" s="1621"/>
      <c r="BF123" s="1787"/>
      <c r="BG123" s="1778"/>
      <c r="BH123" s="1778"/>
      <c r="BI123" s="1785"/>
      <c r="BJ123" s="1785"/>
      <c r="BK123" s="1233"/>
      <c r="BL123" s="1802"/>
    </row>
    <row r="124" spans="2:71" s="336" customFormat="1" ht="224.25" customHeight="1" thickBot="1" x14ac:dyDescent="0.35">
      <c r="B124" s="1584"/>
      <c r="C124" s="1693"/>
      <c r="D124" s="1696"/>
      <c r="E124" s="1648" t="s">
        <v>50</v>
      </c>
      <c r="F124" s="1595" t="s">
        <v>311</v>
      </c>
      <c r="G124" s="1788" t="s">
        <v>1016</v>
      </c>
      <c r="H124" s="1776" t="s">
        <v>68</v>
      </c>
      <c r="I124" s="1776" t="s">
        <v>886</v>
      </c>
      <c r="J124" s="1776" t="s">
        <v>892</v>
      </c>
      <c r="K124" s="1774" t="s">
        <v>101</v>
      </c>
      <c r="L124" s="1617" t="s">
        <v>72</v>
      </c>
      <c r="M124" s="1624" t="str">
        <f t="shared" si="197"/>
        <v>Baja</v>
      </c>
      <c r="N124" s="1627">
        <f t="shared" si="198"/>
        <v>0.4</v>
      </c>
      <c r="O124" s="454" t="s">
        <v>53</v>
      </c>
      <c r="P124" s="454" t="s">
        <v>53</v>
      </c>
      <c r="Q124" s="454" t="s">
        <v>53</v>
      </c>
      <c r="R124" s="454" t="s">
        <v>53</v>
      </c>
      <c r="S124" s="454" t="s">
        <v>53</v>
      </c>
      <c r="T124" s="454" t="s">
        <v>53</v>
      </c>
      <c r="U124" s="454" t="s">
        <v>53</v>
      </c>
      <c r="V124" s="454" t="s">
        <v>54</v>
      </c>
      <c r="W124" s="454" t="s">
        <v>54</v>
      </c>
      <c r="X124" s="454" t="s">
        <v>53</v>
      </c>
      <c r="Y124" s="454" t="s">
        <v>53</v>
      </c>
      <c r="Z124" s="454" t="s">
        <v>53</v>
      </c>
      <c r="AA124" s="454" t="s">
        <v>53</v>
      </c>
      <c r="AB124" s="454" t="s">
        <v>53</v>
      </c>
      <c r="AC124" s="454" t="s">
        <v>53</v>
      </c>
      <c r="AD124" s="454" t="s">
        <v>54</v>
      </c>
      <c r="AE124" s="454" t="s">
        <v>53</v>
      </c>
      <c r="AF124" s="454" t="s">
        <v>53</v>
      </c>
      <c r="AG124" s="454" t="s">
        <v>54</v>
      </c>
      <c r="AH124" s="92"/>
      <c r="AI124" s="1617" t="s">
        <v>361</v>
      </c>
      <c r="AJ124" s="92"/>
      <c r="AK124" s="1632" t="str">
        <f t="shared" si="199"/>
        <v>Moderado</v>
      </c>
      <c r="AL124" s="1635">
        <f t="shared" si="200"/>
        <v>0.6</v>
      </c>
      <c r="AM124" s="1638" t="str">
        <f>IF(AND(M124&lt;&gt;"",AK124&lt;&gt;""),VLOOKUP(M124&amp;AK124,'No Eliminar'!$P$3:$Q$27,2,FALSE),"")</f>
        <v>Moderada</v>
      </c>
      <c r="AN124" s="685" t="s">
        <v>84</v>
      </c>
      <c r="AO124" s="1235" t="s">
        <v>1384</v>
      </c>
      <c r="AP124" s="368" t="s">
        <v>893</v>
      </c>
      <c r="AQ124" s="122" t="str">
        <f t="shared" si="191"/>
        <v>Probabilidad</v>
      </c>
      <c r="AR124" s="462" t="s">
        <v>61</v>
      </c>
      <c r="AS124" s="459">
        <f t="shared" si="192"/>
        <v>0.25</v>
      </c>
      <c r="AT124" s="462" t="s">
        <v>56</v>
      </c>
      <c r="AU124" s="459">
        <f t="shared" si="193"/>
        <v>0.15</v>
      </c>
      <c r="AV124" s="96">
        <f t="shared" si="194"/>
        <v>0.4</v>
      </c>
      <c r="AW124" s="462" t="s">
        <v>57</v>
      </c>
      <c r="AX124" s="462" t="s">
        <v>58</v>
      </c>
      <c r="AY124" s="462" t="s">
        <v>59</v>
      </c>
      <c r="AZ124" s="96">
        <f t="shared" si="201"/>
        <v>0.24</v>
      </c>
      <c r="BA124" s="97" t="str">
        <f t="shared" si="195"/>
        <v>Baja</v>
      </c>
      <c r="BB124" s="96">
        <f t="shared" ref="BB124" si="202">IF(AQ124="Impacto",(AL124-(+AL124*AV124)),AL124)</f>
        <v>0.6</v>
      </c>
      <c r="BC124" s="97" t="str">
        <f t="shared" si="196"/>
        <v>Moderado</v>
      </c>
      <c r="BD124" s="461" t="str">
        <f>IF(AND(BA124&lt;&gt;"",BC124&lt;&gt;""),VLOOKUP(BA124&amp;BC124,'No Eliminar'!$P$3:$Q$27,2,FALSE),"")</f>
        <v>Moderada</v>
      </c>
      <c r="BE124" s="1619" t="s">
        <v>60</v>
      </c>
      <c r="BF124" s="1786" t="s">
        <v>898</v>
      </c>
      <c r="BG124" s="1776" t="s">
        <v>899</v>
      </c>
      <c r="BH124" s="1776" t="s">
        <v>430</v>
      </c>
      <c r="BI124" s="1784">
        <v>44958</v>
      </c>
      <c r="BJ124" s="1784">
        <v>45260</v>
      </c>
      <c r="BK124" s="1014"/>
      <c r="BL124" s="1782" t="s">
        <v>1017</v>
      </c>
    </row>
    <row r="125" spans="2:71" s="336" customFormat="1" ht="98.25" customHeight="1" thickBot="1" x14ac:dyDescent="0.35">
      <c r="B125" s="1584"/>
      <c r="C125" s="1693"/>
      <c r="D125" s="1696"/>
      <c r="E125" s="1593"/>
      <c r="F125" s="1596"/>
      <c r="G125" s="1814"/>
      <c r="H125" s="1777"/>
      <c r="I125" s="1777"/>
      <c r="J125" s="1777"/>
      <c r="K125" s="1779"/>
      <c r="L125" s="1622"/>
      <c r="M125" s="1625"/>
      <c r="N125" s="1628"/>
      <c r="O125" s="332" t="s">
        <v>53</v>
      </c>
      <c r="P125" s="332" t="s">
        <v>53</v>
      </c>
      <c r="Q125" s="332" t="s">
        <v>53</v>
      </c>
      <c r="R125" s="332" t="s">
        <v>53</v>
      </c>
      <c r="S125" s="332" t="s">
        <v>53</v>
      </c>
      <c r="T125" s="332" t="s">
        <v>53</v>
      </c>
      <c r="U125" s="332" t="s">
        <v>53</v>
      </c>
      <c r="V125" s="332" t="s">
        <v>54</v>
      </c>
      <c r="W125" s="332" t="s">
        <v>54</v>
      </c>
      <c r="X125" s="332" t="s">
        <v>53</v>
      </c>
      <c r="Y125" s="332" t="s">
        <v>53</v>
      </c>
      <c r="Z125" s="332" t="s">
        <v>53</v>
      </c>
      <c r="AA125" s="332" t="s">
        <v>53</v>
      </c>
      <c r="AB125" s="332" t="s">
        <v>53</v>
      </c>
      <c r="AC125" s="332" t="s">
        <v>53</v>
      </c>
      <c r="AD125" s="332" t="s">
        <v>54</v>
      </c>
      <c r="AE125" s="332" t="s">
        <v>53</v>
      </c>
      <c r="AF125" s="332" t="s">
        <v>53</v>
      </c>
      <c r="AG125" s="332" t="s">
        <v>54</v>
      </c>
      <c r="AH125" s="337"/>
      <c r="AI125" s="1622"/>
      <c r="AJ125" s="337"/>
      <c r="AK125" s="1634"/>
      <c r="AL125" s="1636"/>
      <c r="AM125" s="1639"/>
      <c r="AN125" s="686" t="s">
        <v>347</v>
      </c>
      <c r="AO125" s="1236" t="s">
        <v>1385</v>
      </c>
      <c r="AP125" s="368" t="s">
        <v>894</v>
      </c>
      <c r="AQ125" s="521" t="str">
        <f t="shared" si="191"/>
        <v>Probabilidad</v>
      </c>
      <c r="AR125" s="446" t="s">
        <v>61</v>
      </c>
      <c r="AS125" s="341">
        <f t="shared" si="192"/>
        <v>0.25</v>
      </c>
      <c r="AT125" s="446" t="s">
        <v>56</v>
      </c>
      <c r="AU125" s="341">
        <f t="shared" si="193"/>
        <v>0.15</v>
      </c>
      <c r="AV125" s="346">
        <f t="shared" si="194"/>
        <v>0.4</v>
      </c>
      <c r="AW125" s="446" t="s">
        <v>57</v>
      </c>
      <c r="AX125" s="446" t="s">
        <v>58</v>
      </c>
      <c r="AY125" s="446" t="s">
        <v>59</v>
      </c>
      <c r="AZ125" s="76">
        <f>IFERROR(IF(AND(AQ124="Probabilidad",AQ125="Probabilidad"),(AZ124-(+AZ124*AV125)),IF(AQ125="Probabilidad",(N124-(+N124*AV125)),IF(AQ125="Impacto",AZ124,""))),"")</f>
        <v>0.14399999999999999</v>
      </c>
      <c r="BA125" s="345" t="str">
        <f t="shared" si="195"/>
        <v>Muy Baja</v>
      </c>
      <c r="BB125" s="346">
        <f>IFERROR(IF(AND(AQ124="Impacto",AQ125="Impacto"),(BB124-(+BB124*AV125)),IF(AND(AQ124="Impacto",AQ125="Probabilidad"),(BB124),IF(AND(AQ124="Probabilidad",AQ125="Impacto"),(BB124-(+BB124*AV125)),IF(AND(AQ124="Probabilidad",AQ125="Probabilidad"),(BB124))))),"")</f>
        <v>0.6</v>
      </c>
      <c r="BC125" s="345" t="str">
        <f t="shared" si="196"/>
        <v>Moderado</v>
      </c>
      <c r="BD125" s="344" t="str">
        <f>IF(AND(BA125&lt;&gt;"",BC125&lt;&gt;""),VLOOKUP(BA125&amp;BC125,'No Eliminar'!$P$3:$Q$27,2,FALSE),"")</f>
        <v>Moderada</v>
      </c>
      <c r="BE125" s="1620"/>
      <c r="BF125" s="1791"/>
      <c r="BG125" s="1777"/>
      <c r="BH125" s="1777"/>
      <c r="BI125" s="1790"/>
      <c r="BJ125" s="1790"/>
      <c r="BK125" s="1167"/>
      <c r="BL125" s="1805"/>
    </row>
    <row r="126" spans="2:71" s="336" customFormat="1" ht="96" customHeight="1" thickBot="1" x14ac:dyDescent="0.35">
      <c r="B126" s="1584"/>
      <c r="C126" s="1693"/>
      <c r="D126" s="1696"/>
      <c r="E126" s="1614"/>
      <c r="F126" s="1597"/>
      <c r="G126" s="1789"/>
      <c r="H126" s="1778"/>
      <c r="I126" s="1778"/>
      <c r="J126" s="1778"/>
      <c r="K126" s="1775"/>
      <c r="L126" s="1618"/>
      <c r="M126" s="1626"/>
      <c r="N126" s="1629"/>
      <c r="O126" s="444" t="s">
        <v>53</v>
      </c>
      <c r="P126" s="444" t="s">
        <v>53</v>
      </c>
      <c r="Q126" s="444" t="s">
        <v>53</v>
      </c>
      <c r="R126" s="444" t="s">
        <v>53</v>
      </c>
      <c r="S126" s="444" t="s">
        <v>53</v>
      </c>
      <c r="T126" s="444" t="s">
        <v>53</v>
      </c>
      <c r="U126" s="444" t="s">
        <v>53</v>
      </c>
      <c r="V126" s="444" t="s">
        <v>54</v>
      </c>
      <c r="W126" s="444" t="s">
        <v>54</v>
      </c>
      <c r="X126" s="444" t="s">
        <v>53</v>
      </c>
      <c r="Y126" s="444" t="s">
        <v>53</v>
      </c>
      <c r="Z126" s="444" t="s">
        <v>53</v>
      </c>
      <c r="AA126" s="444" t="s">
        <v>53</v>
      </c>
      <c r="AB126" s="444" t="s">
        <v>53</v>
      </c>
      <c r="AC126" s="444" t="s">
        <v>53</v>
      </c>
      <c r="AD126" s="444" t="s">
        <v>54</v>
      </c>
      <c r="AE126" s="444" t="s">
        <v>53</v>
      </c>
      <c r="AF126" s="444" t="s">
        <v>53</v>
      </c>
      <c r="AG126" s="444" t="s">
        <v>54</v>
      </c>
      <c r="AH126" s="113"/>
      <c r="AI126" s="1618"/>
      <c r="AJ126" s="113"/>
      <c r="AK126" s="1633"/>
      <c r="AL126" s="1637"/>
      <c r="AM126" s="1640"/>
      <c r="AN126" s="522" t="s">
        <v>348</v>
      </c>
      <c r="AO126" s="1237" t="s">
        <v>1386</v>
      </c>
      <c r="AP126" s="445" t="s">
        <v>895</v>
      </c>
      <c r="AQ126" s="528" t="str">
        <f t="shared" si="191"/>
        <v>Probabilidad</v>
      </c>
      <c r="AR126" s="447" t="s">
        <v>62</v>
      </c>
      <c r="AS126" s="453">
        <f t="shared" si="192"/>
        <v>0.15</v>
      </c>
      <c r="AT126" s="447" t="s">
        <v>56</v>
      </c>
      <c r="AU126" s="453">
        <f t="shared" si="193"/>
        <v>0.15</v>
      </c>
      <c r="AV126" s="449">
        <f t="shared" si="194"/>
        <v>0.3</v>
      </c>
      <c r="AW126" s="447" t="s">
        <v>73</v>
      </c>
      <c r="AX126" s="447" t="s">
        <v>65</v>
      </c>
      <c r="AY126" s="447" t="s">
        <v>59</v>
      </c>
      <c r="AZ126" s="449">
        <f>IFERROR(IF(AND(AQ125="Probabilidad",AQ126="Probabilidad"),(AZ125-(+AZ125*AV126)),IF(AND(AQ125="Impacto",AQ126="Probabilidad"),(AZ124-(+AZ124*AV126)),IF(AQ126="Impacto",AZ125,""))),"")</f>
        <v>0.1008</v>
      </c>
      <c r="BA126" s="448" t="str">
        <f t="shared" si="195"/>
        <v>Muy Baja</v>
      </c>
      <c r="BB126" s="449">
        <f>IFERROR(IF(AND(AQ125="Impacto",AQ126="Impacto"),(BB125-(+BB125*AV126)),IF(AND(AQ125="Impacto",AQ126="Probabilidad"),(BB125),IF(AND(AQ125="Probabilidad",AQ126="Impacto"),(BB125-(+BB125*AV126)),IF(AND(AQ125="Probabilidad",AQ126="Probabilidad"),(BB125))))),"")</f>
        <v>0.6</v>
      </c>
      <c r="BC126" s="448" t="str">
        <f t="shared" si="196"/>
        <v>Moderado</v>
      </c>
      <c r="BD126" s="450" t="str">
        <f>IF(AND(BA126&lt;&gt;"",BC126&lt;&gt;""),VLOOKUP(BA126&amp;BC126,'No Eliminar'!$P$3:$Q$27,2,FALSE),"")</f>
        <v>Moderada</v>
      </c>
      <c r="BE126" s="1621"/>
      <c r="BF126" s="1787"/>
      <c r="BG126" s="1778"/>
      <c r="BH126" s="1778"/>
      <c r="BI126" s="1785"/>
      <c r="BJ126" s="1785"/>
      <c r="BK126" s="1233"/>
      <c r="BL126" s="1783"/>
    </row>
    <row r="127" spans="2:71" s="336" customFormat="1" ht="246" customHeight="1" thickBot="1" x14ac:dyDescent="0.35">
      <c r="B127" s="1584"/>
      <c r="C127" s="1693"/>
      <c r="D127" s="1696"/>
      <c r="E127" s="1648" t="s">
        <v>50</v>
      </c>
      <c r="F127" s="1595" t="s">
        <v>313</v>
      </c>
      <c r="G127" s="1788" t="s">
        <v>1019</v>
      </c>
      <c r="H127" s="1776" t="s">
        <v>68</v>
      </c>
      <c r="I127" s="1776" t="s">
        <v>903</v>
      </c>
      <c r="J127" s="1776" t="s">
        <v>904</v>
      </c>
      <c r="K127" s="1774" t="s">
        <v>101</v>
      </c>
      <c r="L127" s="1617" t="s">
        <v>167</v>
      </c>
      <c r="M127" s="1624" t="str">
        <f t="shared" si="181"/>
        <v>Muy Baja</v>
      </c>
      <c r="N127" s="1627">
        <f t="shared" si="182"/>
        <v>0.2</v>
      </c>
      <c r="O127" s="454" t="s">
        <v>53</v>
      </c>
      <c r="P127" s="454" t="s">
        <v>53</v>
      </c>
      <c r="Q127" s="454" t="s">
        <v>53</v>
      </c>
      <c r="R127" s="454" t="s">
        <v>53</v>
      </c>
      <c r="S127" s="454" t="s">
        <v>53</v>
      </c>
      <c r="T127" s="454" t="s">
        <v>53</v>
      </c>
      <c r="U127" s="454" t="s">
        <v>53</v>
      </c>
      <c r="V127" s="454" t="s">
        <v>54</v>
      </c>
      <c r="W127" s="454" t="s">
        <v>54</v>
      </c>
      <c r="X127" s="454" t="s">
        <v>53</v>
      </c>
      <c r="Y127" s="454" t="s">
        <v>53</v>
      </c>
      <c r="Z127" s="454" t="s">
        <v>53</v>
      </c>
      <c r="AA127" s="454" t="s">
        <v>53</v>
      </c>
      <c r="AB127" s="454" t="s">
        <v>53</v>
      </c>
      <c r="AC127" s="454" t="s">
        <v>53</v>
      </c>
      <c r="AD127" s="454" t="s">
        <v>54</v>
      </c>
      <c r="AE127" s="454" t="s">
        <v>53</v>
      </c>
      <c r="AF127" s="454" t="s">
        <v>53</v>
      </c>
      <c r="AG127" s="454" t="s">
        <v>54</v>
      </c>
      <c r="AH127" s="92"/>
      <c r="AI127" s="1617" t="s">
        <v>362</v>
      </c>
      <c r="AJ127" s="92"/>
      <c r="AK127" s="1632" t="str">
        <f t="shared" si="183"/>
        <v>Mayor</v>
      </c>
      <c r="AL127" s="1635">
        <f t="shared" si="184"/>
        <v>0.8</v>
      </c>
      <c r="AM127" s="1638" t="str">
        <f>IF(AND(M127&lt;&gt;"",AK127&lt;&gt;""),VLOOKUP(M127&amp;AK127,'No Eliminar'!$P$3:$Q$27,2,FALSE),"")</f>
        <v>Alta</v>
      </c>
      <c r="AN127" s="686" t="s">
        <v>84</v>
      </c>
      <c r="AO127" s="1135" t="s">
        <v>1382</v>
      </c>
      <c r="AP127" s="368" t="s">
        <v>905</v>
      </c>
      <c r="AQ127" s="94" t="str">
        <f t="shared" si="132"/>
        <v>Probabilidad</v>
      </c>
      <c r="AR127" s="462" t="s">
        <v>61</v>
      </c>
      <c r="AS127" s="459">
        <f t="shared" si="185"/>
        <v>0.25</v>
      </c>
      <c r="AT127" s="462" t="s">
        <v>56</v>
      </c>
      <c r="AU127" s="459">
        <f t="shared" si="186"/>
        <v>0.15</v>
      </c>
      <c r="AV127" s="96">
        <f t="shared" si="187"/>
        <v>0.4</v>
      </c>
      <c r="AW127" s="462" t="s">
        <v>57</v>
      </c>
      <c r="AX127" s="462" t="s">
        <v>58</v>
      </c>
      <c r="AY127" s="462" t="s">
        <v>59</v>
      </c>
      <c r="AZ127" s="96">
        <f>IFERROR(IF(AQ127="Probabilidad",(N127-(+N127*AV127)),IF(AQ127="Impacto",N127,"")),"")</f>
        <v>0.12</v>
      </c>
      <c r="BA127" s="97" t="str">
        <f t="shared" si="189"/>
        <v>Muy Baja</v>
      </c>
      <c r="BB127" s="96">
        <f>IF(AQ127="Impacto",(AL127-(+AL127*AV127)),AL127)</f>
        <v>0.8</v>
      </c>
      <c r="BC127" s="97" t="str">
        <f t="shared" si="190"/>
        <v>Mayor</v>
      </c>
      <c r="BD127" s="461" t="str">
        <f>IF(AND(BA127&lt;&gt;"",BC127&lt;&gt;""),VLOOKUP(BA127&amp;BC127,'No Eliminar'!$P$3:$Q$27,2,FALSE),"")</f>
        <v>Alta</v>
      </c>
      <c r="BE127" s="1619" t="s">
        <v>118</v>
      </c>
      <c r="BF127" s="1786" t="s">
        <v>909</v>
      </c>
      <c r="BG127" s="1776" t="s">
        <v>906</v>
      </c>
      <c r="BH127" s="1776" t="s">
        <v>430</v>
      </c>
      <c r="BI127" s="1784">
        <v>44958</v>
      </c>
      <c r="BJ127" s="1784">
        <v>45260</v>
      </c>
      <c r="BK127" s="1014"/>
      <c r="BL127" s="1782" t="s">
        <v>910</v>
      </c>
    </row>
    <row r="128" spans="2:71" s="336" customFormat="1" ht="218.25" customHeight="1" thickBot="1" x14ac:dyDescent="0.35">
      <c r="B128" s="1584"/>
      <c r="C128" s="1693"/>
      <c r="D128" s="1696"/>
      <c r="E128" s="1614"/>
      <c r="F128" s="1597"/>
      <c r="G128" s="1789"/>
      <c r="H128" s="1778"/>
      <c r="I128" s="1778"/>
      <c r="J128" s="1778"/>
      <c r="K128" s="1775"/>
      <c r="L128" s="1618"/>
      <c r="M128" s="1626"/>
      <c r="N128" s="1629"/>
      <c r="O128" s="458" t="s">
        <v>53</v>
      </c>
      <c r="P128" s="458" t="s">
        <v>53</v>
      </c>
      <c r="Q128" s="458" t="s">
        <v>53</v>
      </c>
      <c r="R128" s="458" t="s">
        <v>53</v>
      </c>
      <c r="S128" s="458" t="s">
        <v>53</v>
      </c>
      <c r="T128" s="458" t="s">
        <v>53</v>
      </c>
      <c r="U128" s="458" t="s">
        <v>53</v>
      </c>
      <c r="V128" s="458" t="s">
        <v>54</v>
      </c>
      <c r="W128" s="458" t="s">
        <v>54</v>
      </c>
      <c r="X128" s="458" t="s">
        <v>53</v>
      </c>
      <c r="Y128" s="458" t="s">
        <v>53</v>
      </c>
      <c r="Z128" s="458" t="s">
        <v>53</v>
      </c>
      <c r="AA128" s="458" t="s">
        <v>53</v>
      </c>
      <c r="AB128" s="458" t="s">
        <v>53</v>
      </c>
      <c r="AC128" s="458" t="s">
        <v>53</v>
      </c>
      <c r="AD128" s="458" t="s">
        <v>54</v>
      </c>
      <c r="AE128" s="458" t="s">
        <v>53</v>
      </c>
      <c r="AF128" s="458" t="s">
        <v>53</v>
      </c>
      <c r="AG128" s="458" t="s">
        <v>54</v>
      </c>
      <c r="AH128" s="144"/>
      <c r="AI128" s="1618"/>
      <c r="AJ128" s="144"/>
      <c r="AK128" s="1633"/>
      <c r="AL128" s="1637"/>
      <c r="AM128" s="1640"/>
      <c r="AN128" s="686" t="s">
        <v>347</v>
      </c>
      <c r="AO128" s="1135" t="s">
        <v>1383</v>
      </c>
      <c r="AP128" s="368" t="s">
        <v>906</v>
      </c>
      <c r="AQ128" s="456" t="str">
        <f t="shared" ref="AQ128" si="203">IF(AR128="Preventivo","Probabilidad",IF(AR128="Detectivo","Probabilidad","Impacto"))</f>
        <v>Impacto</v>
      </c>
      <c r="AR128" s="437" t="s">
        <v>55</v>
      </c>
      <c r="AS128" s="438">
        <f t="shared" ref="AS128" si="204">IF(AR128="Preventivo", 25%, IF(AR128="Detectivo",15%, IF(AR128="Correctivo",10%,IF(AR128="No se tienen controles para aplicar al impacto","No Aplica",""))))</f>
        <v>0.1</v>
      </c>
      <c r="AT128" s="437" t="s">
        <v>56</v>
      </c>
      <c r="AU128" s="438">
        <f t="shared" ref="AU128" si="205">IF(AT128="Automático", 25%, IF(AT128="Manual",15%,IF(AT128="No Aplica", "No Aplica","")))</f>
        <v>0.15</v>
      </c>
      <c r="AV128" s="442">
        <f t="shared" ref="AV128" si="206">AS128+AU128</f>
        <v>0.25</v>
      </c>
      <c r="AW128" s="463" t="s">
        <v>57</v>
      </c>
      <c r="AX128" s="463" t="s">
        <v>58</v>
      </c>
      <c r="AY128" s="463" t="s">
        <v>59</v>
      </c>
      <c r="AZ128" s="125">
        <f>IFERROR(IF(AND(AQ127="Probabilidad",AQ128="Probabilidad"),(AZ127-(+AZ127*AV128)),IF(AQ128="Probabilidad",(N127-(+N127*AV128)),IF(AQ128="Impacto",AZ127,""))),"")</f>
        <v>0.12</v>
      </c>
      <c r="BA128" s="441" t="str">
        <f t="shared" ref="BA128" si="207">IF(AZ128&lt;=20%, "Muy Baja", IF(AZ128&lt;=40%,"Baja", IF(AZ128&lt;=60%,"Media",IF(AZ128&lt;=80%,"Alta","Muy Alta"))))</f>
        <v>Muy Baja</v>
      </c>
      <c r="BB128" s="105">
        <f>IFERROR(IF(AND(AQ127="Impacto",AQ128="Impacto"),(BB127-(+BB127*AV128)),IF(AND(AQ127="Impacto",AQ128="Probabilidad"),(BB127),IF(AND(AQ127="Probabilidad",AQ128="Impacto"),(BB127-(+BB127*AV128)),IF(AND(AQ127="Probabilidad",AQ128="Probabilidad"),(BB127))))),"")</f>
        <v>0.60000000000000009</v>
      </c>
      <c r="BC128" s="441" t="str">
        <f t="shared" ref="BC128" si="208">IF(BB128&lt;=20%, "Leve", IF(BB128&lt;=40%,"Menor", IF(BB128&lt;=60%,"Moderado",IF(BB128&lt;=80%,"Mayor","Catastrófico"))))</f>
        <v>Moderado</v>
      </c>
      <c r="BD128" s="443" t="str">
        <f>IF(AND(BA128&lt;&gt;"",BC128&lt;&gt;""),VLOOKUP(BA128&amp;BC128,'No Eliminar'!$P$3:$Q$27,2,FALSE),"")</f>
        <v>Moderada</v>
      </c>
      <c r="BE128" s="1621"/>
      <c r="BF128" s="1787"/>
      <c r="BG128" s="1778"/>
      <c r="BH128" s="1778"/>
      <c r="BI128" s="1785"/>
      <c r="BJ128" s="1785"/>
      <c r="BK128" s="1015"/>
      <c r="BL128" s="1783"/>
    </row>
    <row r="129" spans="2:64" s="336" customFormat="1" ht="88.5" thickBot="1" x14ac:dyDescent="0.35">
      <c r="B129" s="1584"/>
      <c r="C129" s="1693"/>
      <c r="D129" s="1696"/>
      <c r="E129" s="1648" t="s">
        <v>50</v>
      </c>
      <c r="F129" s="1595" t="s">
        <v>331</v>
      </c>
      <c r="G129" s="1788" t="s">
        <v>1020</v>
      </c>
      <c r="H129" s="1776" t="s">
        <v>165</v>
      </c>
      <c r="I129" s="1774" t="s">
        <v>1021</v>
      </c>
      <c r="J129" s="1774" t="s">
        <v>1022</v>
      </c>
      <c r="K129" s="1774" t="s">
        <v>357</v>
      </c>
      <c r="L129" s="1617" t="s">
        <v>64</v>
      </c>
      <c r="M129" s="1624" t="str">
        <f t="shared" ref="M129" si="209">IF(L129="Máximo 2 veces por año","Muy Baja", IF(L129="De 3 a 24 veces por año","Baja", IF(L129="De 24 a 500 veces por año","Media", IF(L129="De 500 veces al año y máximo 5000 veces por año","Alta",IF(L129="Más de 5000 veces por año","Muy Alta",";")))))</f>
        <v>Media</v>
      </c>
      <c r="N129" s="1627">
        <f t="shared" ref="N129" si="210">IF(M129="Muy Baja", 20%, IF(M129="Baja",40%, IF(M129="Media",60%, IF(M129="Alta",80%,IF(M129="Muy Alta",100%,"")))))</f>
        <v>0.6</v>
      </c>
      <c r="O129" s="454" t="s">
        <v>53</v>
      </c>
      <c r="P129" s="454" t="s">
        <v>53</v>
      </c>
      <c r="Q129" s="454" t="s">
        <v>53</v>
      </c>
      <c r="R129" s="454" t="s">
        <v>53</v>
      </c>
      <c r="S129" s="454" t="s">
        <v>53</v>
      </c>
      <c r="T129" s="454" t="s">
        <v>53</v>
      </c>
      <c r="U129" s="454" t="s">
        <v>53</v>
      </c>
      <c r="V129" s="454" t="s">
        <v>54</v>
      </c>
      <c r="W129" s="454" t="s">
        <v>54</v>
      </c>
      <c r="X129" s="454" t="s">
        <v>53</v>
      </c>
      <c r="Y129" s="454" t="s">
        <v>53</v>
      </c>
      <c r="Z129" s="454" t="s">
        <v>53</v>
      </c>
      <c r="AA129" s="454" t="s">
        <v>53</v>
      </c>
      <c r="AB129" s="454" t="s">
        <v>53</v>
      </c>
      <c r="AC129" s="454" t="s">
        <v>53</v>
      </c>
      <c r="AD129" s="454" t="s">
        <v>54</v>
      </c>
      <c r="AE129" s="454" t="s">
        <v>53</v>
      </c>
      <c r="AF129" s="454" t="s">
        <v>53</v>
      </c>
      <c r="AG129" s="454" t="s">
        <v>54</v>
      </c>
      <c r="AH129" s="92"/>
      <c r="AI129" s="1617" t="s">
        <v>362</v>
      </c>
      <c r="AJ129" s="92"/>
      <c r="AK129" s="1632" t="str">
        <f t="shared" ref="AK129" si="211">IF(AI129="Afectación menor a 10 SMLMV","Leve",IF(AI129="Entre 10 y 50 SMLMV","Menor",IF(AI129="Entre 50 y 100 SMLMV","Moderado",IF(AI129="Entre 100 y 500 SMLMV","Mayor",IF(AI129="Mayor a 500 SMLMV","Catastrófico",";")))))</f>
        <v>Mayor</v>
      </c>
      <c r="AL129" s="1635">
        <f t="shared" ref="AL129" si="212">IF(AK129="Leve", 20%, IF(AK129="Menor",40%, IF(AK129="Moderado",60%, IF(AK129="Mayor",80%,IF(AK129="Catastrófico",100%,"")))))</f>
        <v>0.8</v>
      </c>
      <c r="AM129" s="1638" t="str">
        <f>IF(AND(M129&lt;&gt;"",AK129&lt;&gt;""),VLOOKUP(M129&amp;AK129,'No Eliminar'!$P$3:$Q$27,2,FALSE),"")</f>
        <v>Alta</v>
      </c>
      <c r="AN129" s="686" t="s">
        <v>84</v>
      </c>
      <c r="AO129" s="1135" t="s">
        <v>1388</v>
      </c>
      <c r="AP129" s="368" t="s">
        <v>1447</v>
      </c>
      <c r="AQ129" s="94" t="str">
        <f t="shared" ref="AQ129" si="213">IF(AR129="Preventivo","Probabilidad",IF(AR129="Detectivo","Probabilidad","Impacto"))</f>
        <v>Probabilidad</v>
      </c>
      <c r="AR129" s="462" t="s">
        <v>62</v>
      </c>
      <c r="AS129" s="459">
        <f t="shared" ref="AS129" si="214">IF(AR129="Preventivo", 25%, IF(AR129="Detectivo",15%, IF(AR129="Correctivo",10%,IF(AR129="No se tienen controles para aplicar al impacto","No Aplica",""))))</f>
        <v>0.15</v>
      </c>
      <c r="AT129" s="462" t="s">
        <v>56</v>
      </c>
      <c r="AU129" s="459">
        <f t="shared" ref="AU129" si="215">IF(AT129="Automático", 25%, IF(AT129="Manual",15%,IF(AT129="No Aplica", "No Aplica","")))</f>
        <v>0.15</v>
      </c>
      <c r="AV129" s="96">
        <f t="shared" ref="AV129" si="216">AS129+AU129</f>
        <v>0.3</v>
      </c>
      <c r="AW129" s="462" t="s">
        <v>57</v>
      </c>
      <c r="AX129" s="462" t="s">
        <v>58</v>
      </c>
      <c r="AY129" s="462" t="s">
        <v>59</v>
      </c>
      <c r="AZ129" s="96">
        <f t="shared" ref="AZ129" si="217">IFERROR(IF(AQ129="Probabilidad",(N129-(+N129*AV129)),IF(AQ129="Impacto",N129,"")),"")</f>
        <v>0.42</v>
      </c>
      <c r="BA129" s="97" t="str">
        <f t="shared" ref="BA129" si="218">IF(AZ129&lt;=20%, "Muy Baja", IF(AZ129&lt;=40%,"Baja", IF(AZ129&lt;=60%,"Media",IF(AZ129&lt;=80%,"Alta","Muy Alta"))))</f>
        <v>Media</v>
      </c>
      <c r="BB129" s="96">
        <f t="shared" ref="BB129" si="219">IF(AQ129="Impacto",(AL129-(+AL129*AV129)),AL129)</f>
        <v>0.8</v>
      </c>
      <c r="BC129" s="97" t="str">
        <f t="shared" ref="BC129" si="220">IF(BB129&lt;=20%, "Leve", IF(BB129&lt;=40%,"Menor", IF(BB129&lt;=60%,"Moderado",IF(BB129&lt;=80%,"Mayor","Catastrófico"))))</f>
        <v>Mayor</v>
      </c>
      <c r="BD129" s="461" t="str">
        <f>IF(AND(BA129&lt;&gt;"",BC129&lt;&gt;""),VLOOKUP(BA129&amp;BC129,'No Eliminar'!$P$3:$Q$27,2,FALSE),"")</f>
        <v>Alta</v>
      </c>
      <c r="BE129" s="1619" t="s">
        <v>60</v>
      </c>
      <c r="BF129" s="1014" t="s">
        <v>911</v>
      </c>
      <c r="BG129" s="1152" t="s">
        <v>1025</v>
      </c>
      <c r="BH129" s="1152" t="s">
        <v>430</v>
      </c>
      <c r="BI129" s="1158">
        <v>44958</v>
      </c>
      <c r="BJ129" s="1158">
        <v>45169</v>
      </c>
      <c r="BK129" s="1014"/>
      <c r="BL129" s="1782" t="s">
        <v>913</v>
      </c>
    </row>
    <row r="130" spans="2:64" ht="86.25" customHeight="1" thickBot="1" x14ac:dyDescent="0.35">
      <c r="B130" s="1585"/>
      <c r="C130" s="1694"/>
      <c r="D130" s="1697"/>
      <c r="E130" s="1594"/>
      <c r="F130" s="1597"/>
      <c r="G130" s="1789"/>
      <c r="H130" s="1778"/>
      <c r="I130" s="1775"/>
      <c r="J130" s="1775"/>
      <c r="K130" s="1775"/>
      <c r="L130" s="1618"/>
      <c r="M130" s="1626"/>
      <c r="N130" s="1629"/>
      <c r="O130" s="458" t="s">
        <v>53</v>
      </c>
      <c r="P130" s="458" t="s">
        <v>53</v>
      </c>
      <c r="Q130" s="458" t="s">
        <v>53</v>
      </c>
      <c r="R130" s="458" t="s">
        <v>53</v>
      </c>
      <c r="S130" s="458" t="s">
        <v>53</v>
      </c>
      <c r="T130" s="458" t="s">
        <v>53</v>
      </c>
      <c r="U130" s="458" t="s">
        <v>53</v>
      </c>
      <c r="V130" s="458" t="s">
        <v>54</v>
      </c>
      <c r="W130" s="458" t="s">
        <v>54</v>
      </c>
      <c r="X130" s="458" t="s">
        <v>53</v>
      </c>
      <c r="Y130" s="458" t="s">
        <v>53</v>
      </c>
      <c r="Z130" s="458" t="s">
        <v>53</v>
      </c>
      <c r="AA130" s="458" t="s">
        <v>53</v>
      </c>
      <c r="AB130" s="458" t="s">
        <v>53</v>
      </c>
      <c r="AC130" s="458" t="s">
        <v>53</v>
      </c>
      <c r="AD130" s="458" t="s">
        <v>54</v>
      </c>
      <c r="AE130" s="458" t="s">
        <v>53</v>
      </c>
      <c r="AF130" s="458" t="s">
        <v>53</v>
      </c>
      <c r="AG130" s="458" t="s">
        <v>54</v>
      </c>
      <c r="AH130" s="144"/>
      <c r="AI130" s="1618"/>
      <c r="AJ130" s="144"/>
      <c r="AK130" s="1633"/>
      <c r="AL130" s="1637"/>
      <c r="AM130" s="1640"/>
      <c r="AN130" s="686" t="s">
        <v>347</v>
      </c>
      <c r="AO130" s="1229" t="s">
        <v>1389</v>
      </c>
      <c r="AP130" s="368" t="s">
        <v>1027</v>
      </c>
      <c r="AQ130" s="456" t="str">
        <f t="shared" si="132"/>
        <v>Impacto</v>
      </c>
      <c r="AR130" s="437" t="s">
        <v>55</v>
      </c>
      <c r="AS130" s="438">
        <f t="shared" si="133"/>
        <v>0.1</v>
      </c>
      <c r="AT130" s="437" t="s">
        <v>56</v>
      </c>
      <c r="AU130" s="438">
        <f t="shared" si="134"/>
        <v>0.15</v>
      </c>
      <c r="AV130" s="442">
        <f t="shared" si="135"/>
        <v>0.25</v>
      </c>
      <c r="AW130" s="437" t="s">
        <v>73</v>
      </c>
      <c r="AX130" s="437" t="s">
        <v>65</v>
      </c>
      <c r="AY130" s="437" t="s">
        <v>59</v>
      </c>
      <c r="AZ130" s="125">
        <f>IFERROR(IF(AND(AQ129="Probabilidad",AQ130="Probabilidad"),(AZ129-(+AZ129*AV130)),IF(AQ130="Probabilidad",(N129-(+N129*AV130)),IF(AQ130="Impacto",AZ129,""))),"")</f>
        <v>0.42</v>
      </c>
      <c r="BA130" s="441" t="str">
        <f t="shared" si="136"/>
        <v>Media</v>
      </c>
      <c r="BB130" s="105">
        <f>IFERROR(IF(AND(AQ129="Impacto",AQ130="Impacto"),(BB129-(+BB129*AV130)),IF(AND(AQ129="Impacto",AQ130="Probabilidad"),(BB129),IF(AND(AQ129="Probabilidad",AQ130="Impacto"),(BB129-(+BB129*AV130)),IF(AND(AQ129="Probabilidad",AQ130="Probabilidad"),(BB129))))),"")</f>
        <v>0.60000000000000009</v>
      </c>
      <c r="BC130" s="441" t="str">
        <f>IF(BB130&lt;=20%, "Leve", IF(BB130&lt;=40%,"Menor", IF(BB130&lt;=60%,"Moderado",IF(BB130&lt;=80%,"Mayor","Catastrófico"))))</f>
        <v>Moderado</v>
      </c>
      <c r="BD130" s="443" t="str">
        <f>IF(AND(BA130&lt;&gt;"",BC130&lt;&gt;""),VLOOKUP(BA130&amp;BC130,'No Eliminar'!$P$3:$Q$27,2,FALSE),"")</f>
        <v>Moderada</v>
      </c>
      <c r="BE130" s="1621"/>
      <c r="BF130" s="1015" t="s">
        <v>1028</v>
      </c>
      <c r="BG130" s="1154" t="s">
        <v>1025</v>
      </c>
      <c r="BH130" s="1154" t="s">
        <v>912</v>
      </c>
      <c r="BI130" s="1178">
        <v>44958</v>
      </c>
      <c r="BJ130" s="1178">
        <v>45260</v>
      </c>
      <c r="BK130" s="1015"/>
      <c r="BL130" s="1783"/>
    </row>
    <row r="131" spans="2:64" ht="156.75" thickBot="1" x14ac:dyDescent="0.35">
      <c r="B131" s="1641" t="s">
        <v>162</v>
      </c>
      <c r="C131" s="1695" t="str">
        <f>VLOOKUP(B131,'No Eliminar'!B$3:D$18,2,FALSE)</f>
        <v>Ejercer el adecuado control de los recursos financieros asignados al Instituto en cumplimiento a los principios contables y de hacienda pública.</v>
      </c>
      <c r="D131" s="1695" t="str">
        <f>VLOOKUP(B131,'No Eliminar'!B$3:E$18,4,FALSE)</f>
        <v>Ejecutar la planeación institucional en el marco de los valores del servicio público.</v>
      </c>
      <c r="E131" s="597" t="s">
        <v>50</v>
      </c>
      <c r="F131" s="720" t="s">
        <v>317</v>
      </c>
      <c r="G131" s="915" t="s">
        <v>524</v>
      </c>
      <c r="H131" s="1156" t="s">
        <v>68</v>
      </c>
      <c r="I131" s="1201" t="s">
        <v>525</v>
      </c>
      <c r="J131" s="1201" t="s">
        <v>1029</v>
      </c>
      <c r="K131" s="923" t="s">
        <v>101</v>
      </c>
      <c r="L131" s="200" t="s">
        <v>167</v>
      </c>
      <c r="M131" s="201" t="str">
        <f t="shared" ref="M131:M132" si="221">IF(L131="Máximo 2 veces por año","Muy Baja", IF(L131="De 3 a 24 veces por año","Baja", IF(L131="De 24 a 500 veces por año","Media", IF(L131="De 500 veces al año y máximo 5000 veces por año","Alta",IF(L131="Más de 5000 veces por año","Muy Alta",";")))))</f>
        <v>Muy Baja</v>
      </c>
      <c r="N131" s="202">
        <f t="shared" ref="N131:N132" si="222">IF(M131="Muy Baja", 20%, IF(M131="Baja",40%, IF(M131="Media",60%, IF(M131="Alta",80%,IF(M131="Muy Alta",100%,"")))))</f>
        <v>0.2</v>
      </c>
      <c r="O131" s="203" t="s">
        <v>53</v>
      </c>
      <c r="P131" s="203" t="s">
        <v>53</v>
      </c>
      <c r="Q131" s="203" t="s">
        <v>53</v>
      </c>
      <c r="R131" s="203" t="s">
        <v>53</v>
      </c>
      <c r="S131" s="203" t="s">
        <v>53</v>
      </c>
      <c r="T131" s="203" t="s">
        <v>53</v>
      </c>
      <c r="U131" s="203" t="s">
        <v>53</v>
      </c>
      <c r="V131" s="203" t="s">
        <v>54</v>
      </c>
      <c r="W131" s="203" t="s">
        <v>54</v>
      </c>
      <c r="X131" s="203" t="s">
        <v>53</v>
      </c>
      <c r="Y131" s="203" t="s">
        <v>53</v>
      </c>
      <c r="Z131" s="203" t="s">
        <v>53</v>
      </c>
      <c r="AA131" s="203" t="s">
        <v>53</v>
      </c>
      <c r="AB131" s="203" t="s">
        <v>53</v>
      </c>
      <c r="AC131" s="203" t="s">
        <v>53</v>
      </c>
      <c r="AD131" s="203" t="s">
        <v>54</v>
      </c>
      <c r="AE131" s="203" t="s">
        <v>53</v>
      </c>
      <c r="AF131" s="203" t="s">
        <v>53</v>
      </c>
      <c r="AG131" s="203" t="s">
        <v>54</v>
      </c>
      <c r="AH131" s="204"/>
      <c r="AI131" s="200" t="s">
        <v>361</v>
      </c>
      <c r="AJ131" s="204"/>
      <c r="AK131" s="205" t="str">
        <f t="shared" ref="AK131:AK132" si="223">IF(AI131="Afectación menor a 10 SMLMV","Leve",IF(AI131="Entre 10 y 50 SMLMV","Menor",IF(AI131="Entre 50 y 100 SMLMV","Moderado",IF(AI131="Entre 100 y 500 SMLMV","Mayor",IF(AI131="Mayor a 500 SMLMV","Catastrófico",";")))))</f>
        <v>Moderado</v>
      </c>
      <c r="AL131" s="206">
        <f t="shared" ref="AL131:AL132" si="224">IF(AK131="Leve", 20%, IF(AK131="Menor",40%, IF(AK131="Moderado",60%, IF(AK131="Mayor",80%,IF(AK131="Catastrófico",100%,"")))))</f>
        <v>0.6</v>
      </c>
      <c r="AM131" s="228" t="str">
        <f>IF(AND(M131&lt;&gt;"",AK131&lt;&gt;""),VLOOKUP(M131&amp;AK131,'No Eliminar'!$P$3:$Q$27,2,FALSE),"")</f>
        <v>Moderada</v>
      </c>
      <c r="AN131" s="686" t="s">
        <v>84</v>
      </c>
      <c r="AO131" s="755" t="s">
        <v>1367</v>
      </c>
      <c r="AP131" s="368" t="s">
        <v>1030</v>
      </c>
      <c r="AQ131" s="583" t="str">
        <f t="shared" si="132"/>
        <v>Probabilidad</v>
      </c>
      <c r="AR131" s="554" t="s">
        <v>61</v>
      </c>
      <c r="AS131" s="550">
        <f t="shared" si="133"/>
        <v>0.25</v>
      </c>
      <c r="AT131" s="554" t="s">
        <v>56</v>
      </c>
      <c r="AU131" s="550">
        <f t="shared" si="134"/>
        <v>0.15</v>
      </c>
      <c r="AV131" s="565">
        <f t="shared" si="135"/>
        <v>0.4</v>
      </c>
      <c r="AW131" s="554" t="s">
        <v>57</v>
      </c>
      <c r="AX131" s="554" t="s">
        <v>58</v>
      </c>
      <c r="AY131" s="554" t="s">
        <v>59</v>
      </c>
      <c r="AZ131" s="565">
        <f t="shared" ref="AZ131" si="225">IFERROR(IF(AQ131="Probabilidad",(N131-(+N131*AV131)),IF(AQ131="Impacto",N131,"")),"")</f>
        <v>0.12</v>
      </c>
      <c r="BA131" s="566" t="str">
        <f t="shared" si="136"/>
        <v>Muy Baja</v>
      </c>
      <c r="BB131" s="565">
        <f t="shared" ref="BB131" si="226">IF(AQ131="Impacto",(AL131-(+AL131*AV131)),AL131)</f>
        <v>0.6</v>
      </c>
      <c r="BC131" s="566" t="str">
        <f t="shared" si="137"/>
        <v>Moderado</v>
      </c>
      <c r="BD131" s="567" t="str">
        <f>IF(AND(BA131&lt;&gt;"",BC131&lt;&gt;""),VLOOKUP(BA131&amp;BC131,'No Eliminar'!$P$3:$Q$27,2,FALSE),"")</f>
        <v>Moderada</v>
      </c>
      <c r="BE131" s="554" t="s">
        <v>60</v>
      </c>
      <c r="BF131" s="1193" t="s">
        <v>765</v>
      </c>
      <c r="BG131" s="1063" t="s">
        <v>764</v>
      </c>
      <c r="BH131" s="1063" t="s">
        <v>590</v>
      </c>
      <c r="BI131" s="1266">
        <v>44928</v>
      </c>
      <c r="BJ131" s="1266">
        <v>45289</v>
      </c>
      <c r="BK131" s="1243"/>
      <c r="BL131" s="1267" t="s">
        <v>1031</v>
      </c>
    </row>
    <row r="132" spans="2:64" ht="108.75" customHeight="1" thickBot="1" x14ac:dyDescent="0.35">
      <c r="B132" s="1642"/>
      <c r="C132" s="1696"/>
      <c r="D132" s="1696"/>
      <c r="E132" s="1648" t="s">
        <v>74</v>
      </c>
      <c r="F132" s="1595" t="s">
        <v>319</v>
      </c>
      <c r="G132" s="1788" t="s">
        <v>1032</v>
      </c>
      <c r="H132" s="1776" t="s">
        <v>68</v>
      </c>
      <c r="I132" s="1774" t="s">
        <v>536</v>
      </c>
      <c r="J132" s="1774" t="s">
        <v>1033</v>
      </c>
      <c r="K132" s="1774" t="s">
        <v>101</v>
      </c>
      <c r="L132" s="1617" t="s">
        <v>72</v>
      </c>
      <c r="M132" s="1624" t="str">
        <f t="shared" si="221"/>
        <v>Baja</v>
      </c>
      <c r="N132" s="1627">
        <f t="shared" si="222"/>
        <v>0.4</v>
      </c>
      <c r="O132" s="320" t="s">
        <v>53</v>
      </c>
      <c r="P132" s="320" t="s">
        <v>53</v>
      </c>
      <c r="Q132" s="320" t="s">
        <v>53</v>
      </c>
      <c r="R132" s="320" t="s">
        <v>53</v>
      </c>
      <c r="S132" s="320" t="s">
        <v>53</v>
      </c>
      <c r="T132" s="320" t="s">
        <v>53</v>
      </c>
      <c r="U132" s="320" t="s">
        <v>53</v>
      </c>
      <c r="V132" s="320" t="s">
        <v>54</v>
      </c>
      <c r="W132" s="320" t="s">
        <v>54</v>
      </c>
      <c r="X132" s="320" t="s">
        <v>53</v>
      </c>
      <c r="Y132" s="320" t="s">
        <v>53</v>
      </c>
      <c r="Z132" s="320" t="s">
        <v>53</v>
      </c>
      <c r="AA132" s="320" t="s">
        <v>53</v>
      </c>
      <c r="AB132" s="320" t="s">
        <v>53</v>
      </c>
      <c r="AC132" s="320" t="s">
        <v>53</v>
      </c>
      <c r="AD132" s="320" t="s">
        <v>54</v>
      </c>
      <c r="AE132" s="320" t="s">
        <v>53</v>
      </c>
      <c r="AF132" s="320" t="s">
        <v>53</v>
      </c>
      <c r="AG132" s="320" t="s">
        <v>54</v>
      </c>
      <c r="AH132" s="92"/>
      <c r="AI132" s="1617" t="s">
        <v>360</v>
      </c>
      <c r="AJ132" s="92"/>
      <c r="AK132" s="1632" t="str">
        <f t="shared" si="223"/>
        <v>Menor</v>
      </c>
      <c r="AL132" s="1635">
        <f t="shared" si="224"/>
        <v>0.4</v>
      </c>
      <c r="AM132" s="1638" t="str">
        <f>IF(AND(M132&lt;&gt;"",AK132&lt;&gt;""),VLOOKUP(M132&amp;AK132,'No Eliminar'!$P$3:$Q$27,2,FALSE),"")</f>
        <v>Moderada</v>
      </c>
      <c r="AN132" s="188" t="s">
        <v>84</v>
      </c>
      <c r="AO132" s="434" t="s">
        <v>1368</v>
      </c>
      <c r="AP132" s="368" t="s">
        <v>538</v>
      </c>
      <c r="AQ132" s="122" t="str">
        <f t="shared" si="132"/>
        <v>Probabilidad</v>
      </c>
      <c r="AR132" s="658" t="s">
        <v>62</v>
      </c>
      <c r="AS132" s="643">
        <f t="shared" si="133"/>
        <v>0.15</v>
      </c>
      <c r="AT132" s="658" t="s">
        <v>56</v>
      </c>
      <c r="AU132" s="643">
        <f t="shared" si="134"/>
        <v>0.15</v>
      </c>
      <c r="AV132" s="644">
        <f t="shared" si="135"/>
        <v>0.3</v>
      </c>
      <c r="AW132" s="658" t="s">
        <v>57</v>
      </c>
      <c r="AX132" s="658" t="s">
        <v>58</v>
      </c>
      <c r="AY132" s="658" t="s">
        <v>59</v>
      </c>
      <c r="AZ132" s="644">
        <f>IFERROR(IF(AQ132="Probabilidad",(N132-(+N132*AV132)),IF(AQ132="Impacto",N132,"")),"")</f>
        <v>0.28000000000000003</v>
      </c>
      <c r="BA132" s="645" t="str">
        <f t="shared" si="136"/>
        <v>Baja</v>
      </c>
      <c r="BB132" s="644">
        <f>IF(AQ132="Impacto",(AL132-(+AL132*AV132)),AL132)</f>
        <v>0.4</v>
      </c>
      <c r="BC132" s="645" t="str">
        <f t="shared" si="137"/>
        <v>Menor</v>
      </c>
      <c r="BD132" s="646" t="str">
        <f>IF(AND(BA132&lt;&gt;"",BC132&lt;&gt;""),VLOOKUP(BA132&amp;BC132,'No Eliminar'!$P$3:$Q$27,2,FALSE),"")</f>
        <v>Moderada</v>
      </c>
      <c r="BE132" s="1619" t="s">
        <v>114</v>
      </c>
      <c r="BF132" s="1817" t="s">
        <v>388</v>
      </c>
      <c r="BG132" s="1817" t="s">
        <v>388</v>
      </c>
      <c r="BH132" s="1817" t="s">
        <v>388</v>
      </c>
      <c r="BI132" s="1817" t="s">
        <v>388</v>
      </c>
      <c r="BJ132" s="1817" t="s">
        <v>388</v>
      </c>
      <c r="BK132" s="1817" t="s">
        <v>388</v>
      </c>
      <c r="BL132" s="1782" t="s">
        <v>1034</v>
      </c>
    </row>
    <row r="133" spans="2:64" ht="96.75" customHeight="1" thickTop="1" thickBot="1" x14ac:dyDescent="0.35">
      <c r="B133" s="1642"/>
      <c r="C133" s="1696"/>
      <c r="D133" s="1696"/>
      <c r="E133" s="1593"/>
      <c r="F133" s="1596"/>
      <c r="G133" s="1814"/>
      <c r="H133" s="1777"/>
      <c r="I133" s="1779"/>
      <c r="J133" s="1779"/>
      <c r="K133" s="1779"/>
      <c r="L133" s="1622"/>
      <c r="M133" s="1625"/>
      <c r="N133" s="1628"/>
      <c r="O133" s="332" t="s">
        <v>53</v>
      </c>
      <c r="P133" s="332" t="s">
        <v>53</v>
      </c>
      <c r="Q133" s="332" t="s">
        <v>53</v>
      </c>
      <c r="R133" s="332" t="s">
        <v>53</v>
      </c>
      <c r="S133" s="332" t="s">
        <v>53</v>
      </c>
      <c r="T133" s="332" t="s">
        <v>53</v>
      </c>
      <c r="U133" s="332" t="s">
        <v>53</v>
      </c>
      <c r="V133" s="332" t="s">
        <v>54</v>
      </c>
      <c r="W133" s="332" t="s">
        <v>54</v>
      </c>
      <c r="X133" s="332" t="s">
        <v>53</v>
      </c>
      <c r="Y133" s="332" t="s">
        <v>53</v>
      </c>
      <c r="Z133" s="332" t="s">
        <v>53</v>
      </c>
      <c r="AA133" s="332" t="s">
        <v>53</v>
      </c>
      <c r="AB133" s="332" t="s">
        <v>53</v>
      </c>
      <c r="AC133" s="332" t="s">
        <v>53</v>
      </c>
      <c r="AD133" s="332" t="s">
        <v>54</v>
      </c>
      <c r="AE133" s="332" t="s">
        <v>53</v>
      </c>
      <c r="AF133" s="332" t="s">
        <v>53</v>
      </c>
      <c r="AG133" s="332" t="s">
        <v>54</v>
      </c>
      <c r="AH133" s="337"/>
      <c r="AI133" s="1622"/>
      <c r="AJ133" s="337"/>
      <c r="AK133" s="1634"/>
      <c r="AL133" s="1636"/>
      <c r="AM133" s="1639"/>
      <c r="AN133" s="188" t="s">
        <v>347</v>
      </c>
      <c r="AO133" s="764" t="s">
        <v>1369</v>
      </c>
      <c r="AP133" s="368" t="s">
        <v>1035</v>
      </c>
      <c r="AQ133" s="521" t="str">
        <f t="shared" si="132"/>
        <v>Probabilidad</v>
      </c>
      <c r="AR133" s="659" t="s">
        <v>62</v>
      </c>
      <c r="AS133" s="617">
        <f t="shared" si="133"/>
        <v>0.15</v>
      </c>
      <c r="AT133" s="659" t="s">
        <v>56</v>
      </c>
      <c r="AU133" s="617">
        <f t="shared" si="134"/>
        <v>0.15</v>
      </c>
      <c r="AV133" s="618">
        <f>AS133+AU133</f>
        <v>0.3</v>
      </c>
      <c r="AW133" s="659" t="s">
        <v>57</v>
      </c>
      <c r="AX133" s="659" t="s">
        <v>58</v>
      </c>
      <c r="AY133" s="659" t="s">
        <v>59</v>
      </c>
      <c r="AZ133" s="629">
        <f>IFERROR(IF(AND(AQ132="Probabilidad",AQ133="Probabilidad"),(AZ132-(+AZ132*AV133)),IF(AQ133="Probabilidad",(N132-(+N132*AV133)),IF(AQ133="Impacto",AZ132,""))),"")</f>
        <v>0.19600000000000001</v>
      </c>
      <c r="BA133" s="619" t="str">
        <f t="shared" si="136"/>
        <v>Muy Baja</v>
      </c>
      <c r="BB133" s="618">
        <f>IFERROR(IF(AND(AQ132="Impacto",AQ133="Impacto"),(BB132-(+BB132*AV133)),IF(AND(AQ132="Impacto",AQ133="Probabilidad"),(BB132),IF(AND(AQ132="Probabilidad",AQ133="Impacto"),(BB132-(+BB132*AV133)),IF(AND(AQ132="Probabilidad",AQ133="Probabilidad"),(BB132))))),"")</f>
        <v>0.4</v>
      </c>
      <c r="BC133" s="619" t="str">
        <f t="shared" si="137"/>
        <v>Menor</v>
      </c>
      <c r="BD133" s="620" t="str">
        <f>IF(AND(BA133&lt;&gt;"",BC133&lt;&gt;""),VLOOKUP(BA133&amp;BC133,'No Eliminar'!$P$3:$Q$27,2,FALSE),"")</f>
        <v>Baja</v>
      </c>
      <c r="BE133" s="1620"/>
      <c r="BF133" s="1818"/>
      <c r="BG133" s="1818"/>
      <c r="BH133" s="1818"/>
      <c r="BI133" s="1818"/>
      <c r="BJ133" s="1818"/>
      <c r="BK133" s="1818"/>
      <c r="BL133" s="1805"/>
    </row>
    <row r="134" spans="2:64" ht="104.25" thickBot="1" x14ac:dyDescent="0.35">
      <c r="B134" s="1642"/>
      <c r="C134" s="1696"/>
      <c r="D134" s="1696"/>
      <c r="E134" s="1614"/>
      <c r="F134" s="1597"/>
      <c r="G134" s="1789"/>
      <c r="H134" s="1778"/>
      <c r="I134" s="1775"/>
      <c r="J134" s="1775"/>
      <c r="K134" s="1775"/>
      <c r="L134" s="1618"/>
      <c r="M134" s="1626"/>
      <c r="N134" s="1629"/>
      <c r="O134" s="321" t="s">
        <v>53</v>
      </c>
      <c r="P134" s="321" t="s">
        <v>53</v>
      </c>
      <c r="Q134" s="321" t="s">
        <v>53</v>
      </c>
      <c r="R134" s="321" t="s">
        <v>53</v>
      </c>
      <c r="S134" s="321" t="s">
        <v>53</v>
      </c>
      <c r="T134" s="321" t="s">
        <v>53</v>
      </c>
      <c r="U134" s="321" t="s">
        <v>53</v>
      </c>
      <c r="V134" s="321" t="s">
        <v>54</v>
      </c>
      <c r="W134" s="321" t="s">
        <v>54</v>
      </c>
      <c r="X134" s="321" t="s">
        <v>53</v>
      </c>
      <c r="Y134" s="321" t="s">
        <v>53</v>
      </c>
      <c r="Z134" s="321" t="s">
        <v>53</v>
      </c>
      <c r="AA134" s="321" t="s">
        <v>53</v>
      </c>
      <c r="AB134" s="321" t="s">
        <v>53</v>
      </c>
      <c r="AC134" s="321" t="s">
        <v>53</v>
      </c>
      <c r="AD134" s="321" t="s">
        <v>54</v>
      </c>
      <c r="AE134" s="321" t="s">
        <v>53</v>
      </c>
      <c r="AF134" s="321" t="s">
        <v>53</v>
      </c>
      <c r="AG134" s="321" t="s">
        <v>54</v>
      </c>
      <c r="AH134" s="101"/>
      <c r="AI134" s="1618"/>
      <c r="AJ134" s="101"/>
      <c r="AK134" s="1633"/>
      <c r="AL134" s="1637"/>
      <c r="AM134" s="1640"/>
      <c r="AN134" s="686" t="s">
        <v>348</v>
      </c>
      <c r="AO134" s="435" t="s">
        <v>1370</v>
      </c>
      <c r="AP134" s="368" t="s">
        <v>537</v>
      </c>
      <c r="AQ134" s="123" t="str">
        <f t="shared" si="132"/>
        <v>Probabilidad</v>
      </c>
      <c r="AR134" s="660" t="s">
        <v>62</v>
      </c>
      <c r="AS134" s="653">
        <f t="shared" si="133"/>
        <v>0.15</v>
      </c>
      <c r="AT134" s="660" t="s">
        <v>56</v>
      </c>
      <c r="AU134" s="653">
        <f t="shared" si="134"/>
        <v>0.15</v>
      </c>
      <c r="AV134" s="654">
        <f>AS134+AU134</f>
        <v>0.3</v>
      </c>
      <c r="AW134" s="660" t="s">
        <v>57</v>
      </c>
      <c r="AX134" s="660" t="s">
        <v>58</v>
      </c>
      <c r="AY134" s="660" t="s">
        <v>59</v>
      </c>
      <c r="AZ134" s="671">
        <f>IFERROR(IF(AND(AQ133="Probabilidad",AQ134="Probabilidad"),(AZ133-(+AZ133*AV134)),IF(AQ134="Probabilidad",(N133-(+N133*AV134)),IF(AQ134="Impacto",AZ133,""))),"")</f>
        <v>0.13720000000000002</v>
      </c>
      <c r="BA134" s="655" t="str">
        <f t="shared" si="136"/>
        <v>Muy Baja</v>
      </c>
      <c r="BB134" s="654">
        <f>IFERROR(IF(AND(AQ133="Impacto",AQ134="Impacto"),(BB133-(+BB133*AV134)),IF(AND(AQ133="Impacto",AQ134="Probabilidad"),(BB133),IF(AND(AQ133="Probabilidad",AQ134="Impacto"),(BB133-(+BB133*AV134)),IF(AND(AQ133="Probabilidad",AQ134="Probabilidad"),(BB133))))),"")</f>
        <v>0.4</v>
      </c>
      <c r="BC134" s="655" t="str">
        <f t="shared" si="137"/>
        <v>Menor</v>
      </c>
      <c r="BD134" s="656" t="str">
        <f>IF(AND(BA134&lt;&gt;"",BC134&lt;&gt;""),VLOOKUP(BA134&amp;BC134,'No Eliminar'!$P$3:$Q$27,2,FALSE),"")</f>
        <v>Baja</v>
      </c>
      <c r="BE134" s="1621"/>
      <c r="BF134" s="1819"/>
      <c r="BG134" s="1819"/>
      <c r="BH134" s="1819"/>
      <c r="BI134" s="1819"/>
      <c r="BJ134" s="1819"/>
      <c r="BK134" s="1819"/>
      <c r="BL134" s="1783"/>
    </row>
    <row r="135" spans="2:64" ht="167.25" customHeight="1" thickBot="1" x14ac:dyDescent="0.35">
      <c r="B135" s="1642"/>
      <c r="C135" s="1696"/>
      <c r="D135" s="1696"/>
      <c r="E135" s="1648" t="s">
        <v>50</v>
      </c>
      <c r="F135" s="1595" t="s">
        <v>320</v>
      </c>
      <c r="G135" s="1780" t="s">
        <v>562</v>
      </c>
      <c r="H135" s="1776" t="s">
        <v>68</v>
      </c>
      <c r="I135" s="1776" t="s">
        <v>563</v>
      </c>
      <c r="J135" s="1797" t="s">
        <v>1036</v>
      </c>
      <c r="K135" s="1774" t="s">
        <v>101</v>
      </c>
      <c r="L135" s="1617" t="s">
        <v>72</v>
      </c>
      <c r="M135" s="1624" t="str">
        <f t="shared" ref="M135" si="227">IF(L135="Máximo 2 veces por año","Muy Baja", IF(L135="De 3 a 24 veces por año","Baja", IF(L135="De 24 a 500 veces por año","Media", IF(L135="De 500 veces al año y máximo 5000 veces por año","Alta",IF(L135="Más de 5000 veces por año","Muy Alta",";")))))</f>
        <v>Baja</v>
      </c>
      <c r="N135" s="1627">
        <f t="shared" ref="N135" si="228">IF(M135="Muy Baja", 20%, IF(M135="Baja",40%, IF(M135="Media",60%, IF(M135="Alta",80%,IF(M135="Muy Alta",100%,"")))))</f>
        <v>0.4</v>
      </c>
      <c r="O135" s="358" t="s">
        <v>53</v>
      </c>
      <c r="P135" s="358" t="s">
        <v>53</v>
      </c>
      <c r="Q135" s="358" t="s">
        <v>53</v>
      </c>
      <c r="R135" s="358" t="s">
        <v>53</v>
      </c>
      <c r="S135" s="358" t="s">
        <v>53</v>
      </c>
      <c r="T135" s="358" t="s">
        <v>53</v>
      </c>
      <c r="U135" s="358" t="s">
        <v>53</v>
      </c>
      <c r="V135" s="358" t="s">
        <v>54</v>
      </c>
      <c r="W135" s="358" t="s">
        <v>54</v>
      </c>
      <c r="X135" s="358" t="s">
        <v>53</v>
      </c>
      <c r="Y135" s="358" t="s">
        <v>53</v>
      </c>
      <c r="Z135" s="358" t="s">
        <v>53</v>
      </c>
      <c r="AA135" s="358" t="s">
        <v>53</v>
      </c>
      <c r="AB135" s="358" t="s">
        <v>53</v>
      </c>
      <c r="AC135" s="358" t="s">
        <v>53</v>
      </c>
      <c r="AD135" s="358" t="s">
        <v>54</v>
      </c>
      <c r="AE135" s="358" t="s">
        <v>53</v>
      </c>
      <c r="AF135" s="358" t="s">
        <v>53</v>
      </c>
      <c r="AG135" s="358" t="s">
        <v>54</v>
      </c>
      <c r="AH135" s="84"/>
      <c r="AI135" s="1617" t="s">
        <v>360</v>
      </c>
      <c r="AJ135" s="84"/>
      <c r="AK135" s="1632" t="str">
        <f t="shared" ref="AK135" si="229">IF(AI135="Afectación menor a 10 SMLMV","Leve",IF(AI135="Entre 10 y 50 SMLMV","Menor",IF(AI135="Entre 50 y 100 SMLMV","Moderado",IF(AI135="Entre 100 y 500 SMLMV","Mayor",IF(AI135="Mayor a 500 SMLMV","Catastrófico",";")))))</f>
        <v>Menor</v>
      </c>
      <c r="AL135" s="1635">
        <f t="shared" ref="AL135" si="230">IF(AK135="Leve", 20%, IF(AK135="Menor",40%, IF(AK135="Moderado",60%, IF(AK135="Mayor",80%,IF(AK135="Catastrófico",100%,"")))))</f>
        <v>0.4</v>
      </c>
      <c r="AM135" s="1638" t="str">
        <f>IF(AND(M135&lt;&gt;"",AK135&lt;&gt;""),VLOOKUP(M135&amp;AK135,'No Eliminar'!$P$3:$Q$27,2,FALSE),"")</f>
        <v>Moderada</v>
      </c>
      <c r="AN135" s="188" t="s">
        <v>84</v>
      </c>
      <c r="AO135" s="434" t="s">
        <v>1371</v>
      </c>
      <c r="AP135" s="368" t="s">
        <v>564</v>
      </c>
      <c r="AQ135" s="122" t="str">
        <f t="shared" si="132"/>
        <v>Probabilidad</v>
      </c>
      <c r="AR135" s="658" t="s">
        <v>61</v>
      </c>
      <c r="AS135" s="643">
        <f t="shared" si="133"/>
        <v>0.25</v>
      </c>
      <c r="AT135" s="658" t="s">
        <v>69</v>
      </c>
      <c r="AU135" s="643">
        <f t="shared" si="134"/>
        <v>0.25</v>
      </c>
      <c r="AV135" s="644">
        <f t="shared" ref="AV135:AV137" si="231">AS135+AU135</f>
        <v>0.5</v>
      </c>
      <c r="AW135" s="658" t="s">
        <v>57</v>
      </c>
      <c r="AX135" s="658" t="s">
        <v>58</v>
      </c>
      <c r="AY135" s="658" t="s">
        <v>59</v>
      </c>
      <c r="AZ135" s="644">
        <f>IFERROR(IF(AQ135="Probabilidad",(N135-(+N135*AV135)),IF(AQ135="Impacto",N135,"")),"")</f>
        <v>0.2</v>
      </c>
      <c r="BA135" s="645" t="str">
        <f t="shared" si="136"/>
        <v>Muy Baja</v>
      </c>
      <c r="BB135" s="644">
        <f>IF(AQ135="Impacto",(AL135-(+AL135*AV135)),AL135)</f>
        <v>0.4</v>
      </c>
      <c r="BC135" s="645" t="str">
        <f t="shared" si="137"/>
        <v>Menor</v>
      </c>
      <c r="BD135" s="646" t="str">
        <f>IF(AND(BA135&lt;&gt;"",BC135&lt;&gt;""),VLOOKUP(BA135&amp;BC135,'No Eliminar'!$P$3:$Q$27,2,FALSE),"")</f>
        <v>Baja</v>
      </c>
      <c r="BE135" s="1619" t="s">
        <v>114</v>
      </c>
      <c r="BF135" s="1817" t="s">
        <v>388</v>
      </c>
      <c r="BG135" s="1817" t="s">
        <v>388</v>
      </c>
      <c r="BH135" s="1817" t="s">
        <v>388</v>
      </c>
      <c r="BI135" s="1817" t="s">
        <v>388</v>
      </c>
      <c r="BJ135" s="1817" t="s">
        <v>388</v>
      </c>
      <c r="BK135" s="1010"/>
      <c r="BL135" s="1782" t="s">
        <v>1038</v>
      </c>
    </row>
    <row r="136" spans="2:64" ht="150.75" customHeight="1" thickTop="1" thickBot="1" x14ac:dyDescent="0.35">
      <c r="B136" s="1643"/>
      <c r="C136" s="1697"/>
      <c r="D136" s="1697"/>
      <c r="E136" s="1594"/>
      <c r="F136" s="1597"/>
      <c r="G136" s="1781"/>
      <c r="H136" s="1778"/>
      <c r="I136" s="1778"/>
      <c r="J136" s="1799"/>
      <c r="K136" s="1775"/>
      <c r="L136" s="1618"/>
      <c r="M136" s="1626"/>
      <c r="N136" s="1629"/>
      <c r="O136" s="321" t="s">
        <v>53</v>
      </c>
      <c r="P136" s="321" t="s">
        <v>53</v>
      </c>
      <c r="Q136" s="321" t="s">
        <v>53</v>
      </c>
      <c r="R136" s="321" t="s">
        <v>53</v>
      </c>
      <c r="S136" s="321" t="s">
        <v>53</v>
      </c>
      <c r="T136" s="321" t="s">
        <v>53</v>
      </c>
      <c r="U136" s="321" t="s">
        <v>53</v>
      </c>
      <c r="V136" s="321" t="s">
        <v>54</v>
      </c>
      <c r="W136" s="321" t="s">
        <v>54</v>
      </c>
      <c r="X136" s="321" t="s">
        <v>53</v>
      </c>
      <c r="Y136" s="321" t="s">
        <v>53</v>
      </c>
      <c r="Z136" s="321" t="s">
        <v>53</v>
      </c>
      <c r="AA136" s="321" t="s">
        <v>53</v>
      </c>
      <c r="AB136" s="321" t="s">
        <v>53</v>
      </c>
      <c r="AC136" s="321" t="s">
        <v>53</v>
      </c>
      <c r="AD136" s="321" t="s">
        <v>54</v>
      </c>
      <c r="AE136" s="321" t="s">
        <v>53</v>
      </c>
      <c r="AF136" s="321" t="s">
        <v>53</v>
      </c>
      <c r="AG136" s="321" t="s">
        <v>54</v>
      </c>
      <c r="AH136" s="101"/>
      <c r="AI136" s="1618"/>
      <c r="AJ136" s="101"/>
      <c r="AK136" s="1633"/>
      <c r="AL136" s="1637"/>
      <c r="AM136" s="1640"/>
      <c r="AN136" s="686" t="s">
        <v>347</v>
      </c>
      <c r="AO136" s="435" t="s">
        <v>1631</v>
      </c>
      <c r="AP136" s="368" t="s">
        <v>565</v>
      </c>
      <c r="AQ136" s="123" t="str">
        <f t="shared" si="132"/>
        <v>Probabilidad</v>
      </c>
      <c r="AR136" s="660" t="s">
        <v>61</v>
      </c>
      <c r="AS136" s="653">
        <f t="shared" si="133"/>
        <v>0.25</v>
      </c>
      <c r="AT136" s="660" t="s">
        <v>69</v>
      </c>
      <c r="AU136" s="653">
        <f t="shared" si="134"/>
        <v>0.25</v>
      </c>
      <c r="AV136" s="654">
        <f t="shared" si="231"/>
        <v>0.5</v>
      </c>
      <c r="AW136" s="660" t="s">
        <v>57</v>
      </c>
      <c r="AX136" s="660" t="s">
        <v>58</v>
      </c>
      <c r="AY136" s="660" t="s">
        <v>59</v>
      </c>
      <c r="AZ136" s="671">
        <f>IFERROR(IF(AND(AQ135="Probabilidad",AQ136="Probabilidad"),(AZ135-(+AZ135*AV136)),IF(AQ136="Probabilidad",(N135-(+N135*AV136)),IF(AQ136="Impacto",AZ135,""))),"")</f>
        <v>0.1</v>
      </c>
      <c r="BA136" s="655" t="str">
        <f t="shared" si="136"/>
        <v>Muy Baja</v>
      </c>
      <c r="BB136" s="654">
        <f>IFERROR(IF(AND(AQ135="Impacto",AQ136="Impacto"),(BB135-(+BB135*AV136)),IF(AND(AQ135="Impacto",AQ136="Probabilidad"),(BB135),IF(AND(AQ135="Probabilidad",AQ136="Impacto"),(BB135-(+BB135*AV136)),IF(AND(AQ135="Probabilidad",AQ136="Probabilidad"),(BB135))))),"")</f>
        <v>0.4</v>
      </c>
      <c r="BC136" s="655" t="str">
        <f t="shared" si="137"/>
        <v>Menor</v>
      </c>
      <c r="BD136" s="656" t="str">
        <f>IF(AND(BA136&lt;&gt;"",BC136&lt;&gt;""),VLOOKUP(BA136&amp;BC136,'No Eliminar'!$P$3:$Q$27,2,FALSE),"")</f>
        <v>Baja</v>
      </c>
      <c r="BE136" s="1621"/>
      <c r="BF136" s="1819"/>
      <c r="BG136" s="1819"/>
      <c r="BH136" s="1819"/>
      <c r="BI136" s="1819"/>
      <c r="BJ136" s="1819"/>
      <c r="BK136" s="1011"/>
      <c r="BL136" s="1783"/>
    </row>
    <row r="137" spans="2:64" ht="114.75" customHeight="1" x14ac:dyDescent="0.3">
      <c r="B137" s="1641" t="s">
        <v>71</v>
      </c>
      <c r="C137" s="1695" t="str">
        <f>VLOOKUP(B137,'No Eliminar'!B$3:D$18,2,FALSE)</f>
        <v>Administrar la documentación del Instituto durante todo su ciclo vital de acuerdo a la legislación vigente con el fin de conservar la memoria institucional y proporcionar de manera oportuna la información a usuarios.</v>
      </c>
      <c r="D137" s="1695" t="str">
        <f>VLOOKUP(B137,'No Eliminar'!B$3:E$18,4,FALSE)</f>
        <v>Garantizar un adecuado flujo de información tanto interna  como externa</v>
      </c>
      <c r="E137" s="1592" t="s">
        <v>50</v>
      </c>
      <c r="F137" s="1595" t="s">
        <v>321</v>
      </c>
      <c r="G137" s="1788" t="s">
        <v>567</v>
      </c>
      <c r="H137" s="1776" t="s">
        <v>68</v>
      </c>
      <c r="I137" s="1774" t="s">
        <v>568</v>
      </c>
      <c r="J137" s="1774" t="s">
        <v>569</v>
      </c>
      <c r="K137" s="1774" t="s">
        <v>355</v>
      </c>
      <c r="L137" s="1617" t="s">
        <v>167</v>
      </c>
      <c r="M137" s="1624" t="str">
        <f t="shared" ref="M137" si="232">IF(L137="Máximo 2 veces por año","Muy Baja", IF(L137="De 3 a 24 veces por año","Baja", IF(L137="De 24 a 500 veces por año","Media", IF(L137="De 500 veces al año y máximo 5000 veces por año","Alta",IF(L137="Más de 5000 veces por año","Muy Alta",";")))))</f>
        <v>Muy Baja</v>
      </c>
      <c r="N137" s="1627">
        <f t="shared" ref="N137" si="233">IF(M137="Muy Baja", 20%, IF(M137="Baja",40%, IF(M137="Media",60%, IF(M137="Alta",80%,IF(M137="Muy Alta",100%,"")))))</f>
        <v>0.2</v>
      </c>
      <c r="O137" s="320" t="s">
        <v>53</v>
      </c>
      <c r="P137" s="320" t="s">
        <v>53</v>
      </c>
      <c r="Q137" s="320" t="s">
        <v>53</v>
      </c>
      <c r="R137" s="320" t="s">
        <v>53</v>
      </c>
      <c r="S137" s="320" t="s">
        <v>53</v>
      </c>
      <c r="T137" s="320" t="s">
        <v>53</v>
      </c>
      <c r="U137" s="320" t="s">
        <v>53</v>
      </c>
      <c r="V137" s="320" t="s">
        <v>54</v>
      </c>
      <c r="W137" s="320" t="s">
        <v>54</v>
      </c>
      <c r="X137" s="320" t="s">
        <v>53</v>
      </c>
      <c r="Y137" s="320" t="s">
        <v>53</v>
      </c>
      <c r="Z137" s="320" t="s">
        <v>53</v>
      </c>
      <c r="AA137" s="320" t="s">
        <v>53</v>
      </c>
      <c r="AB137" s="320" t="s">
        <v>53</v>
      </c>
      <c r="AC137" s="320" t="s">
        <v>53</v>
      </c>
      <c r="AD137" s="320" t="s">
        <v>54</v>
      </c>
      <c r="AE137" s="320" t="s">
        <v>53</v>
      </c>
      <c r="AF137" s="320" t="s">
        <v>53</v>
      </c>
      <c r="AG137" s="320" t="s">
        <v>54</v>
      </c>
      <c r="AH137" s="92"/>
      <c r="AI137" s="1617" t="s">
        <v>189</v>
      </c>
      <c r="AJ137" s="92"/>
      <c r="AK137" s="1632" t="str">
        <f t="shared" ref="AK137" si="234">IF(AI137="Afectación menor a 10 SMLMV","Leve",IF(AI137="Entre 10 y 50 SMLMV","Menor",IF(AI137="Entre 50 y 100 SMLMV","Moderado",IF(AI137="Entre 100 y 500 SMLMV","Mayor",IF(AI137="Mayor a 500 SMLMV","Catastrófico",";")))))</f>
        <v>Catastrófico</v>
      </c>
      <c r="AL137" s="1635">
        <f t="shared" ref="AL137" si="235">IF(AK137="Leve", 20%, IF(AK137="Menor",40%, IF(AK137="Moderado",60%, IF(AK137="Mayor",80%,IF(AK137="Catastrófico",100%,"")))))</f>
        <v>1</v>
      </c>
      <c r="AM137" s="1638" t="str">
        <f>IF(AND(M137&lt;&gt;"",AK137&lt;&gt;""),VLOOKUP(M137&amp;AK137,'No Eliminar'!$P$3:$Q$27,2,FALSE),"")</f>
        <v>Extrema</v>
      </c>
      <c r="AN137" s="1677" t="s">
        <v>84</v>
      </c>
      <c r="AO137" s="1815" t="s">
        <v>1596</v>
      </c>
      <c r="AP137" s="1681" t="s">
        <v>570</v>
      </c>
      <c r="AQ137" s="1724" t="str">
        <f t="shared" si="132"/>
        <v>Impacto</v>
      </c>
      <c r="AR137" s="1619" t="s">
        <v>55</v>
      </c>
      <c r="AS137" s="1635">
        <f t="shared" si="133"/>
        <v>0.1</v>
      </c>
      <c r="AT137" s="1619" t="s">
        <v>56</v>
      </c>
      <c r="AU137" s="1635">
        <f t="shared" si="134"/>
        <v>0.15</v>
      </c>
      <c r="AV137" s="1725">
        <f t="shared" si="231"/>
        <v>0.25</v>
      </c>
      <c r="AW137" s="1619" t="s">
        <v>57</v>
      </c>
      <c r="AX137" s="1619" t="s">
        <v>65</v>
      </c>
      <c r="AY137" s="1619" t="s">
        <v>59</v>
      </c>
      <c r="AZ137" s="1725">
        <f>IFERROR(IF(AQ137="Probabilidad",(N137-(+N137*AV137)),IF(AQ137="Impacto",N137,"")),"")</f>
        <v>0.2</v>
      </c>
      <c r="BA137" s="1731" t="str">
        <f t="shared" si="136"/>
        <v>Muy Baja</v>
      </c>
      <c r="BB137" s="1725">
        <f>IF(AQ137="Impacto",(AL137-(+AL137*AV137)),AL137)</f>
        <v>0.75</v>
      </c>
      <c r="BC137" s="1731" t="str">
        <f t="shared" si="137"/>
        <v>Mayor</v>
      </c>
      <c r="BD137" s="1723" t="str">
        <f>IF(AND(BA137&lt;&gt;"",BC137&lt;&gt;""),VLOOKUP(BA137&amp;BC137,'No Eliminar'!$P$3:$Q$27,2,FALSE),"")</f>
        <v>Alta</v>
      </c>
      <c r="BE137" s="1619" t="s">
        <v>118</v>
      </c>
      <c r="BF137" s="1170" t="s">
        <v>572</v>
      </c>
      <c r="BG137" s="1161" t="s">
        <v>573</v>
      </c>
      <c r="BH137" s="1161" t="s">
        <v>430</v>
      </c>
      <c r="BI137" s="1163">
        <v>44927</v>
      </c>
      <c r="BJ137" s="1163">
        <v>45290</v>
      </c>
      <c r="BK137" s="1181"/>
      <c r="BL137" s="1782" t="s">
        <v>576</v>
      </c>
    </row>
    <row r="138" spans="2:64" ht="100.5" thickBot="1" x14ac:dyDescent="0.35">
      <c r="B138" s="1642"/>
      <c r="C138" s="1696"/>
      <c r="D138" s="1696"/>
      <c r="E138" s="1614"/>
      <c r="F138" s="1597"/>
      <c r="G138" s="1789"/>
      <c r="H138" s="1778"/>
      <c r="I138" s="1775"/>
      <c r="J138" s="1775"/>
      <c r="K138" s="1775"/>
      <c r="L138" s="1618"/>
      <c r="M138" s="1626"/>
      <c r="N138" s="1629"/>
      <c r="O138" s="321" t="s">
        <v>53</v>
      </c>
      <c r="P138" s="321" t="s">
        <v>53</v>
      </c>
      <c r="Q138" s="321" t="s">
        <v>53</v>
      </c>
      <c r="R138" s="321" t="s">
        <v>53</v>
      </c>
      <c r="S138" s="321" t="s">
        <v>53</v>
      </c>
      <c r="T138" s="321" t="s">
        <v>53</v>
      </c>
      <c r="U138" s="321" t="s">
        <v>53</v>
      </c>
      <c r="V138" s="321" t="s">
        <v>54</v>
      </c>
      <c r="W138" s="321" t="s">
        <v>54</v>
      </c>
      <c r="X138" s="321" t="s">
        <v>53</v>
      </c>
      <c r="Y138" s="321" t="s">
        <v>53</v>
      </c>
      <c r="Z138" s="321" t="s">
        <v>53</v>
      </c>
      <c r="AA138" s="321" t="s">
        <v>53</v>
      </c>
      <c r="AB138" s="321" t="s">
        <v>53</v>
      </c>
      <c r="AC138" s="321" t="s">
        <v>53</v>
      </c>
      <c r="AD138" s="321" t="s">
        <v>54</v>
      </c>
      <c r="AE138" s="321" t="s">
        <v>53</v>
      </c>
      <c r="AF138" s="321" t="s">
        <v>53</v>
      </c>
      <c r="AG138" s="321" t="s">
        <v>54</v>
      </c>
      <c r="AH138" s="101"/>
      <c r="AI138" s="1618"/>
      <c r="AJ138" s="101"/>
      <c r="AK138" s="1633"/>
      <c r="AL138" s="1637"/>
      <c r="AM138" s="1640"/>
      <c r="AN138" s="1678"/>
      <c r="AO138" s="1816"/>
      <c r="AP138" s="1682"/>
      <c r="AQ138" s="1684"/>
      <c r="AR138" s="1621"/>
      <c r="AS138" s="1637"/>
      <c r="AT138" s="1621"/>
      <c r="AU138" s="1637"/>
      <c r="AV138" s="1673"/>
      <c r="AW138" s="1621"/>
      <c r="AX138" s="1621"/>
      <c r="AY138" s="1621"/>
      <c r="AZ138" s="1673"/>
      <c r="BA138" s="1686"/>
      <c r="BB138" s="1673"/>
      <c r="BC138" s="1686"/>
      <c r="BD138" s="1688"/>
      <c r="BE138" s="1621"/>
      <c r="BF138" s="1015" t="s">
        <v>574</v>
      </c>
      <c r="BG138" s="1154" t="s">
        <v>575</v>
      </c>
      <c r="BH138" s="1154" t="s">
        <v>430</v>
      </c>
      <c r="BI138" s="1178">
        <v>44927</v>
      </c>
      <c r="BJ138" s="1178">
        <v>45290</v>
      </c>
      <c r="BK138" s="1011"/>
      <c r="BL138" s="1783"/>
    </row>
    <row r="139" spans="2:64" ht="120" thickBot="1" x14ac:dyDescent="0.35">
      <c r="B139" s="1642"/>
      <c r="C139" s="1696"/>
      <c r="D139" s="1696"/>
      <c r="E139" s="1648" t="s">
        <v>74</v>
      </c>
      <c r="F139" s="1595" t="s">
        <v>322</v>
      </c>
      <c r="G139" s="1788" t="s">
        <v>577</v>
      </c>
      <c r="H139" s="1776" t="s">
        <v>68</v>
      </c>
      <c r="I139" s="1776" t="s">
        <v>578</v>
      </c>
      <c r="J139" s="1776" t="s">
        <v>579</v>
      </c>
      <c r="K139" s="1774" t="s">
        <v>101</v>
      </c>
      <c r="L139" s="1617" t="s">
        <v>72</v>
      </c>
      <c r="M139" s="1624" t="str">
        <f t="shared" ref="M139" si="236">IF(L139="Máximo 2 veces por año","Muy Baja", IF(L139="De 3 a 24 veces por año","Baja", IF(L139="De 24 a 500 veces por año","Media", IF(L139="De 500 veces al año y máximo 5000 veces por año","Alta",IF(L139="Más de 5000 veces por año","Muy Alta",";")))))</f>
        <v>Baja</v>
      </c>
      <c r="N139" s="1627">
        <f t="shared" ref="N139" si="237">IF(M139="Muy Baja", 20%, IF(M139="Baja",40%, IF(M139="Media",60%, IF(M139="Alta",80%,IF(M139="Muy Alta",100%,"")))))</f>
        <v>0.4</v>
      </c>
      <c r="O139" s="358" t="s">
        <v>53</v>
      </c>
      <c r="P139" s="358" t="s">
        <v>53</v>
      </c>
      <c r="Q139" s="358" t="s">
        <v>53</v>
      </c>
      <c r="R139" s="358" t="s">
        <v>53</v>
      </c>
      <c r="S139" s="358" t="s">
        <v>53</v>
      </c>
      <c r="T139" s="358" t="s">
        <v>53</v>
      </c>
      <c r="U139" s="358" t="s">
        <v>53</v>
      </c>
      <c r="V139" s="358" t="s">
        <v>54</v>
      </c>
      <c r="W139" s="358" t="s">
        <v>54</v>
      </c>
      <c r="X139" s="358" t="s">
        <v>53</v>
      </c>
      <c r="Y139" s="358" t="s">
        <v>53</v>
      </c>
      <c r="Z139" s="358" t="s">
        <v>53</v>
      </c>
      <c r="AA139" s="358" t="s">
        <v>53</v>
      </c>
      <c r="AB139" s="358" t="s">
        <v>53</v>
      </c>
      <c r="AC139" s="358" t="s">
        <v>53</v>
      </c>
      <c r="AD139" s="358" t="s">
        <v>54</v>
      </c>
      <c r="AE139" s="358" t="s">
        <v>53</v>
      </c>
      <c r="AF139" s="358" t="s">
        <v>53</v>
      </c>
      <c r="AG139" s="358" t="s">
        <v>54</v>
      </c>
      <c r="AH139" s="84"/>
      <c r="AI139" s="1617" t="s">
        <v>361</v>
      </c>
      <c r="AJ139" s="84"/>
      <c r="AK139" s="1632" t="str">
        <f>IF(AI139="Afectación menor a 10 SMLMV","Leve",IF(AI139="Entre 10 y 50 SMLMV","Menor",IF(AI139="Entre 50 y 100 SMLMV","Moderado",IF(AI139="Entre 100 y 500 SMLMV","Mayor",IF(AI139="Mayor a 500 SMLMV","Catastrófico",";")))))</f>
        <v>Moderado</v>
      </c>
      <c r="AL139" s="1635">
        <f t="shared" ref="AL139" si="238">IF(AK139="Leve", 20%, IF(AK139="Menor",40%, IF(AK139="Moderado",60%, IF(AK139="Mayor",80%,IF(AK139="Catastrófico",100%,"")))))</f>
        <v>0.6</v>
      </c>
      <c r="AM139" s="1638" t="str">
        <f>IF(AND(M139&lt;&gt;"",AK139&lt;&gt;""),VLOOKUP(M139&amp;AK139,'No Eliminar'!$P$3:$Q$27,2,FALSE),"")</f>
        <v>Moderada</v>
      </c>
      <c r="AN139" s="188" t="s">
        <v>84</v>
      </c>
      <c r="AO139" s="1216" t="s">
        <v>1363</v>
      </c>
      <c r="AP139" s="368" t="s">
        <v>580</v>
      </c>
      <c r="AQ139" s="94" t="str">
        <f t="shared" ref="AQ139:AQ147" si="239">IF(AR139="Preventivo","Probabilidad",IF(AR139="Detectivo","Probabilidad","Impacto"))</f>
        <v>Probabilidad</v>
      </c>
      <c r="AR139" s="326" t="s">
        <v>61</v>
      </c>
      <c r="AS139" s="328">
        <f t="shared" ref="AS139:AS147" si="240">IF(AR139="Preventivo", 25%, IF(AR139="Detectivo",15%, IF(AR139="Correctivo",10%,IF(AR139="No se tienen controles para aplicar al impacto","No Aplica",""))))</f>
        <v>0.25</v>
      </c>
      <c r="AT139" s="326" t="s">
        <v>56</v>
      </c>
      <c r="AU139" s="328">
        <f t="shared" ref="AU139:AU147" si="241">IF(AT139="Automático", 25%, IF(AT139="Manual",15%,IF(AT139="No Aplica", "No Aplica","")))</f>
        <v>0.15</v>
      </c>
      <c r="AV139" s="96">
        <f t="shared" ref="AV139:AV147" si="242">AS139+AU139</f>
        <v>0.4</v>
      </c>
      <c r="AW139" s="326" t="s">
        <v>57</v>
      </c>
      <c r="AX139" s="326" t="s">
        <v>65</v>
      </c>
      <c r="AY139" s="326" t="s">
        <v>59</v>
      </c>
      <c r="AZ139" s="96">
        <f t="shared" ref="AZ139" si="243">IFERROR(IF(AQ139="Probabilidad",(N139-(+N139*AV139)),IF(AQ139="Impacto",N139,"")),"")</f>
        <v>0.24</v>
      </c>
      <c r="BA139" s="97" t="str">
        <f t="shared" ref="BA139:BA147" si="244">IF(AZ139&lt;=20%, "Muy Baja", IF(AZ139&lt;=40%,"Baja", IF(AZ139&lt;=60%,"Media",IF(AZ139&lt;=80%,"Alta","Muy Alta"))))</f>
        <v>Baja</v>
      </c>
      <c r="BB139" s="96">
        <f>IF(AQ139="Impacto",(AL139-(+AL139*AV139)),AL139)</f>
        <v>0.6</v>
      </c>
      <c r="BC139" s="97" t="str">
        <f t="shared" ref="BC139:BC147" si="245">IF(BB139&lt;=20%, "Leve", IF(BB139&lt;=40%,"Menor", IF(BB139&lt;=60%,"Moderado",IF(BB139&lt;=80%,"Mayor","Catastrófico"))))</f>
        <v>Moderado</v>
      </c>
      <c r="BD139" s="324" t="str">
        <f>IF(AND(BA139&lt;&gt;"",BC139&lt;&gt;""),VLOOKUP(BA139&amp;BC139,'No Eliminar'!$P$3:$Q$27,2,FALSE),"")</f>
        <v>Moderada</v>
      </c>
      <c r="BE139" s="1619" t="s">
        <v>60</v>
      </c>
      <c r="BF139" s="1268" t="s">
        <v>585</v>
      </c>
      <c r="BG139" s="1152" t="s">
        <v>586</v>
      </c>
      <c r="BH139" s="1152" t="s">
        <v>381</v>
      </c>
      <c r="BI139" s="1158">
        <v>45047</v>
      </c>
      <c r="BJ139" s="1158">
        <v>45168</v>
      </c>
      <c r="BK139" s="1010"/>
      <c r="BL139" s="1782" t="s">
        <v>591</v>
      </c>
    </row>
    <row r="140" spans="2:64" ht="102.75" thickTop="1" thickBot="1" x14ac:dyDescent="0.35">
      <c r="B140" s="1642"/>
      <c r="C140" s="1696"/>
      <c r="D140" s="1696"/>
      <c r="E140" s="1593"/>
      <c r="F140" s="1596"/>
      <c r="G140" s="1814"/>
      <c r="H140" s="1777"/>
      <c r="I140" s="1777"/>
      <c r="J140" s="1777"/>
      <c r="K140" s="1779"/>
      <c r="L140" s="1622"/>
      <c r="M140" s="1625"/>
      <c r="N140" s="1628"/>
      <c r="O140" s="332" t="s">
        <v>53</v>
      </c>
      <c r="P140" s="332" t="s">
        <v>53</v>
      </c>
      <c r="Q140" s="332" t="s">
        <v>53</v>
      </c>
      <c r="R140" s="332" t="s">
        <v>53</v>
      </c>
      <c r="S140" s="332" t="s">
        <v>53</v>
      </c>
      <c r="T140" s="332" t="s">
        <v>53</v>
      </c>
      <c r="U140" s="332" t="s">
        <v>53</v>
      </c>
      <c r="V140" s="332" t="s">
        <v>54</v>
      </c>
      <c r="W140" s="332" t="s">
        <v>54</v>
      </c>
      <c r="X140" s="332" t="s">
        <v>53</v>
      </c>
      <c r="Y140" s="332" t="s">
        <v>53</v>
      </c>
      <c r="Z140" s="332" t="s">
        <v>53</v>
      </c>
      <c r="AA140" s="332" t="s">
        <v>53</v>
      </c>
      <c r="AB140" s="332" t="s">
        <v>53</v>
      </c>
      <c r="AC140" s="332" t="s">
        <v>53</v>
      </c>
      <c r="AD140" s="332" t="s">
        <v>54</v>
      </c>
      <c r="AE140" s="332" t="s">
        <v>53</v>
      </c>
      <c r="AF140" s="332" t="s">
        <v>53</v>
      </c>
      <c r="AG140" s="332" t="s">
        <v>54</v>
      </c>
      <c r="AH140" s="337"/>
      <c r="AI140" s="1622"/>
      <c r="AJ140" s="337"/>
      <c r="AK140" s="1634"/>
      <c r="AL140" s="1636"/>
      <c r="AM140" s="1639"/>
      <c r="AN140" s="188" t="s">
        <v>347</v>
      </c>
      <c r="AO140" s="1230" t="s">
        <v>1364</v>
      </c>
      <c r="AP140" s="373" t="s">
        <v>581</v>
      </c>
      <c r="AQ140" s="343" t="str">
        <f t="shared" si="239"/>
        <v>Probabilidad</v>
      </c>
      <c r="AR140" s="342" t="s">
        <v>62</v>
      </c>
      <c r="AS140" s="341">
        <f t="shared" si="240"/>
        <v>0.15</v>
      </c>
      <c r="AT140" s="342" t="s">
        <v>56</v>
      </c>
      <c r="AU140" s="341">
        <f t="shared" si="241"/>
        <v>0.15</v>
      </c>
      <c r="AV140" s="346">
        <f t="shared" si="242"/>
        <v>0.3</v>
      </c>
      <c r="AW140" s="342" t="s">
        <v>57</v>
      </c>
      <c r="AX140" s="342" t="s">
        <v>65</v>
      </c>
      <c r="AY140" s="342" t="s">
        <v>59</v>
      </c>
      <c r="AZ140" s="76">
        <f>IFERROR(IF(AND(AQ139="Probabilidad",AQ140="Probabilidad"),(AZ139-(+AZ139*AV140)),IF(AQ140="Probabilidad",(N139-(+N139*AV140)),IF(AQ140="Impacto",AZ139,""))),"")</f>
        <v>0.16799999999999998</v>
      </c>
      <c r="BA140" s="345" t="str">
        <f t="shared" si="244"/>
        <v>Muy Baja</v>
      </c>
      <c r="BB140" s="346">
        <f>IFERROR(IF(AND(AQ139="Impacto",AQ140="Impacto"),(BB139-(+BB139*AV140)),IF(AND(AQ139="Impacto",AQ140="Probabilidad"),(BB139),IF(AND(AQ139="Probabilidad",AQ140="Impacto"),(BB139-(+BB139*AV140)),IF(AND(AQ139="Probabilidad",AQ140="Probabilidad"),(BB139))))),"")</f>
        <v>0.6</v>
      </c>
      <c r="BC140" s="345" t="str">
        <f t="shared" si="245"/>
        <v>Moderado</v>
      </c>
      <c r="BD140" s="344" t="str">
        <f>IF(AND(BA140&lt;&gt;"",BC140&lt;&gt;""),VLOOKUP(BA140&amp;BC140,'No Eliminar'!$P$3:$Q$27,2,FALSE),"")</f>
        <v>Moderada</v>
      </c>
      <c r="BE140" s="1620"/>
      <c r="BF140" s="1269" t="s">
        <v>587</v>
      </c>
      <c r="BG140" s="1270" t="s">
        <v>588</v>
      </c>
      <c r="BH140" s="1168" t="s">
        <v>430</v>
      </c>
      <c r="BI140" s="1169">
        <v>44927</v>
      </c>
      <c r="BJ140" s="1169">
        <v>45289</v>
      </c>
      <c r="BK140" s="1013"/>
      <c r="BL140" s="1805"/>
    </row>
    <row r="141" spans="2:64" ht="89.25" thickTop="1" thickBot="1" x14ac:dyDescent="0.35">
      <c r="B141" s="1642"/>
      <c r="C141" s="1696"/>
      <c r="D141" s="1696"/>
      <c r="E141" s="1614"/>
      <c r="F141" s="1597"/>
      <c r="G141" s="1789"/>
      <c r="H141" s="1778"/>
      <c r="I141" s="1778"/>
      <c r="J141" s="1778"/>
      <c r="K141" s="1775"/>
      <c r="L141" s="1618"/>
      <c r="M141" s="1626"/>
      <c r="N141" s="1629"/>
      <c r="O141" s="357" t="s">
        <v>53</v>
      </c>
      <c r="P141" s="357" t="s">
        <v>53</v>
      </c>
      <c r="Q141" s="357" t="s">
        <v>53</v>
      </c>
      <c r="R141" s="357" t="s">
        <v>53</v>
      </c>
      <c r="S141" s="357" t="s">
        <v>53</v>
      </c>
      <c r="T141" s="357" t="s">
        <v>53</v>
      </c>
      <c r="U141" s="357" t="s">
        <v>53</v>
      </c>
      <c r="V141" s="357" t="s">
        <v>54</v>
      </c>
      <c r="W141" s="357" t="s">
        <v>54</v>
      </c>
      <c r="X141" s="357" t="s">
        <v>53</v>
      </c>
      <c r="Y141" s="357" t="s">
        <v>53</v>
      </c>
      <c r="Z141" s="357" t="s">
        <v>53</v>
      </c>
      <c r="AA141" s="357" t="s">
        <v>53</v>
      </c>
      <c r="AB141" s="357" t="s">
        <v>53</v>
      </c>
      <c r="AC141" s="357" t="s">
        <v>53</v>
      </c>
      <c r="AD141" s="357" t="s">
        <v>54</v>
      </c>
      <c r="AE141" s="357" t="s">
        <v>53</v>
      </c>
      <c r="AF141" s="357" t="s">
        <v>53</v>
      </c>
      <c r="AG141" s="357" t="s">
        <v>54</v>
      </c>
      <c r="AH141" s="113"/>
      <c r="AI141" s="1618"/>
      <c r="AJ141" s="113"/>
      <c r="AK141" s="1633"/>
      <c r="AL141" s="1637"/>
      <c r="AM141" s="1640"/>
      <c r="AN141" s="685" t="s">
        <v>348</v>
      </c>
      <c r="AO141" s="435" t="s">
        <v>1365</v>
      </c>
      <c r="AP141" s="368" t="s">
        <v>580</v>
      </c>
      <c r="AQ141" s="103" t="str">
        <f t="shared" si="239"/>
        <v>Probabilidad</v>
      </c>
      <c r="AR141" s="327" t="s">
        <v>62</v>
      </c>
      <c r="AS141" s="329">
        <f t="shared" si="240"/>
        <v>0.15</v>
      </c>
      <c r="AT141" s="327" t="s">
        <v>56</v>
      </c>
      <c r="AU141" s="329">
        <f t="shared" si="241"/>
        <v>0.15</v>
      </c>
      <c r="AV141" s="105">
        <f t="shared" si="242"/>
        <v>0.3</v>
      </c>
      <c r="AW141" s="327" t="s">
        <v>57</v>
      </c>
      <c r="AX141" s="327" t="s">
        <v>65</v>
      </c>
      <c r="AY141" s="327" t="s">
        <v>59</v>
      </c>
      <c r="AZ141" s="125">
        <f>IFERROR(IF(AND(AQ140="Probabilidad",AQ141="Probabilidad"),(AZ140-(+AZ140*AV141)),IF(AQ141="Probabilidad",(N140-(+N140*AV141)),IF(AQ141="Impacto",AZ140,""))),"")</f>
        <v>0.11759999999999998</v>
      </c>
      <c r="BA141" s="106" t="str">
        <f t="shared" si="244"/>
        <v>Muy Baja</v>
      </c>
      <c r="BB141" s="105">
        <f>IFERROR(IF(AND(AQ140="Impacto",AQ141="Impacto"),(BB140-(+BB140*AV141)),IF(AND(AQ140="Impacto",AQ141="Probabilidad"),(BB140),IF(AND(AQ140="Probabilidad",AQ141="Impacto"),(BB140-(+BB140*AV141)),IF(AND(AQ140="Probabilidad",AQ141="Probabilidad"),(BB140))))),"")</f>
        <v>0.6</v>
      </c>
      <c r="BC141" s="106" t="str">
        <f t="shared" si="245"/>
        <v>Moderado</v>
      </c>
      <c r="BD141" s="325" t="str">
        <f>IF(AND(BA141&lt;&gt;"",BC141&lt;&gt;""),VLOOKUP(BA141&amp;BC141,'No Eliminar'!$P$3:$Q$27,2,FALSE),"")</f>
        <v>Moderada</v>
      </c>
      <c r="BE141" s="1621"/>
      <c r="BF141" s="1271" t="s">
        <v>589</v>
      </c>
      <c r="BG141" s="1154" t="s">
        <v>586</v>
      </c>
      <c r="BH141" s="1154" t="s">
        <v>590</v>
      </c>
      <c r="BI141" s="1178">
        <v>44928</v>
      </c>
      <c r="BJ141" s="1178">
        <v>45289</v>
      </c>
      <c r="BK141" s="1011"/>
      <c r="BL141" s="1783"/>
    </row>
    <row r="142" spans="2:64" ht="93.75" customHeight="1" x14ac:dyDescent="0.3">
      <c r="B142" s="1642"/>
      <c r="C142" s="1696"/>
      <c r="D142" s="1696"/>
      <c r="E142" s="1648" t="s">
        <v>346</v>
      </c>
      <c r="F142" s="1595" t="s">
        <v>329</v>
      </c>
      <c r="G142" s="1788" t="s">
        <v>672</v>
      </c>
      <c r="H142" s="1776" t="s">
        <v>68</v>
      </c>
      <c r="I142" s="1774" t="s">
        <v>1039</v>
      </c>
      <c r="J142" s="1774" t="s">
        <v>673</v>
      </c>
      <c r="K142" s="1774" t="s">
        <v>355</v>
      </c>
      <c r="L142" s="1617" t="s">
        <v>64</v>
      </c>
      <c r="M142" s="1624" t="str">
        <f t="shared" ref="M142:M144" si="246">IF(L142="Máximo 2 veces por año","Muy Baja", IF(L142="De 3 a 24 veces por año","Baja", IF(L142="De 24 a 500 veces por año","Media", IF(L142="De 500 veces al año y máximo 5000 veces por año","Alta",IF(L142="Más de 5000 veces por año","Muy Alta",";")))))</f>
        <v>Media</v>
      </c>
      <c r="N142" s="1627">
        <f t="shared" ref="N142:N144" si="247">IF(M142="Muy Baja", 20%, IF(M142="Baja",40%, IF(M142="Media",60%, IF(M142="Alta",80%,IF(M142="Muy Alta",100%,"")))))</f>
        <v>0.6</v>
      </c>
      <c r="O142" s="320" t="s">
        <v>53</v>
      </c>
      <c r="P142" s="320" t="s">
        <v>53</v>
      </c>
      <c r="Q142" s="320" t="s">
        <v>53</v>
      </c>
      <c r="R142" s="320" t="s">
        <v>53</v>
      </c>
      <c r="S142" s="320" t="s">
        <v>53</v>
      </c>
      <c r="T142" s="320" t="s">
        <v>53</v>
      </c>
      <c r="U142" s="320" t="s">
        <v>53</v>
      </c>
      <c r="V142" s="320" t="s">
        <v>54</v>
      </c>
      <c r="W142" s="320" t="s">
        <v>54</v>
      </c>
      <c r="X142" s="320" t="s">
        <v>53</v>
      </c>
      <c r="Y142" s="320" t="s">
        <v>53</v>
      </c>
      <c r="Z142" s="320" t="s">
        <v>53</v>
      </c>
      <c r="AA142" s="320" t="s">
        <v>53</v>
      </c>
      <c r="AB142" s="320" t="s">
        <v>53</v>
      </c>
      <c r="AC142" s="320" t="s">
        <v>53</v>
      </c>
      <c r="AD142" s="320" t="s">
        <v>54</v>
      </c>
      <c r="AE142" s="320" t="s">
        <v>53</v>
      </c>
      <c r="AF142" s="320" t="s">
        <v>53</v>
      </c>
      <c r="AG142" s="320" t="s">
        <v>54</v>
      </c>
      <c r="AH142" s="92"/>
      <c r="AI142" s="1617" t="s">
        <v>362</v>
      </c>
      <c r="AJ142" s="92"/>
      <c r="AK142" s="1632" t="str">
        <f t="shared" ref="AK142:AK144" si="248">IF(AI142="Afectación menor a 10 SMLMV","Leve",IF(AI142="Entre 10 y 50 SMLMV","Menor",IF(AI142="Entre 50 y 100 SMLMV","Moderado",IF(AI142="Entre 100 y 500 SMLMV","Mayor",IF(AI142="Mayor a 500 SMLMV","Catastrófico",";")))))</f>
        <v>Mayor</v>
      </c>
      <c r="AL142" s="1635">
        <f t="shared" ref="AL142:AL144" si="249">IF(AK142="Leve", 20%, IF(AK142="Menor",40%, IF(AK142="Moderado",60%, IF(AK142="Mayor",80%,IF(AK142="Catastrófico",100%,"")))))</f>
        <v>0.8</v>
      </c>
      <c r="AM142" s="1638" t="str">
        <f>IF(AND(M142&lt;&gt;"",AK142&lt;&gt;""),VLOOKUP(M142&amp;AK142,'No Eliminar'!$P$3:$Q$27,2,FALSE),"")</f>
        <v>Alta</v>
      </c>
      <c r="AN142" s="1677" t="s">
        <v>84</v>
      </c>
      <c r="AO142" s="1766" t="s">
        <v>1366</v>
      </c>
      <c r="AP142" s="1681" t="s">
        <v>570</v>
      </c>
      <c r="AQ142" s="1724" t="str">
        <f t="shared" si="239"/>
        <v>Probabilidad</v>
      </c>
      <c r="AR142" s="1619" t="s">
        <v>62</v>
      </c>
      <c r="AS142" s="1635">
        <f t="shared" si="240"/>
        <v>0.15</v>
      </c>
      <c r="AT142" s="1619" t="s">
        <v>56</v>
      </c>
      <c r="AU142" s="1635">
        <f t="shared" si="241"/>
        <v>0.15</v>
      </c>
      <c r="AV142" s="1725">
        <f t="shared" si="242"/>
        <v>0.3</v>
      </c>
      <c r="AW142" s="1619" t="s">
        <v>57</v>
      </c>
      <c r="AX142" s="1619" t="s">
        <v>65</v>
      </c>
      <c r="AY142" s="1619" t="s">
        <v>59</v>
      </c>
      <c r="AZ142" s="1725">
        <f t="shared" ref="AZ142" si="250">IFERROR(IF(AQ142="Probabilidad",(N142-(+N142*AV142)),IF(AQ142="Impacto",N142,"")),"")</f>
        <v>0.42</v>
      </c>
      <c r="BA142" s="1731" t="str">
        <f t="shared" si="244"/>
        <v>Media</v>
      </c>
      <c r="BB142" s="1725">
        <f t="shared" ref="BB142" si="251">IF(AQ142="Impacto",(AL142-(+AL142*AV142)),AL142)</f>
        <v>0.8</v>
      </c>
      <c r="BC142" s="1731" t="str">
        <f t="shared" si="245"/>
        <v>Mayor</v>
      </c>
      <c r="BD142" s="1723" t="str">
        <f>IF(AND(BA142&lt;&gt;"",BC142&lt;&gt;""),VLOOKUP(BA142&amp;BC142,'No Eliminar'!$P$3:$Q$27,2,FALSE),"")</f>
        <v>Alta</v>
      </c>
      <c r="BE142" s="1619" t="s">
        <v>60</v>
      </c>
      <c r="BF142" s="1272" t="s">
        <v>670</v>
      </c>
      <c r="BG142" s="1152" t="s">
        <v>671</v>
      </c>
      <c r="BH142" s="1152" t="s">
        <v>381</v>
      </c>
      <c r="BI142" s="1158">
        <v>44928</v>
      </c>
      <c r="BJ142" s="1158">
        <v>45289</v>
      </c>
      <c r="BK142" s="1010"/>
      <c r="BL142" s="1782" t="s">
        <v>1040</v>
      </c>
    </row>
    <row r="143" spans="2:64" ht="101.25" customHeight="1" thickBot="1" x14ac:dyDescent="0.35">
      <c r="B143" s="1643"/>
      <c r="C143" s="1697"/>
      <c r="D143" s="1697"/>
      <c r="E143" s="1594"/>
      <c r="F143" s="1597"/>
      <c r="G143" s="1789"/>
      <c r="H143" s="1778"/>
      <c r="I143" s="1775"/>
      <c r="J143" s="1775"/>
      <c r="K143" s="1775"/>
      <c r="L143" s="1618"/>
      <c r="M143" s="1626"/>
      <c r="N143" s="1629"/>
      <c r="O143" s="321" t="s">
        <v>53</v>
      </c>
      <c r="P143" s="321" t="s">
        <v>53</v>
      </c>
      <c r="Q143" s="321" t="s">
        <v>53</v>
      </c>
      <c r="R143" s="321" t="s">
        <v>53</v>
      </c>
      <c r="S143" s="321" t="s">
        <v>53</v>
      </c>
      <c r="T143" s="321" t="s">
        <v>53</v>
      </c>
      <c r="U143" s="321" t="s">
        <v>53</v>
      </c>
      <c r="V143" s="321" t="s">
        <v>54</v>
      </c>
      <c r="W143" s="321" t="s">
        <v>54</v>
      </c>
      <c r="X143" s="321" t="s">
        <v>53</v>
      </c>
      <c r="Y143" s="321" t="s">
        <v>53</v>
      </c>
      <c r="Z143" s="321" t="s">
        <v>53</v>
      </c>
      <c r="AA143" s="321" t="s">
        <v>53</v>
      </c>
      <c r="AB143" s="321" t="s">
        <v>53</v>
      </c>
      <c r="AC143" s="321" t="s">
        <v>53</v>
      </c>
      <c r="AD143" s="321" t="s">
        <v>54</v>
      </c>
      <c r="AE143" s="321" t="s">
        <v>53</v>
      </c>
      <c r="AF143" s="321" t="s">
        <v>53</v>
      </c>
      <c r="AG143" s="321" t="s">
        <v>54</v>
      </c>
      <c r="AH143" s="101"/>
      <c r="AI143" s="1618"/>
      <c r="AJ143" s="101"/>
      <c r="AK143" s="1633"/>
      <c r="AL143" s="1637"/>
      <c r="AM143" s="1640"/>
      <c r="AN143" s="1678"/>
      <c r="AO143" s="1767"/>
      <c r="AP143" s="1682"/>
      <c r="AQ143" s="1684"/>
      <c r="AR143" s="1621"/>
      <c r="AS143" s="1637"/>
      <c r="AT143" s="1621"/>
      <c r="AU143" s="1637"/>
      <c r="AV143" s="1673"/>
      <c r="AW143" s="1621"/>
      <c r="AX143" s="1621"/>
      <c r="AY143" s="1621"/>
      <c r="AZ143" s="1673"/>
      <c r="BA143" s="1686"/>
      <c r="BB143" s="1673"/>
      <c r="BC143" s="1686"/>
      <c r="BD143" s="1688"/>
      <c r="BE143" s="1621"/>
      <c r="BF143" s="1271" t="s">
        <v>675</v>
      </c>
      <c r="BG143" s="1154" t="s">
        <v>676</v>
      </c>
      <c r="BH143" s="1154" t="s">
        <v>381</v>
      </c>
      <c r="BI143" s="1178">
        <v>44928</v>
      </c>
      <c r="BJ143" s="1178">
        <v>45289</v>
      </c>
      <c r="BK143" s="1011"/>
      <c r="BL143" s="1783"/>
    </row>
    <row r="144" spans="2:64" ht="181.5" customHeight="1" thickBot="1" x14ac:dyDescent="0.35">
      <c r="B144" s="1641" t="s">
        <v>200</v>
      </c>
      <c r="C144" s="1695" t="str">
        <f>VLOOKUP(B144,'No Eliminar'!B$3:D$18,2,FALSE)</f>
        <v>Mantener la disponibilidad del sistema de información del Sistema Penitenciario y Carcelario de manera oportuna, confiable, integral e Innovadora; dando soporte tecnológico a los usuarios y el acceso oportuno a los servicios tecnológicos.</v>
      </c>
      <c r="D144" s="1695" t="str">
        <f>VLOOKUP(B144,'No Eliminar'!B$3:E$18,4,FALSE)</f>
        <v>Garantizar un adecuado flujo de información tanto interna  como externa</v>
      </c>
      <c r="E144" s="1592" t="s">
        <v>74</v>
      </c>
      <c r="F144" s="1595" t="s">
        <v>325</v>
      </c>
      <c r="G144" s="1780" t="s">
        <v>1041</v>
      </c>
      <c r="H144" s="1776" t="s">
        <v>157</v>
      </c>
      <c r="I144" s="1776" t="s">
        <v>603</v>
      </c>
      <c r="J144" s="1776" t="s">
        <v>1042</v>
      </c>
      <c r="K144" s="1774" t="s">
        <v>356</v>
      </c>
      <c r="L144" s="1617" t="s">
        <v>52</v>
      </c>
      <c r="M144" s="1624" t="str">
        <f t="shared" si="246"/>
        <v>Muy Alta</v>
      </c>
      <c r="N144" s="1627">
        <f t="shared" si="247"/>
        <v>1</v>
      </c>
      <c r="O144" s="253" t="s">
        <v>53</v>
      </c>
      <c r="P144" s="253" t="s">
        <v>53</v>
      </c>
      <c r="Q144" s="253" t="s">
        <v>53</v>
      </c>
      <c r="R144" s="253" t="s">
        <v>53</v>
      </c>
      <c r="S144" s="253" t="s">
        <v>53</v>
      </c>
      <c r="T144" s="253" t="s">
        <v>53</v>
      </c>
      <c r="U144" s="253" t="s">
        <v>53</v>
      </c>
      <c r="V144" s="253" t="s">
        <v>54</v>
      </c>
      <c r="W144" s="253" t="s">
        <v>54</v>
      </c>
      <c r="X144" s="253" t="s">
        <v>53</v>
      </c>
      <c r="Y144" s="253" t="s">
        <v>53</v>
      </c>
      <c r="Z144" s="253" t="s">
        <v>53</v>
      </c>
      <c r="AA144" s="253" t="s">
        <v>53</v>
      </c>
      <c r="AB144" s="253" t="s">
        <v>53</v>
      </c>
      <c r="AC144" s="253" t="s">
        <v>53</v>
      </c>
      <c r="AD144" s="253" t="s">
        <v>54</v>
      </c>
      <c r="AE144" s="253" t="s">
        <v>53</v>
      </c>
      <c r="AF144" s="253" t="s">
        <v>53</v>
      </c>
      <c r="AG144" s="253" t="s">
        <v>54</v>
      </c>
      <c r="AH144" s="92"/>
      <c r="AI144" s="1617" t="s">
        <v>361</v>
      </c>
      <c r="AJ144" s="92"/>
      <c r="AK144" s="1632" t="str">
        <f t="shared" si="248"/>
        <v>Moderado</v>
      </c>
      <c r="AL144" s="1635">
        <f t="shared" si="249"/>
        <v>0.6</v>
      </c>
      <c r="AM144" s="1638" t="str">
        <f>IF(AND(M144&lt;&gt;"",AK144&lt;&gt;""),VLOOKUP(M144&amp;AK144,'No Eliminar'!$P$3:$Q$27,2,FALSE),"")</f>
        <v>Alta</v>
      </c>
      <c r="AN144" s="188" t="s">
        <v>84</v>
      </c>
      <c r="AO144" s="1135" t="s">
        <v>1597</v>
      </c>
      <c r="AP144" s="368" t="s">
        <v>604</v>
      </c>
      <c r="AQ144" s="94" t="str">
        <f t="shared" si="239"/>
        <v>Probabilidad</v>
      </c>
      <c r="AR144" s="508" t="s">
        <v>61</v>
      </c>
      <c r="AS144" s="504">
        <f t="shared" si="240"/>
        <v>0.25</v>
      </c>
      <c r="AT144" s="508" t="s">
        <v>56</v>
      </c>
      <c r="AU144" s="504">
        <f t="shared" si="241"/>
        <v>0.15</v>
      </c>
      <c r="AV144" s="96">
        <f t="shared" si="242"/>
        <v>0.4</v>
      </c>
      <c r="AW144" s="508" t="s">
        <v>57</v>
      </c>
      <c r="AX144" s="508" t="s">
        <v>58</v>
      </c>
      <c r="AY144" s="508" t="s">
        <v>59</v>
      </c>
      <c r="AZ144" s="96">
        <f>IFERROR(IF(AQ144="Probabilidad",(N144-(+N144*AV144)),IF(AQ144="Impacto",N144,"")),"")</f>
        <v>0.6</v>
      </c>
      <c r="BA144" s="97" t="str">
        <f t="shared" si="244"/>
        <v>Media</v>
      </c>
      <c r="BB144" s="96">
        <f>IF(AQ144="Impacto",(AL144-(+AL144*AV144)),AL144)</f>
        <v>0.6</v>
      </c>
      <c r="BC144" s="97" t="str">
        <f t="shared" si="245"/>
        <v>Moderado</v>
      </c>
      <c r="BD144" s="506" t="str">
        <f>IF(AND(BA144&lt;&gt;"",BC144&lt;&gt;""),VLOOKUP(BA144&amp;BC144,'No Eliminar'!$P$3:$Q$27,2,FALSE),"")</f>
        <v>Moderada</v>
      </c>
      <c r="BE144" s="1619" t="s">
        <v>60</v>
      </c>
      <c r="BF144" s="1786" t="s">
        <v>1094</v>
      </c>
      <c r="BG144" s="1776" t="s">
        <v>1095</v>
      </c>
      <c r="BH144" s="1817" t="s">
        <v>381</v>
      </c>
      <c r="BI144" s="1803">
        <v>44958</v>
      </c>
      <c r="BJ144" s="1803">
        <v>45289</v>
      </c>
      <c r="BK144" s="1010"/>
      <c r="BL144" s="1782" t="s">
        <v>1098</v>
      </c>
    </row>
    <row r="145" spans="2:64" ht="177.75" customHeight="1" thickBot="1" x14ac:dyDescent="0.35">
      <c r="B145" s="1642"/>
      <c r="C145" s="1696"/>
      <c r="D145" s="1696"/>
      <c r="E145" s="1594"/>
      <c r="F145" s="1597"/>
      <c r="G145" s="1781"/>
      <c r="H145" s="1778"/>
      <c r="I145" s="1778"/>
      <c r="J145" s="1778"/>
      <c r="K145" s="1775"/>
      <c r="L145" s="1618"/>
      <c r="M145" s="1626"/>
      <c r="N145" s="1629"/>
      <c r="O145" s="261" t="s">
        <v>53</v>
      </c>
      <c r="P145" s="261" t="s">
        <v>53</v>
      </c>
      <c r="Q145" s="261" t="s">
        <v>53</v>
      </c>
      <c r="R145" s="261" t="s">
        <v>53</v>
      </c>
      <c r="S145" s="261" t="s">
        <v>53</v>
      </c>
      <c r="T145" s="261" t="s">
        <v>53</v>
      </c>
      <c r="U145" s="261" t="s">
        <v>53</v>
      </c>
      <c r="V145" s="261" t="s">
        <v>54</v>
      </c>
      <c r="W145" s="261" t="s">
        <v>54</v>
      </c>
      <c r="X145" s="261" t="s">
        <v>53</v>
      </c>
      <c r="Y145" s="261" t="s">
        <v>53</v>
      </c>
      <c r="Z145" s="261" t="s">
        <v>53</v>
      </c>
      <c r="AA145" s="261" t="s">
        <v>53</v>
      </c>
      <c r="AB145" s="261" t="s">
        <v>53</v>
      </c>
      <c r="AC145" s="261" t="s">
        <v>53</v>
      </c>
      <c r="AD145" s="261" t="s">
        <v>54</v>
      </c>
      <c r="AE145" s="261" t="s">
        <v>53</v>
      </c>
      <c r="AF145" s="261" t="s">
        <v>53</v>
      </c>
      <c r="AG145" s="261" t="s">
        <v>54</v>
      </c>
      <c r="AH145" s="113"/>
      <c r="AI145" s="1618"/>
      <c r="AJ145" s="113"/>
      <c r="AK145" s="1633"/>
      <c r="AL145" s="1637"/>
      <c r="AM145" s="1640"/>
      <c r="AN145" s="685" t="s">
        <v>347</v>
      </c>
      <c r="AO145" s="1135" t="s">
        <v>1598</v>
      </c>
      <c r="AP145" s="368" t="s">
        <v>605</v>
      </c>
      <c r="AQ145" s="103" t="str">
        <f t="shared" si="239"/>
        <v>Probabilidad</v>
      </c>
      <c r="AR145" s="509" t="s">
        <v>61</v>
      </c>
      <c r="AS145" s="505">
        <f t="shared" si="240"/>
        <v>0.25</v>
      </c>
      <c r="AT145" s="509" t="s">
        <v>56</v>
      </c>
      <c r="AU145" s="505">
        <f t="shared" si="241"/>
        <v>0.15</v>
      </c>
      <c r="AV145" s="105">
        <f t="shared" si="242"/>
        <v>0.4</v>
      </c>
      <c r="AW145" s="509" t="s">
        <v>57</v>
      </c>
      <c r="AX145" s="509" t="s">
        <v>58</v>
      </c>
      <c r="AY145" s="509" t="s">
        <v>59</v>
      </c>
      <c r="AZ145" s="125">
        <f>IFERROR(IF(AND(AQ144="Probabilidad",AQ145="Probabilidad"),(AZ144-(+AZ144*AV145)),IF(AQ145="Probabilidad",(N144-(+N144*AV145)),IF(AQ145="Impacto",AZ144,""))),"")</f>
        <v>0.36</v>
      </c>
      <c r="BA145" s="106" t="str">
        <f t="shared" si="244"/>
        <v>Baja</v>
      </c>
      <c r="BB145" s="105">
        <f>IFERROR(IF(AND(AQ144="Impacto",AQ145="Impacto"),(BB144-(+BB144*AV145)),IF(AND(AQ144="Impacto",AQ145="Probabilidad"),(BB144),IF(AND(AQ144="Probabilidad",AQ145="Impacto"),(BB144-(+BB144*AV145)),IF(AND(AQ144="Probabilidad",AQ145="Probabilidad"),(BB144))))),"")</f>
        <v>0.6</v>
      </c>
      <c r="BC145" s="106" t="str">
        <f t="shared" si="245"/>
        <v>Moderado</v>
      </c>
      <c r="BD145" s="507" t="str">
        <f>IF(AND(BA145&lt;&gt;"",BC145&lt;&gt;""),VLOOKUP(BA145&amp;BC145,'No Eliminar'!$P$3:$Q$27,2,FALSE),"")</f>
        <v>Moderada</v>
      </c>
      <c r="BE145" s="1621"/>
      <c r="BF145" s="1787"/>
      <c r="BG145" s="1778"/>
      <c r="BH145" s="1819"/>
      <c r="BI145" s="1804"/>
      <c r="BJ145" s="1804"/>
      <c r="BK145" s="1011"/>
      <c r="BL145" s="1783"/>
    </row>
    <row r="146" spans="2:64" ht="187.5" thickBot="1" x14ac:dyDescent="0.35">
      <c r="B146" s="1642"/>
      <c r="C146" s="1696"/>
      <c r="D146" s="1696"/>
      <c r="E146" s="1592" t="s">
        <v>74</v>
      </c>
      <c r="F146" s="1595" t="s">
        <v>326</v>
      </c>
      <c r="G146" s="1780" t="s">
        <v>1045</v>
      </c>
      <c r="H146" s="1776" t="s">
        <v>157</v>
      </c>
      <c r="I146" s="1776" t="s">
        <v>606</v>
      </c>
      <c r="J146" s="1776" t="s">
        <v>1046</v>
      </c>
      <c r="K146" s="1774" t="s">
        <v>356</v>
      </c>
      <c r="L146" s="1617" t="s">
        <v>52</v>
      </c>
      <c r="M146" s="1624" t="str">
        <f t="shared" ref="M146" si="252">IF(L146="Máximo 2 veces por año","Muy Baja", IF(L146="De 3 a 24 veces por año","Baja", IF(L146="De 24 a 500 veces por año","Media", IF(L146="De 500 veces al año y máximo 5000 veces por año","Alta",IF(L146="Más de 5000 veces por año","Muy Alta",";")))))</f>
        <v>Muy Alta</v>
      </c>
      <c r="N146" s="1627">
        <f t="shared" ref="N146" si="253">IF(M146="Muy Baja", 20%, IF(M146="Baja",40%, IF(M146="Media",60%, IF(M146="Alta",80%,IF(M146="Muy Alta",100%,"")))))</f>
        <v>1</v>
      </c>
      <c r="O146" s="253" t="s">
        <v>53</v>
      </c>
      <c r="P146" s="253" t="s">
        <v>53</v>
      </c>
      <c r="Q146" s="253" t="s">
        <v>53</v>
      </c>
      <c r="R146" s="253" t="s">
        <v>53</v>
      </c>
      <c r="S146" s="253" t="s">
        <v>53</v>
      </c>
      <c r="T146" s="253" t="s">
        <v>53</v>
      </c>
      <c r="U146" s="253" t="s">
        <v>53</v>
      </c>
      <c r="V146" s="253" t="s">
        <v>54</v>
      </c>
      <c r="W146" s="253" t="s">
        <v>54</v>
      </c>
      <c r="X146" s="253" t="s">
        <v>53</v>
      </c>
      <c r="Y146" s="253" t="s">
        <v>53</v>
      </c>
      <c r="Z146" s="253" t="s">
        <v>53</v>
      </c>
      <c r="AA146" s="253" t="s">
        <v>53</v>
      </c>
      <c r="AB146" s="253" t="s">
        <v>53</v>
      </c>
      <c r="AC146" s="253" t="s">
        <v>53</v>
      </c>
      <c r="AD146" s="253" t="s">
        <v>54</v>
      </c>
      <c r="AE146" s="253" t="s">
        <v>53</v>
      </c>
      <c r="AF146" s="253" t="s">
        <v>53</v>
      </c>
      <c r="AG146" s="253" t="s">
        <v>54</v>
      </c>
      <c r="AH146" s="92"/>
      <c r="AI146" s="1617" t="s">
        <v>362</v>
      </c>
      <c r="AJ146" s="92"/>
      <c r="AK146" s="1632" t="str">
        <f t="shared" ref="AK146" si="254">IF(AI146="Afectación menor a 10 SMLMV","Leve",IF(AI146="Entre 10 y 50 SMLMV","Menor",IF(AI146="Entre 50 y 100 SMLMV","Moderado",IF(AI146="Entre 100 y 500 SMLMV","Mayor",IF(AI146="Mayor a 500 SMLMV","Catastrófico",";")))))</f>
        <v>Mayor</v>
      </c>
      <c r="AL146" s="1635">
        <f t="shared" ref="AL146" si="255">IF(AK146="Leve", 20%, IF(AK146="Menor",40%, IF(AK146="Moderado",60%, IF(AK146="Mayor",80%,IF(AK146="Catastrófico",100%,"")))))</f>
        <v>0.8</v>
      </c>
      <c r="AM146" s="1638" t="str">
        <f>IF(AND(M146&lt;&gt;"",AK146&lt;&gt;""),VLOOKUP(M146&amp;AK146,'No Eliminar'!$P$3:$Q$27,2,FALSE),"")</f>
        <v>Alta</v>
      </c>
      <c r="AN146" s="188" t="s">
        <v>84</v>
      </c>
      <c r="AO146" s="434" t="s">
        <v>1469</v>
      </c>
      <c r="AP146" s="368" t="s">
        <v>607</v>
      </c>
      <c r="AQ146" s="94" t="str">
        <f t="shared" si="239"/>
        <v>Probabilidad</v>
      </c>
      <c r="AR146" s="508" t="s">
        <v>61</v>
      </c>
      <c r="AS146" s="504">
        <f t="shared" si="240"/>
        <v>0.25</v>
      </c>
      <c r="AT146" s="508" t="s">
        <v>56</v>
      </c>
      <c r="AU146" s="504">
        <f t="shared" si="241"/>
        <v>0.15</v>
      </c>
      <c r="AV146" s="96">
        <f t="shared" si="242"/>
        <v>0.4</v>
      </c>
      <c r="AW146" s="508" t="s">
        <v>57</v>
      </c>
      <c r="AX146" s="508" t="s">
        <v>58</v>
      </c>
      <c r="AY146" s="508" t="s">
        <v>59</v>
      </c>
      <c r="AZ146" s="96">
        <f t="shared" ref="AZ146" si="256">IFERROR(IF(AQ146="Probabilidad",(N146-(+N146*AV146)),IF(AQ146="Impacto",N146,"")),"")</f>
        <v>0.6</v>
      </c>
      <c r="BA146" s="97" t="str">
        <f t="shared" si="244"/>
        <v>Media</v>
      </c>
      <c r="BB146" s="96">
        <f t="shared" ref="BB146" si="257">IF(AQ146="Impacto",(AL146-(+AL146*AV146)),AL146)</f>
        <v>0.8</v>
      </c>
      <c r="BC146" s="97" t="str">
        <f t="shared" si="245"/>
        <v>Mayor</v>
      </c>
      <c r="BD146" s="506" t="str">
        <f>IF(AND(BA146&lt;&gt;"",BC146&lt;&gt;""),VLOOKUP(BA146&amp;BC146,'No Eliminar'!$P$3:$Q$27,2,FALSE),"")</f>
        <v>Alta</v>
      </c>
      <c r="BE146" s="1619" t="s">
        <v>60</v>
      </c>
      <c r="BF146" s="1786" t="s">
        <v>1094</v>
      </c>
      <c r="BG146" s="1776" t="s">
        <v>1095</v>
      </c>
      <c r="BH146" s="1817" t="s">
        <v>430</v>
      </c>
      <c r="BI146" s="1803">
        <v>44958</v>
      </c>
      <c r="BJ146" s="1803">
        <v>45289</v>
      </c>
      <c r="BK146" s="1010"/>
      <c r="BL146" s="1782" t="s">
        <v>1097</v>
      </c>
    </row>
    <row r="147" spans="2:64" ht="139.5" customHeight="1" thickTop="1" thickBot="1" x14ac:dyDescent="0.35">
      <c r="B147" s="1643"/>
      <c r="C147" s="1697"/>
      <c r="D147" s="1697"/>
      <c r="E147" s="1594"/>
      <c r="F147" s="1597"/>
      <c r="G147" s="1781"/>
      <c r="H147" s="1778"/>
      <c r="I147" s="1778"/>
      <c r="J147" s="1778"/>
      <c r="K147" s="1775"/>
      <c r="L147" s="1618"/>
      <c r="M147" s="1626"/>
      <c r="N147" s="1629"/>
      <c r="O147" s="254" t="s">
        <v>53</v>
      </c>
      <c r="P147" s="254" t="s">
        <v>53</v>
      </c>
      <c r="Q147" s="254" t="s">
        <v>53</v>
      </c>
      <c r="R147" s="254" t="s">
        <v>53</v>
      </c>
      <c r="S147" s="254" t="s">
        <v>53</v>
      </c>
      <c r="T147" s="254" t="s">
        <v>53</v>
      </c>
      <c r="U147" s="254" t="s">
        <v>53</v>
      </c>
      <c r="V147" s="254" t="s">
        <v>54</v>
      </c>
      <c r="W147" s="254" t="s">
        <v>54</v>
      </c>
      <c r="X147" s="254" t="s">
        <v>53</v>
      </c>
      <c r="Y147" s="254" t="s">
        <v>53</v>
      </c>
      <c r="Z147" s="254" t="s">
        <v>53</v>
      </c>
      <c r="AA147" s="254" t="s">
        <v>53</v>
      </c>
      <c r="AB147" s="254" t="s">
        <v>53</v>
      </c>
      <c r="AC147" s="254" t="s">
        <v>53</v>
      </c>
      <c r="AD147" s="254" t="s">
        <v>54</v>
      </c>
      <c r="AE147" s="254" t="s">
        <v>53</v>
      </c>
      <c r="AF147" s="254" t="s">
        <v>53</v>
      </c>
      <c r="AG147" s="254" t="s">
        <v>54</v>
      </c>
      <c r="AH147" s="101"/>
      <c r="AI147" s="1618"/>
      <c r="AJ147" s="101"/>
      <c r="AK147" s="1633"/>
      <c r="AL147" s="1637"/>
      <c r="AM147" s="1640"/>
      <c r="AN147" s="686" t="s">
        <v>347</v>
      </c>
      <c r="AO147" s="435" t="s">
        <v>1470</v>
      </c>
      <c r="AP147" s="368" t="s">
        <v>605</v>
      </c>
      <c r="AQ147" s="103" t="str">
        <f t="shared" si="239"/>
        <v>Probabilidad</v>
      </c>
      <c r="AR147" s="509" t="s">
        <v>61</v>
      </c>
      <c r="AS147" s="505">
        <f t="shared" si="240"/>
        <v>0.25</v>
      </c>
      <c r="AT147" s="509" t="s">
        <v>56</v>
      </c>
      <c r="AU147" s="505">
        <f t="shared" si="241"/>
        <v>0.15</v>
      </c>
      <c r="AV147" s="105">
        <f t="shared" si="242"/>
        <v>0.4</v>
      </c>
      <c r="AW147" s="509" t="s">
        <v>57</v>
      </c>
      <c r="AX147" s="509" t="s">
        <v>58</v>
      </c>
      <c r="AY147" s="509" t="s">
        <v>59</v>
      </c>
      <c r="AZ147" s="125">
        <f>IFERROR(IF(AND(AQ146="Probabilidad",AQ147="Probabilidad"),(AZ146-(+AZ146*AV147)),IF(AQ147="Probabilidad",(N146-(+N146*AV147)),IF(AQ147="Impacto",AZ146,""))),"")</f>
        <v>0.36</v>
      </c>
      <c r="BA147" s="106" t="str">
        <f t="shared" si="244"/>
        <v>Baja</v>
      </c>
      <c r="BB147" s="105">
        <f>IFERROR(IF(AND(AQ146="Impacto",AQ147="Impacto"),(BB146-(+BB146*AV147)),IF(AND(AQ146="Impacto",AQ147="Probabilidad"),(BB146),IF(AND(AQ146="Probabilidad",AQ147="Impacto"),(BB146-(+BB146*AV147)),IF(AND(AQ146="Probabilidad",AQ147="Probabilidad"),(BB146))))),"")</f>
        <v>0.8</v>
      </c>
      <c r="BC147" s="106" t="str">
        <f t="shared" si="245"/>
        <v>Mayor</v>
      </c>
      <c r="BD147" s="507" t="str">
        <f>IF(AND(BA147&lt;&gt;"",BC147&lt;&gt;""),VLOOKUP(BA147&amp;BC147,'No Eliminar'!$P$3:$Q$27,2,FALSE),"")</f>
        <v>Alta</v>
      </c>
      <c r="BE147" s="1621"/>
      <c r="BF147" s="1787"/>
      <c r="BG147" s="1778"/>
      <c r="BH147" s="1819"/>
      <c r="BI147" s="1804"/>
      <c r="BJ147" s="1804"/>
      <c r="BK147" s="1273"/>
      <c r="BL147" s="1783"/>
    </row>
    <row r="148" spans="2:64" ht="49.5" thickBot="1" x14ac:dyDescent="0.35">
      <c r="B148" s="431"/>
      <c r="C148" s="1184" t="e">
        <f>VLOOKUP(B148,'No Eliminar'!B$3:D$18,2,FALSE)</f>
        <v>#N/A</v>
      </c>
      <c r="D148" s="1184" t="e">
        <f>VLOOKUP(B148,'No Eliminar'!B$3:E$18,4,FALSE)</f>
        <v>#N/A</v>
      </c>
      <c r="E148" s="431"/>
      <c r="F148" s="718"/>
      <c r="G148" s="1207"/>
      <c r="H148" s="1161"/>
      <c r="I148" s="1149"/>
      <c r="J148" s="1149"/>
      <c r="K148" s="925"/>
      <c r="L148" s="622"/>
      <c r="M148" s="630" t="str">
        <f t="shared" si="150"/>
        <v>;</v>
      </c>
      <c r="N148" s="631" t="str">
        <f t="shared" si="151"/>
        <v/>
      </c>
      <c r="O148" s="632" t="s">
        <v>53</v>
      </c>
      <c r="P148" s="632" t="s">
        <v>53</v>
      </c>
      <c r="Q148" s="632" t="s">
        <v>53</v>
      </c>
      <c r="R148" s="632" t="s">
        <v>53</v>
      </c>
      <c r="S148" s="632" t="s">
        <v>53</v>
      </c>
      <c r="T148" s="632" t="s">
        <v>53</v>
      </c>
      <c r="U148" s="632" t="s">
        <v>53</v>
      </c>
      <c r="V148" s="632" t="s">
        <v>54</v>
      </c>
      <c r="W148" s="632" t="s">
        <v>54</v>
      </c>
      <c r="X148" s="632" t="s">
        <v>53</v>
      </c>
      <c r="Y148" s="632" t="s">
        <v>53</v>
      </c>
      <c r="Z148" s="632" t="s">
        <v>53</v>
      </c>
      <c r="AA148" s="632" t="s">
        <v>53</v>
      </c>
      <c r="AB148" s="632" t="s">
        <v>53</v>
      </c>
      <c r="AC148" s="632" t="s">
        <v>53</v>
      </c>
      <c r="AD148" s="632" t="s">
        <v>54</v>
      </c>
      <c r="AE148" s="632" t="s">
        <v>53</v>
      </c>
      <c r="AF148" s="632" t="s">
        <v>53</v>
      </c>
      <c r="AG148" s="632" t="s">
        <v>54</v>
      </c>
      <c r="AH148" s="633"/>
      <c r="AI148" s="622"/>
      <c r="AJ148" s="633"/>
      <c r="AK148" s="85" t="str">
        <f t="shared" si="152"/>
        <v>;</v>
      </c>
      <c r="AL148" s="634" t="str">
        <f t="shared" si="153"/>
        <v/>
      </c>
      <c r="AM148" s="626" t="e">
        <f>IF(AND(M148&lt;&gt;"",AK148&lt;&gt;""),VLOOKUP(M148&amp;AK148,'No Eliminar'!$P$3:$Q$27,2,FALSE),"")</f>
        <v>#N/A</v>
      </c>
      <c r="AN148" s="709"/>
      <c r="AO148" s="1238"/>
      <c r="AP148" s="613"/>
      <c r="AQ148" s="635" t="str">
        <f t="shared" si="132"/>
        <v>Impacto</v>
      </c>
      <c r="AR148" s="636"/>
      <c r="AS148" s="634" t="str">
        <f t="shared" si="133"/>
        <v/>
      </c>
      <c r="AT148" s="636"/>
      <c r="AU148" s="634" t="str">
        <f t="shared" si="134"/>
        <v/>
      </c>
      <c r="AV148" s="637" t="e">
        <f t="shared" si="135"/>
        <v>#VALUE!</v>
      </c>
      <c r="AW148" s="636"/>
      <c r="AX148" s="636"/>
      <c r="AY148" s="636"/>
      <c r="AZ148" s="637" t="str">
        <f t="shared" si="154"/>
        <v/>
      </c>
      <c r="BA148" s="638" t="str">
        <f t="shared" si="136"/>
        <v>Muy Alta</v>
      </c>
      <c r="BB148" s="637" t="e">
        <f t="shared" si="155"/>
        <v>#VALUE!</v>
      </c>
      <c r="BC148" s="638" t="e">
        <f t="shared" si="137"/>
        <v>#VALUE!</v>
      </c>
      <c r="BD148" s="625" t="e">
        <f>IF(AND(BA148&lt;&gt;"",BC148&lt;&gt;""),VLOOKUP(BA148&amp;BC148,'No Eliminar'!$P$3:$Q$27,2,FALSE),"")</f>
        <v>#VALUE!</v>
      </c>
      <c r="BE148" s="636"/>
      <c r="BF148" s="1274"/>
      <c r="BG148" s="1149"/>
      <c r="BH148" s="1149"/>
      <c r="BI148" s="1149"/>
      <c r="BJ148" s="1149"/>
      <c r="BK148" s="1181"/>
      <c r="BL148" s="1149"/>
    </row>
    <row r="149" spans="2:64" ht="50.25" thickTop="1" thickBot="1" x14ac:dyDescent="0.35">
      <c r="B149" s="779"/>
      <c r="C149" s="1184" t="e">
        <f>VLOOKUP(B149,'No Eliminar'!B$3:D$18,2,FALSE)</f>
        <v>#N/A</v>
      </c>
      <c r="D149" s="1184" t="e">
        <f>VLOOKUP(B149,'No Eliminar'!B$3:E$18,4,FALSE)</f>
        <v>#N/A</v>
      </c>
      <c r="E149" s="779"/>
      <c r="F149" s="668"/>
      <c r="G149" s="1168"/>
      <c r="H149" s="1168"/>
      <c r="I149" s="1208"/>
      <c r="J149" s="1208"/>
      <c r="K149" s="1209"/>
      <c r="L149" s="41"/>
      <c r="M149" s="65" t="str">
        <f t="shared" si="150"/>
        <v>;</v>
      </c>
      <c r="N149" s="66" t="str">
        <f t="shared" si="151"/>
        <v/>
      </c>
      <c r="O149" s="67" t="s">
        <v>53</v>
      </c>
      <c r="P149" s="67" t="s">
        <v>53</v>
      </c>
      <c r="Q149" s="67" t="s">
        <v>53</v>
      </c>
      <c r="R149" s="67" t="s">
        <v>53</v>
      </c>
      <c r="S149" s="67" t="s">
        <v>53</v>
      </c>
      <c r="T149" s="67" t="s">
        <v>53</v>
      </c>
      <c r="U149" s="67" t="s">
        <v>53</v>
      </c>
      <c r="V149" s="67" t="s">
        <v>54</v>
      </c>
      <c r="W149" s="67" t="s">
        <v>54</v>
      </c>
      <c r="X149" s="67" t="s">
        <v>53</v>
      </c>
      <c r="Y149" s="67" t="s">
        <v>53</v>
      </c>
      <c r="Z149" s="67" t="s">
        <v>53</v>
      </c>
      <c r="AA149" s="67" t="s">
        <v>53</v>
      </c>
      <c r="AB149" s="67" t="s">
        <v>53</v>
      </c>
      <c r="AC149" s="67" t="s">
        <v>53</v>
      </c>
      <c r="AD149" s="67" t="s">
        <v>54</v>
      </c>
      <c r="AE149" s="67" t="s">
        <v>53</v>
      </c>
      <c r="AF149" s="67" t="s">
        <v>53</v>
      </c>
      <c r="AG149" s="67" t="s">
        <v>54</v>
      </c>
      <c r="AH149" s="42"/>
      <c r="AI149" s="41"/>
      <c r="AJ149" s="42"/>
      <c r="AK149" s="85" t="str">
        <f t="shared" si="152"/>
        <v>;</v>
      </c>
      <c r="AL149" s="70" t="str">
        <f t="shared" si="153"/>
        <v/>
      </c>
      <c r="AM149" s="50" t="e">
        <f>IF(AND(M149&lt;&gt;"",AK149&lt;&gt;""),VLOOKUP(M149&amp;AK149,'No Eliminar'!$P$3:$Q$27,2,FALSE),"")</f>
        <v>#N/A</v>
      </c>
      <c r="AN149" s="93"/>
      <c r="AO149" s="1238"/>
      <c r="AP149" s="372"/>
      <c r="AQ149" s="51" t="str">
        <f t="shared" si="132"/>
        <v>Impacto</v>
      </c>
      <c r="AR149" s="43"/>
      <c r="AS149" s="49" t="str">
        <f t="shared" si="133"/>
        <v/>
      </c>
      <c r="AT149" s="43"/>
      <c r="AU149" s="49" t="str">
        <f t="shared" si="134"/>
        <v/>
      </c>
      <c r="AV149" s="53" t="e">
        <f t="shared" si="135"/>
        <v>#VALUE!</v>
      </c>
      <c r="AW149" s="43"/>
      <c r="AX149" s="43"/>
      <c r="AY149" s="43"/>
      <c r="AZ149" s="53" t="str">
        <f t="shared" si="154"/>
        <v/>
      </c>
      <c r="BA149" s="54" t="str">
        <f t="shared" si="136"/>
        <v>Muy Alta</v>
      </c>
      <c r="BB149" s="53" t="e">
        <f t="shared" si="155"/>
        <v>#VALUE!</v>
      </c>
      <c r="BC149" s="54" t="e">
        <f t="shared" si="137"/>
        <v>#VALUE!</v>
      </c>
      <c r="BD149" s="55" t="e">
        <f>IF(AND(BA149&lt;&gt;"",BC149&lt;&gt;""),VLOOKUP(BA149&amp;BC149,'No Eliminar'!$P$3:$Q$27,2,FALSE),"")</f>
        <v>#VALUE!</v>
      </c>
      <c r="BE149" s="43"/>
      <c r="BF149" s="1275"/>
      <c r="BG149" s="1208"/>
      <c r="BH149" s="1208"/>
      <c r="BI149" s="1208"/>
      <c r="BJ149" s="1208"/>
      <c r="BK149" s="1013"/>
      <c r="BL149" s="1208"/>
    </row>
    <row r="150" spans="2:64" ht="50.25" thickTop="1" thickBot="1" x14ac:dyDescent="0.35">
      <c r="B150" s="779"/>
      <c r="C150" s="1184" t="e">
        <f>VLOOKUP(B150,'No Eliminar'!B$3:D$18,2,FALSE)</f>
        <v>#N/A</v>
      </c>
      <c r="D150" s="1184" t="e">
        <f>VLOOKUP(B150,'No Eliminar'!B$3:E$18,4,FALSE)</f>
        <v>#N/A</v>
      </c>
      <c r="E150" s="779"/>
      <c r="F150" s="120"/>
      <c r="G150" s="1210"/>
      <c r="H150" s="1168"/>
      <c r="I150" s="1208"/>
      <c r="J150" s="1208"/>
      <c r="K150" s="1209"/>
      <c r="L150" s="41"/>
      <c r="M150" s="65" t="str">
        <f t="shared" si="150"/>
        <v>;</v>
      </c>
      <c r="N150" s="66" t="str">
        <f t="shared" si="151"/>
        <v/>
      </c>
      <c r="O150" s="67" t="s">
        <v>53</v>
      </c>
      <c r="P150" s="67" t="s">
        <v>53</v>
      </c>
      <c r="Q150" s="67" t="s">
        <v>53</v>
      </c>
      <c r="R150" s="67" t="s">
        <v>53</v>
      </c>
      <c r="S150" s="67" t="s">
        <v>53</v>
      </c>
      <c r="T150" s="67" t="s">
        <v>53</v>
      </c>
      <c r="U150" s="67" t="s">
        <v>53</v>
      </c>
      <c r="V150" s="67" t="s">
        <v>54</v>
      </c>
      <c r="W150" s="67" t="s">
        <v>54</v>
      </c>
      <c r="X150" s="67" t="s">
        <v>53</v>
      </c>
      <c r="Y150" s="67" t="s">
        <v>53</v>
      </c>
      <c r="Z150" s="67" t="s">
        <v>53</v>
      </c>
      <c r="AA150" s="67" t="s">
        <v>53</v>
      </c>
      <c r="AB150" s="67" t="s">
        <v>53</v>
      </c>
      <c r="AC150" s="67" t="s">
        <v>53</v>
      </c>
      <c r="AD150" s="67" t="s">
        <v>54</v>
      </c>
      <c r="AE150" s="67" t="s">
        <v>53</v>
      </c>
      <c r="AF150" s="67" t="s">
        <v>53</v>
      </c>
      <c r="AG150" s="67" t="s">
        <v>54</v>
      </c>
      <c r="AH150" s="42"/>
      <c r="AI150" s="41"/>
      <c r="AJ150" s="42"/>
      <c r="AK150" s="85" t="str">
        <f t="shared" si="152"/>
        <v>;</v>
      </c>
      <c r="AL150" s="70" t="str">
        <f t="shared" si="153"/>
        <v/>
      </c>
      <c r="AM150" s="50" t="e">
        <f>IF(AND(M150&lt;&gt;"",AK150&lt;&gt;""),VLOOKUP(M150&amp;AK150,'No Eliminar'!$P$3:$Q$27,2,FALSE),"")</f>
        <v>#N/A</v>
      </c>
      <c r="AN150" s="93"/>
      <c r="AO150" s="1238"/>
      <c r="AP150" s="372"/>
      <c r="AQ150" s="51" t="str">
        <f t="shared" ref="AQ150:AQ213" si="258">IF(AR150="Preventivo","Probabilidad",IF(AR150="Detectivo","Probabilidad","Impacto"))</f>
        <v>Impacto</v>
      </c>
      <c r="AR150" s="43"/>
      <c r="AS150" s="49" t="str">
        <f t="shared" si="133"/>
        <v/>
      </c>
      <c r="AT150" s="43"/>
      <c r="AU150" s="49" t="str">
        <f t="shared" si="134"/>
        <v/>
      </c>
      <c r="AV150" s="53" t="e">
        <f t="shared" si="135"/>
        <v>#VALUE!</v>
      </c>
      <c r="AW150" s="43"/>
      <c r="AX150" s="43"/>
      <c r="AY150" s="43"/>
      <c r="AZ150" s="53" t="str">
        <f t="shared" si="154"/>
        <v/>
      </c>
      <c r="BA150" s="54" t="str">
        <f t="shared" si="136"/>
        <v>Muy Alta</v>
      </c>
      <c r="BB150" s="53" t="e">
        <f t="shared" si="155"/>
        <v>#VALUE!</v>
      </c>
      <c r="BC150" s="54" t="e">
        <f t="shared" si="137"/>
        <v>#VALUE!</v>
      </c>
      <c r="BD150" s="55" t="e">
        <f>IF(AND(BA150&lt;&gt;"",BC150&lt;&gt;""),VLOOKUP(BA150&amp;BC150,'No Eliminar'!$P$3:$Q$27,2,FALSE),"")</f>
        <v>#VALUE!</v>
      </c>
      <c r="BE150" s="43"/>
      <c r="BF150" s="1275"/>
      <c r="BG150" s="1208"/>
      <c r="BH150" s="1208"/>
      <c r="BI150" s="1208"/>
      <c r="BJ150" s="1208"/>
      <c r="BK150" s="1013"/>
      <c r="BL150" s="1208"/>
    </row>
    <row r="151" spans="2:64" ht="50.25" thickTop="1" thickBot="1" x14ac:dyDescent="0.35">
      <c r="B151" s="779"/>
      <c r="C151" s="1184" t="e">
        <f>VLOOKUP(B151,'No Eliminar'!B$3:D$18,2,FALSE)</f>
        <v>#N/A</v>
      </c>
      <c r="D151" s="1184" t="e">
        <f>VLOOKUP(B151,'No Eliminar'!B$3:E$18,4,FALSE)</f>
        <v>#N/A</v>
      </c>
      <c r="E151" s="779"/>
      <c r="F151" s="120"/>
      <c r="G151" s="1210"/>
      <c r="H151" s="1168"/>
      <c r="I151" s="1208"/>
      <c r="J151" s="1208"/>
      <c r="K151" s="1209"/>
      <c r="L151" s="41"/>
      <c r="M151" s="65" t="str">
        <f t="shared" si="150"/>
        <v>;</v>
      </c>
      <c r="N151" s="66" t="str">
        <f t="shared" si="151"/>
        <v/>
      </c>
      <c r="O151" s="67" t="s">
        <v>53</v>
      </c>
      <c r="P151" s="67" t="s">
        <v>53</v>
      </c>
      <c r="Q151" s="67" t="s">
        <v>53</v>
      </c>
      <c r="R151" s="67" t="s">
        <v>53</v>
      </c>
      <c r="S151" s="67" t="s">
        <v>53</v>
      </c>
      <c r="T151" s="67" t="s">
        <v>53</v>
      </c>
      <c r="U151" s="67" t="s">
        <v>53</v>
      </c>
      <c r="V151" s="67" t="s">
        <v>54</v>
      </c>
      <c r="W151" s="67" t="s">
        <v>54</v>
      </c>
      <c r="X151" s="67" t="s">
        <v>53</v>
      </c>
      <c r="Y151" s="67" t="s">
        <v>53</v>
      </c>
      <c r="Z151" s="67" t="s">
        <v>53</v>
      </c>
      <c r="AA151" s="67" t="s">
        <v>53</v>
      </c>
      <c r="AB151" s="67" t="s">
        <v>53</v>
      </c>
      <c r="AC151" s="67" t="s">
        <v>53</v>
      </c>
      <c r="AD151" s="67" t="s">
        <v>54</v>
      </c>
      <c r="AE151" s="67" t="s">
        <v>53</v>
      </c>
      <c r="AF151" s="67" t="s">
        <v>53</v>
      </c>
      <c r="AG151" s="67" t="s">
        <v>54</v>
      </c>
      <c r="AH151" s="42"/>
      <c r="AI151" s="41"/>
      <c r="AJ151" s="42"/>
      <c r="AK151" s="85" t="str">
        <f t="shared" si="152"/>
        <v>;</v>
      </c>
      <c r="AL151" s="70" t="str">
        <f t="shared" si="153"/>
        <v/>
      </c>
      <c r="AM151" s="50" t="e">
        <f>IF(AND(M151&lt;&gt;"",AK151&lt;&gt;""),VLOOKUP(M151&amp;AK151,'No Eliminar'!$P$3:$Q$27,2,FALSE),"")</f>
        <v>#N/A</v>
      </c>
      <c r="AN151" s="93"/>
      <c r="AO151" s="1238"/>
      <c r="AP151" s="372"/>
      <c r="AQ151" s="51" t="str">
        <f t="shared" si="258"/>
        <v>Impacto</v>
      </c>
      <c r="AR151" s="43"/>
      <c r="AS151" s="49" t="str">
        <f t="shared" ref="AS151:AS214" si="259">IF(AR151="Preventivo", 25%, IF(AR151="Detectivo",15%, IF(AR151="Correctivo",10%,IF(AR151="No se tienen controles para aplicar al impacto","No Aplica",""))))</f>
        <v/>
      </c>
      <c r="AT151" s="43"/>
      <c r="AU151" s="49" t="str">
        <f t="shared" ref="AU151:AU214" si="260">IF(AT151="Automático", 25%, IF(AT151="Manual",15%,IF(AT151="No Aplica", "No Aplica","")))</f>
        <v/>
      </c>
      <c r="AV151" s="53" t="e">
        <f t="shared" ref="AV151:AV214" si="261">AS151+AU151</f>
        <v>#VALUE!</v>
      </c>
      <c r="AW151" s="43"/>
      <c r="AX151" s="43"/>
      <c r="AY151" s="43"/>
      <c r="AZ151" s="53" t="str">
        <f t="shared" ref="AZ151:AZ214" si="262">IFERROR(IF(AQ151="Probabilidad",(N151-(+N151*AV151)),IF(AQ151="Impacto",N151,"")),"")</f>
        <v/>
      </c>
      <c r="BA151" s="54" t="str">
        <f t="shared" ref="BA151:BA214" si="263">IF(AZ151&lt;=20%, "Muy Baja", IF(AZ151&lt;=40%,"Baja", IF(AZ151&lt;=60%,"Media",IF(AZ151&lt;=80%,"Alta","Muy Alta"))))</f>
        <v>Muy Alta</v>
      </c>
      <c r="BB151" s="53" t="e">
        <f t="shared" ref="BB151:BB214" si="264">IF(AQ151="Impacto",(AL151-(+AL151*AV151)),AL151)</f>
        <v>#VALUE!</v>
      </c>
      <c r="BC151" s="54" t="e">
        <f t="shared" ref="BC151:BC214" si="265">IF(BB151&lt;=20%, "Leve", IF(BB151&lt;=40%,"Menor", IF(BB151&lt;=60%,"Moderado",IF(BB151&lt;=80%,"Mayor","Catastrófico"))))</f>
        <v>#VALUE!</v>
      </c>
      <c r="BD151" s="55" t="e">
        <f>IF(AND(BA151&lt;&gt;"",BC151&lt;&gt;""),VLOOKUP(BA151&amp;BC151,'No Eliminar'!$P$3:$Q$27,2,FALSE),"")</f>
        <v>#VALUE!</v>
      </c>
      <c r="BE151" s="43"/>
      <c r="BF151" s="1275"/>
      <c r="BG151" s="1208"/>
      <c r="BH151" s="1208"/>
      <c r="BI151" s="1208"/>
      <c r="BJ151" s="1208"/>
      <c r="BK151" s="1013"/>
      <c r="BL151" s="1208"/>
    </row>
    <row r="152" spans="2:64" ht="50.25" thickTop="1" thickBot="1" x14ac:dyDescent="0.35">
      <c r="B152" s="779"/>
      <c r="C152" s="1184" t="e">
        <f>VLOOKUP(B152,'No Eliminar'!B$3:D$18,2,FALSE)</f>
        <v>#N/A</v>
      </c>
      <c r="D152" s="1184" t="e">
        <f>VLOOKUP(B152,'No Eliminar'!B$3:E$18,4,FALSE)</f>
        <v>#N/A</v>
      </c>
      <c r="E152" s="779"/>
      <c r="F152" s="120"/>
      <c r="G152" s="1210"/>
      <c r="H152" s="1168"/>
      <c r="I152" s="1208"/>
      <c r="J152" s="1208"/>
      <c r="K152" s="1209"/>
      <c r="L152" s="41"/>
      <c r="M152" s="65" t="str">
        <f t="shared" si="150"/>
        <v>;</v>
      </c>
      <c r="N152" s="66" t="str">
        <f t="shared" si="151"/>
        <v/>
      </c>
      <c r="O152" s="67" t="s">
        <v>53</v>
      </c>
      <c r="P152" s="67" t="s">
        <v>53</v>
      </c>
      <c r="Q152" s="67" t="s">
        <v>53</v>
      </c>
      <c r="R152" s="67" t="s">
        <v>53</v>
      </c>
      <c r="S152" s="67" t="s">
        <v>53</v>
      </c>
      <c r="T152" s="67" t="s">
        <v>53</v>
      </c>
      <c r="U152" s="67" t="s">
        <v>53</v>
      </c>
      <c r="V152" s="67" t="s">
        <v>54</v>
      </c>
      <c r="W152" s="67" t="s">
        <v>54</v>
      </c>
      <c r="X152" s="67" t="s">
        <v>53</v>
      </c>
      <c r="Y152" s="67" t="s">
        <v>53</v>
      </c>
      <c r="Z152" s="67" t="s">
        <v>53</v>
      </c>
      <c r="AA152" s="67" t="s">
        <v>53</v>
      </c>
      <c r="AB152" s="67" t="s">
        <v>53</v>
      </c>
      <c r="AC152" s="67" t="s">
        <v>53</v>
      </c>
      <c r="AD152" s="67" t="s">
        <v>54</v>
      </c>
      <c r="AE152" s="67" t="s">
        <v>53</v>
      </c>
      <c r="AF152" s="67" t="s">
        <v>53</v>
      </c>
      <c r="AG152" s="67" t="s">
        <v>54</v>
      </c>
      <c r="AH152" s="42"/>
      <c r="AI152" s="41"/>
      <c r="AJ152" s="42"/>
      <c r="AK152" s="85" t="str">
        <f t="shared" si="152"/>
        <v>;</v>
      </c>
      <c r="AL152" s="70" t="str">
        <f t="shared" si="153"/>
        <v/>
      </c>
      <c r="AM152" s="50" t="e">
        <f>IF(AND(M152&lt;&gt;"",AK152&lt;&gt;""),VLOOKUP(M152&amp;AK152,'No Eliminar'!$P$3:$Q$27,2,FALSE),"")</f>
        <v>#N/A</v>
      </c>
      <c r="AN152" s="93"/>
      <c r="AO152" s="1238"/>
      <c r="AP152" s="372"/>
      <c r="AQ152" s="51" t="str">
        <f t="shared" si="258"/>
        <v>Impacto</v>
      </c>
      <c r="AR152" s="43"/>
      <c r="AS152" s="49" t="str">
        <f t="shared" si="259"/>
        <v/>
      </c>
      <c r="AT152" s="43"/>
      <c r="AU152" s="49" t="str">
        <f t="shared" si="260"/>
        <v/>
      </c>
      <c r="AV152" s="53" t="e">
        <f t="shared" si="261"/>
        <v>#VALUE!</v>
      </c>
      <c r="AW152" s="43"/>
      <c r="AX152" s="43"/>
      <c r="AY152" s="43"/>
      <c r="AZ152" s="53" t="str">
        <f t="shared" si="262"/>
        <v/>
      </c>
      <c r="BA152" s="54" t="str">
        <f t="shared" si="263"/>
        <v>Muy Alta</v>
      </c>
      <c r="BB152" s="53" t="e">
        <f t="shared" si="264"/>
        <v>#VALUE!</v>
      </c>
      <c r="BC152" s="54" t="e">
        <f t="shared" si="265"/>
        <v>#VALUE!</v>
      </c>
      <c r="BD152" s="55" t="e">
        <f>IF(AND(BA152&lt;&gt;"",BC152&lt;&gt;""),VLOOKUP(BA152&amp;BC152,'No Eliminar'!$P$3:$Q$27,2,FALSE),"")</f>
        <v>#VALUE!</v>
      </c>
      <c r="BE152" s="43"/>
      <c r="BF152" s="1275"/>
      <c r="BG152" s="1208"/>
      <c r="BH152" s="1208"/>
      <c r="BI152" s="1208"/>
      <c r="BJ152" s="1208"/>
      <c r="BK152" s="1013"/>
      <c r="BL152" s="1208"/>
    </row>
    <row r="153" spans="2:64" ht="50.25" thickTop="1" thickBot="1" x14ac:dyDescent="0.35">
      <c r="B153" s="779"/>
      <c r="C153" s="1184" t="e">
        <f>VLOOKUP(B153,'No Eliminar'!B$3:D$18,2,FALSE)</f>
        <v>#N/A</v>
      </c>
      <c r="D153" s="1184" t="e">
        <f>VLOOKUP(B153,'No Eliminar'!B$3:E$18,4,FALSE)</f>
        <v>#N/A</v>
      </c>
      <c r="E153" s="779"/>
      <c r="F153" s="120"/>
      <c r="G153" s="1210"/>
      <c r="H153" s="1168"/>
      <c r="I153" s="1208"/>
      <c r="J153" s="1208"/>
      <c r="K153" s="1209"/>
      <c r="L153" s="41"/>
      <c r="M153" s="65" t="str">
        <f t="shared" si="150"/>
        <v>;</v>
      </c>
      <c r="N153" s="66" t="str">
        <f t="shared" si="151"/>
        <v/>
      </c>
      <c r="O153" s="67" t="s">
        <v>53</v>
      </c>
      <c r="P153" s="67" t="s">
        <v>53</v>
      </c>
      <c r="Q153" s="67" t="s">
        <v>53</v>
      </c>
      <c r="R153" s="67" t="s">
        <v>53</v>
      </c>
      <c r="S153" s="67" t="s">
        <v>53</v>
      </c>
      <c r="T153" s="67" t="s">
        <v>53</v>
      </c>
      <c r="U153" s="67" t="s">
        <v>53</v>
      </c>
      <c r="V153" s="67" t="s">
        <v>54</v>
      </c>
      <c r="W153" s="67" t="s">
        <v>54</v>
      </c>
      <c r="X153" s="67" t="s">
        <v>53</v>
      </c>
      <c r="Y153" s="67" t="s">
        <v>53</v>
      </c>
      <c r="Z153" s="67" t="s">
        <v>53</v>
      </c>
      <c r="AA153" s="67" t="s">
        <v>53</v>
      </c>
      <c r="AB153" s="67" t="s">
        <v>53</v>
      </c>
      <c r="AC153" s="67" t="s">
        <v>53</v>
      </c>
      <c r="AD153" s="67" t="s">
        <v>54</v>
      </c>
      <c r="AE153" s="67" t="s">
        <v>53</v>
      </c>
      <c r="AF153" s="67" t="s">
        <v>53</v>
      </c>
      <c r="AG153" s="67" t="s">
        <v>54</v>
      </c>
      <c r="AH153" s="42"/>
      <c r="AI153" s="41"/>
      <c r="AJ153" s="42"/>
      <c r="AK153" s="85" t="str">
        <f t="shared" ref="AK153:AK216" si="266">IF(AI153="Afectación menor a 10 SMLMV","Leve",IF(AI153="Entre 10 y 50 SMLMV","Menor",IF(AI153="Entre 50 y 100 SMLMV","Moderado",IF(AI153="Entre 100 y 500 SMLMV","Mayor",IF(AI153="Mayor a 500 SMLMV","Catastrófico",";")))))</f>
        <v>;</v>
      </c>
      <c r="AL153" s="70" t="str">
        <f t="shared" si="153"/>
        <v/>
      </c>
      <c r="AM153" s="50" t="e">
        <f>IF(AND(M153&lt;&gt;"",AK153&lt;&gt;""),VLOOKUP(M153&amp;AK153,'No Eliminar'!$P$3:$Q$27,2,FALSE),"")</f>
        <v>#N/A</v>
      </c>
      <c r="AN153" s="93"/>
      <c r="AO153" s="1238"/>
      <c r="AP153" s="372"/>
      <c r="AQ153" s="51" t="str">
        <f t="shared" si="258"/>
        <v>Impacto</v>
      </c>
      <c r="AR153" s="43"/>
      <c r="AS153" s="49" t="str">
        <f t="shared" si="259"/>
        <v/>
      </c>
      <c r="AT153" s="43"/>
      <c r="AU153" s="49" t="str">
        <f t="shared" si="260"/>
        <v/>
      </c>
      <c r="AV153" s="53" t="e">
        <f t="shared" si="261"/>
        <v>#VALUE!</v>
      </c>
      <c r="AW153" s="43"/>
      <c r="AX153" s="43"/>
      <c r="AY153" s="43"/>
      <c r="AZ153" s="53" t="str">
        <f t="shared" si="262"/>
        <v/>
      </c>
      <c r="BA153" s="54" t="str">
        <f t="shared" si="263"/>
        <v>Muy Alta</v>
      </c>
      <c r="BB153" s="53" t="e">
        <f t="shared" si="264"/>
        <v>#VALUE!</v>
      </c>
      <c r="BC153" s="54" t="e">
        <f t="shared" si="265"/>
        <v>#VALUE!</v>
      </c>
      <c r="BD153" s="55" t="e">
        <f>IF(AND(BA153&lt;&gt;"",BC153&lt;&gt;""),VLOOKUP(BA153&amp;BC153,'No Eliminar'!$P$3:$Q$27,2,FALSE),"")</f>
        <v>#VALUE!</v>
      </c>
      <c r="BE153" s="43"/>
      <c r="BF153" s="1275"/>
      <c r="BG153" s="1208"/>
      <c r="BH153" s="1208"/>
      <c r="BI153" s="1208"/>
      <c r="BJ153" s="1208"/>
      <c r="BK153" s="1013"/>
      <c r="BL153" s="1208"/>
    </row>
    <row r="154" spans="2:64" ht="50.25" thickTop="1" thickBot="1" x14ac:dyDescent="0.35">
      <c r="B154" s="779"/>
      <c r="C154" s="1184" t="e">
        <f>VLOOKUP(B154,'No Eliminar'!B$3:D$18,2,FALSE)</f>
        <v>#N/A</v>
      </c>
      <c r="D154" s="1184" t="e">
        <f>VLOOKUP(B154,'No Eliminar'!B$3:E$18,4,FALSE)</f>
        <v>#N/A</v>
      </c>
      <c r="E154" s="779"/>
      <c r="F154" s="120"/>
      <c r="G154" s="1210"/>
      <c r="H154" s="1168"/>
      <c r="I154" s="1208"/>
      <c r="J154" s="1208"/>
      <c r="K154" s="1209"/>
      <c r="L154" s="41"/>
      <c r="M154" s="65" t="str">
        <f t="shared" si="150"/>
        <v>;</v>
      </c>
      <c r="N154" s="66" t="str">
        <f t="shared" si="151"/>
        <v/>
      </c>
      <c r="O154" s="67" t="s">
        <v>53</v>
      </c>
      <c r="P154" s="67" t="s">
        <v>53</v>
      </c>
      <c r="Q154" s="67" t="s">
        <v>53</v>
      </c>
      <c r="R154" s="67" t="s">
        <v>53</v>
      </c>
      <c r="S154" s="67" t="s">
        <v>53</v>
      </c>
      <c r="T154" s="67" t="s">
        <v>53</v>
      </c>
      <c r="U154" s="67" t="s">
        <v>53</v>
      </c>
      <c r="V154" s="67" t="s">
        <v>54</v>
      </c>
      <c r="W154" s="67" t="s">
        <v>54</v>
      </c>
      <c r="X154" s="67" t="s">
        <v>53</v>
      </c>
      <c r="Y154" s="67" t="s">
        <v>53</v>
      </c>
      <c r="Z154" s="67" t="s">
        <v>53</v>
      </c>
      <c r="AA154" s="67" t="s">
        <v>53</v>
      </c>
      <c r="AB154" s="67" t="s">
        <v>53</v>
      </c>
      <c r="AC154" s="67" t="s">
        <v>53</v>
      </c>
      <c r="AD154" s="67" t="s">
        <v>54</v>
      </c>
      <c r="AE154" s="67" t="s">
        <v>53</v>
      </c>
      <c r="AF154" s="67" t="s">
        <v>53</v>
      </c>
      <c r="AG154" s="67" t="s">
        <v>54</v>
      </c>
      <c r="AH154" s="42"/>
      <c r="AI154" s="41"/>
      <c r="AJ154" s="42"/>
      <c r="AK154" s="85" t="str">
        <f t="shared" si="266"/>
        <v>;</v>
      </c>
      <c r="AL154" s="70" t="str">
        <f t="shared" si="153"/>
        <v/>
      </c>
      <c r="AM154" s="50" t="e">
        <f>IF(AND(M154&lt;&gt;"",AK154&lt;&gt;""),VLOOKUP(M154&amp;AK154,'No Eliminar'!$P$3:$Q$27,2,FALSE),"")</f>
        <v>#N/A</v>
      </c>
      <c r="AN154" s="93"/>
      <c r="AO154" s="1238"/>
      <c r="AP154" s="372"/>
      <c r="AQ154" s="51" t="str">
        <f t="shared" si="258"/>
        <v>Impacto</v>
      </c>
      <c r="AR154" s="43"/>
      <c r="AS154" s="49" t="str">
        <f t="shared" si="259"/>
        <v/>
      </c>
      <c r="AT154" s="43"/>
      <c r="AU154" s="49" t="str">
        <f t="shared" si="260"/>
        <v/>
      </c>
      <c r="AV154" s="53" t="e">
        <f t="shared" si="261"/>
        <v>#VALUE!</v>
      </c>
      <c r="AW154" s="43"/>
      <c r="AX154" s="43"/>
      <c r="AY154" s="43"/>
      <c r="AZ154" s="53" t="str">
        <f t="shared" si="262"/>
        <v/>
      </c>
      <c r="BA154" s="54" t="str">
        <f t="shared" si="263"/>
        <v>Muy Alta</v>
      </c>
      <c r="BB154" s="53" t="e">
        <f t="shared" si="264"/>
        <v>#VALUE!</v>
      </c>
      <c r="BC154" s="54" t="e">
        <f t="shared" si="265"/>
        <v>#VALUE!</v>
      </c>
      <c r="BD154" s="55" t="e">
        <f>IF(AND(BA154&lt;&gt;"",BC154&lt;&gt;""),VLOOKUP(BA154&amp;BC154,'No Eliminar'!$P$3:$Q$27,2,FALSE),"")</f>
        <v>#VALUE!</v>
      </c>
      <c r="BE154" s="43"/>
      <c r="BF154" s="1275"/>
      <c r="BG154" s="1208"/>
      <c r="BH154" s="1208"/>
      <c r="BI154" s="1208"/>
      <c r="BJ154" s="1208"/>
      <c r="BK154" s="1013"/>
      <c r="BL154" s="1208"/>
    </row>
    <row r="155" spans="2:64" ht="50.25" thickTop="1" thickBot="1" x14ac:dyDescent="0.35">
      <c r="B155" s="779"/>
      <c r="C155" s="1184" t="e">
        <f>VLOOKUP(B155,'No Eliminar'!B$3:D$18,2,FALSE)</f>
        <v>#N/A</v>
      </c>
      <c r="D155" s="1184" t="e">
        <f>VLOOKUP(B155,'No Eliminar'!B$3:E$18,4,FALSE)</f>
        <v>#N/A</v>
      </c>
      <c r="E155" s="779"/>
      <c r="F155" s="120"/>
      <c r="G155" s="1210"/>
      <c r="H155" s="1168"/>
      <c r="I155" s="1208"/>
      <c r="J155" s="1208"/>
      <c r="K155" s="1209"/>
      <c r="L155" s="41"/>
      <c r="M155" s="65" t="str">
        <f t="shared" ref="M155:M218" si="267">IF(L155="Máximo 2 veces por año","Muy Baja", IF(L155="De 3 a 24 veces por año","Baja", IF(L155="De 24 a 500 veces por año","Media", IF(L155="De 500 veces al año y máximo 5000 veces por año","Alta",IF(L155="Más de 5000 veces por año","Muy Alta",";")))))</f>
        <v>;</v>
      </c>
      <c r="N155" s="66" t="str">
        <f t="shared" ref="N155:N218" si="268">IF(M155="Muy Baja", 20%, IF(M155="Baja",40%, IF(M155="Media",60%, IF(M155="Alta",80%,IF(M155="Muy Alta",100%,"")))))</f>
        <v/>
      </c>
      <c r="O155" s="67" t="s">
        <v>53</v>
      </c>
      <c r="P155" s="67" t="s">
        <v>53</v>
      </c>
      <c r="Q155" s="67" t="s">
        <v>53</v>
      </c>
      <c r="R155" s="67" t="s">
        <v>53</v>
      </c>
      <c r="S155" s="67" t="s">
        <v>53</v>
      </c>
      <c r="T155" s="67" t="s">
        <v>53</v>
      </c>
      <c r="U155" s="67" t="s">
        <v>53</v>
      </c>
      <c r="V155" s="67" t="s">
        <v>54</v>
      </c>
      <c r="W155" s="67" t="s">
        <v>54</v>
      </c>
      <c r="X155" s="67" t="s">
        <v>53</v>
      </c>
      <c r="Y155" s="67" t="s">
        <v>53</v>
      </c>
      <c r="Z155" s="67" t="s">
        <v>53</v>
      </c>
      <c r="AA155" s="67" t="s">
        <v>53</v>
      </c>
      <c r="AB155" s="67" t="s">
        <v>53</v>
      </c>
      <c r="AC155" s="67" t="s">
        <v>53</v>
      </c>
      <c r="AD155" s="67" t="s">
        <v>54</v>
      </c>
      <c r="AE155" s="67" t="s">
        <v>53</v>
      </c>
      <c r="AF155" s="67" t="s">
        <v>53</v>
      </c>
      <c r="AG155" s="67" t="s">
        <v>54</v>
      </c>
      <c r="AH155" s="42"/>
      <c r="AI155" s="41"/>
      <c r="AJ155" s="42"/>
      <c r="AK155" s="85" t="str">
        <f t="shared" si="266"/>
        <v>;</v>
      </c>
      <c r="AL155" s="70" t="str">
        <f t="shared" ref="AL155:AL218" si="269">IF(AK155="Leve", 20%, IF(AK155="Menor",40%, IF(AK155="Moderado",60%, IF(AK155="Mayor",80%,IF(AK155="Catastrófico",100%,"")))))</f>
        <v/>
      </c>
      <c r="AM155" s="50" t="e">
        <f>IF(AND(M155&lt;&gt;"",AK155&lt;&gt;""),VLOOKUP(M155&amp;AK155,'No Eliminar'!$P$3:$Q$27,2,FALSE),"")</f>
        <v>#N/A</v>
      </c>
      <c r="AN155" s="93"/>
      <c r="AO155" s="1238"/>
      <c r="AP155" s="372"/>
      <c r="AQ155" s="51" t="str">
        <f t="shared" si="258"/>
        <v>Impacto</v>
      </c>
      <c r="AR155" s="43"/>
      <c r="AS155" s="49" t="str">
        <f t="shared" si="259"/>
        <v/>
      </c>
      <c r="AT155" s="43"/>
      <c r="AU155" s="49" t="str">
        <f t="shared" si="260"/>
        <v/>
      </c>
      <c r="AV155" s="53" t="e">
        <f t="shared" si="261"/>
        <v>#VALUE!</v>
      </c>
      <c r="AW155" s="43"/>
      <c r="AX155" s="43"/>
      <c r="AY155" s="43"/>
      <c r="AZ155" s="53" t="str">
        <f t="shared" si="262"/>
        <v/>
      </c>
      <c r="BA155" s="54" t="str">
        <f t="shared" si="263"/>
        <v>Muy Alta</v>
      </c>
      <c r="BB155" s="53" t="e">
        <f t="shared" si="264"/>
        <v>#VALUE!</v>
      </c>
      <c r="BC155" s="54" t="e">
        <f t="shared" si="265"/>
        <v>#VALUE!</v>
      </c>
      <c r="BD155" s="55" t="e">
        <f>IF(AND(BA155&lt;&gt;"",BC155&lt;&gt;""),VLOOKUP(BA155&amp;BC155,'No Eliminar'!$P$3:$Q$27,2,FALSE),"")</f>
        <v>#VALUE!</v>
      </c>
      <c r="BE155" s="43"/>
      <c r="BF155" s="1275"/>
      <c r="BG155" s="1208"/>
      <c r="BH155" s="1208"/>
      <c r="BI155" s="1208"/>
      <c r="BJ155" s="1208"/>
      <c r="BK155" s="1013"/>
      <c r="BL155" s="1208"/>
    </row>
    <row r="156" spans="2:64" ht="50.25" thickTop="1" thickBot="1" x14ac:dyDescent="0.35">
      <c r="B156" s="779"/>
      <c r="C156" s="1184" t="e">
        <f>VLOOKUP(B156,'No Eliminar'!B$3:D$18,2,FALSE)</f>
        <v>#N/A</v>
      </c>
      <c r="D156" s="1184" t="e">
        <f>VLOOKUP(B156,'No Eliminar'!B$3:E$18,4,FALSE)</f>
        <v>#N/A</v>
      </c>
      <c r="E156" s="779"/>
      <c r="F156" s="120"/>
      <c r="G156" s="1210"/>
      <c r="H156" s="1168"/>
      <c r="I156" s="1208"/>
      <c r="J156" s="1208"/>
      <c r="K156" s="1209"/>
      <c r="L156" s="41"/>
      <c r="M156" s="65" t="str">
        <f t="shared" si="267"/>
        <v>;</v>
      </c>
      <c r="N156" s="66" t="str">
        <f t="shared" si="268"/>
        <v/>
      </c>
      <c r="O156" s="67" t="s">
        <v>53</v>
      </c>
      <c r="P156" s="67" t="s">
        <v>53</v>
      </c>
      <c r="Q156" s="67" t="s">
        <v>53</v>
      </c>
      <c r="R156" s="67" t="s">
        <v>53</v>
      </c>
      <c r="S156" s="67" t="s">
        <v>53</v>
      </c>
      <c r="T156" s="67" t="s">
        <v>53</v>
      </c>
      <c r="U156" s="67" t="s">
        <v>53</v>
      </c>
      <c r="V156" s="67" t="s">
        <v>54</v>
      </c>
      <c r="W156" s="67" t="s">
        <v>54</v>
      </c>
      <c r="X156" s="67" t="s">
        <v>53</v>
      </c>
      <c r="Y156" s="67" t="s">
        <v>53</v>
      </c>
      <c r="Z156" s="67" t="s">
        <v>53</v>
      </c>
      <c r="AA156" s="67" t="s">
        <v>53</v>
      </c>
      <c r="AB156" s="67" t="s">
        <v>53</v>
      </c>
      <c r="AC156" s="67" t="s">
        <v>53</v>
      </c>
      <c r="AD156" s="67" t="s">
        <v>54</v>
      </c>
      <c r="AE156" s="67" t="s">
        <v>53</v>
      </c>
      <c r="AF156" s="67" t="s">
        <v>53</v>
      </c>
      <c r="AG156" s="67" t="s">
        <v>54</v>
      </c>
      <c r="AH156" s="42"/>
      <c r="AI156" s="41"/>
      <c r="AJ156" s="42"/>
      <c r="AK156" s="85" t="str">
        <f t="shared" si="266"/>
        <v>;</v>
      </c>
      <c r="AL156" s="70" t="str">
        <f t="shared" si="269"/>
        <v/>
      </c>
      <c r="AM156" s="50" t="e">
        <f>IF(AND(M156&lt;&gt;"",AK156&lt;&gt;""),VLOOKUP(M156&amp;AK156,'No Eliminar'!$P$3:$Q$27,2,FALSE),"")</f>
        <v>#N/A</v>
      </c>
      <c r="AN156" s="93"/>
      <c r="AO156" s="1238"/>
      <c r="AP156" s="372"/>
      <c r="AQ156" s="51" t="str">
        <f t="shared" si="258"/>
        <v>Impacto</v>
      </c>
      <c r="AR156" s="43"/>
      <c r="AS156" s="49" t="str">
        <f t="shared" si="259"/>
        <v/>
      </c>
      <c r="AT156" s="43"/>
      <c r="AU156" s="49" t="str">
        <f t="shared" si="260"/>
        <v/>
      </c>
      <c r="AV156" s="53" t="e">
        <f t="shared" si="261"/>
        <v>#VALUE!</v>
      </c>
      <c r="AW156" s="43"/>
      <c r="AX156" s="43"/>
      <c r="AY156" s="43"/>
      <c r="AZ156" s="53" t="str">
        <f t="shared" si="262"/>
        <v/>
      </c>
      <c r="BA156" s="54" t="str">
        <f t="shared" si="263"/>
        <v>Muy Alta</v>
      </c>
      <c r="BB156" s="53" t="e">
        <f t="shared" si="264"/>
        <v>#VALUE!</v>
      </c>
      <c r="BC156" s="54" t="e">
        <f t="shared" si="265"/>
        <v>#VALUE!</v>
      </c>
      <c r="BD156" s="55" t="e">
        <f>IF(AND(BA156&lt;&gt;"",BC156&lt;&gt;""),VLOOKUP(BA156&amp;BC156,'No Eliminar'!$P$3:$Q$27,2,FALSE),"")</f>
        <v>#VALUE!</v>
      </c>
      <c r="BE156" s="43"/>
      <c r="BF156" s="1275"/>
      <c r="BG156" s="1208"/>
      <c r="BH156" s="1208"/>
      <c r="BI156" s="1208"/>
      <c r="BJ156" s="1208"/>
      <c r="BK156" s="1013"/>
      <c r="BL156" s="1208"/>
    </row>
    <row r="157" spans="2:64" ht="50.25" thickTop="1" thickBot="1" x14ac:dyDescent="0.35">
      <c r="B157" s="779"/>
      <c r="C157" s="1184" t="e">
        <f>VLOOKUP(B157,'No Eliminar'!B$3:D$18,2,FALSE)</f>
        <v>#N/A</v>
      </c>
      <c r="D157" s="1184" t="e">
        <f>VLOOKUP(B157,'No Eliminar'!B$3:E$18,4,FALSE)</f>
        <v>#N/A</v>
      </c>
      <c r="E157" s="779"/>
      <c r="F157" s="120"/>
      <c r="G157" s="1210"/>
      <c r="H157" s="1168"/>
      <c r="I157" s="1208"/>
      <c r="J157" s="1208"/>
      <c r="K157" s="1209"/>
      <c r="L157" s="41"/>
      <c r="M157" s="65" t="str">
        <f t="shared" si="267"/>
        <v>;</v>
      </c>
      <c r="N157" s="66" t="str">
        <f t="shared" si="268"/>
        <v/>
      </c>
      <c r="O157" s="67" t="s">
        <v>53</v>
      </c>
      <c r="P157" s="67" t="s">
        <v>53</v>
      </c>
      <c r="Q157" s="67" t="s">
        <v>53</v>
      </c>
      <c r="R157" s="67" t="s">
        <v>53</v>
      </c>
      <c r="S157" s="67" t="s">
        <v>53</v>
      </c>
      <c r="T157" s="67" t="s">
        <v>53</v>
      </c>
      <c r="U157" s="67" t="s">
        <v>53</v>
      </c>
      <c r="V157" s="67" t="s">
        <v>54</v>
      </c>
      <c r="W157" s="67" t="s">
        <v>54</v>
      </c>
      <c r="X157" s="67" t="s">
        <v>53</v>
      </c>
      <c r="Y157" s="67" t="s">
        <v>53</v>
      </c>
      <c r="Z157" s="67" t="s">
        <v>53</v>
      </c>
      <c r="AA157" s="67" t="s">
        <v>53</v>
      </c>
      <c r="AB157" s="67" t="s">
        <v>53</v>
      </c>
      <c r="AC157" s="67" t="s">
        <v>53</v>
      </c>
      <c r="AD157" s="67" t="s">
        <v>54</v>
      </c>
      <c r="AE157" s="67" t="s">
        <v>53</v>
      </c>
      <c r="AF157" s="67" t="s">
        <v>53</v>
      </c>
      <c r="AG157" s="67" t="s">
        <v>54</v>
      </c>
      <c r="AH157" s="42"/>
      <c r="AI157" s="41"/>
      <c r="AJ157" s="42"/>
      <c r="AK157" s="85" t="str">
        <f t="shared" si="266"/>
        <v>;</v>
      </c>
      <c r="AL157" s="70" t="str">
        <f t="shared" si="269"/>
        <v/>
      </c>
      <c r="AM157" s="50" t="e">
        <f>IF(AND(M157&lt;&gt;"",AK157&lt;&gt;""),VLOOKUP(M157&amp;AK157,'No Eliminar'!$P$3:$Q$27,2,FALSE),"")</f>
        <v>#N/A</v>
      </c>
      <c r="AN157" s="93"/>
      <c r="AO157" s="1238"/>
      <c r="AP157" s="372"/>
      <c r="AQ157" s="51" t="str">
        <f t="shared" si="258"/>
        <v>Impacto</v>
      </c>
      <c r="AR157" s="43"/>
      <c r="AS157" s="49" t="str">
        <f t="shared" si="259"/>
        <v/>
      </c>
      <c r="AT157" s="43"/>
      <c r="AU157" s="49" t="str">
        <f t="shared" si="260"/>
        <v/>
      </c>
      <c r="AV157" s="53" t="e">
        <f t="shared" si="261"/>
        <v>#VALUE!</v>
      </c>
      <c r="AW157" s="43"/>
      <c r="AX157" s="43"/>
      <c r="AY157" s="43"/>
      <c r="AZ157" s="53" t="str">
        <f t="shared" si="262"/>
        <v/>
      </c>
      <c r="BA157" s="54" t="str">
        <f t="shared" si="263"/>
        <v>Muy Alta</v>
      </c>
      <c r="BB157" s="53" t="e">
        <f t="shared" si="264"/>
        <v>#VALUE!</v>
      </c>
      <c r="BC157" s="54" t="e">
        <f t="shared" si="265"/>
        <v>#VALUE!</v>
      </c>
      <c r="BD157" s="55" t="e">
        <f>IF(AND(BA157&lt;&gt;"",BC157&lt;&gt;""),VLOOKUP(BA157&amp;BC157,'No Eliminar'!$P$3:$Q$27,2,FALSE),"")</f>
        <v>#VALUE!</v>
      </c>
      <c r="BE157" s="43"/>
      <c r="BF157" s="1275"/>
      <c r="BG157" s="1208"/>
      <c r="BH157" s="1208"/>
      <c r="BI157" s="1208"/>
      <c r="BJ157" s="1208"/>
      <c r="BK157" s="1013"/>
      <c r="BL157" s="1208"/>
    </row>
    <row r="158" spans="2:64" ht="50.25" thickTop="1" thickBot="1" x14ac:dyDescent="0.35">
      <c r="B158" s="779"/>
      <c r="C158" s="1184" t="e">
        <f>VLOOKUP(B158,'No Eliminar'!B$3:D$18,2,FALSE)</f>
        <v>#N/A</v>
      </c>
      <c r="D158" s="1184" t="e">
        <f>VLOOKUP(B158,'No Eliminar'!B$3:E$18,4,FALSE)</f>
        <v>#N/A</v>
      </c>
      <c r="E158" s="779"/>
      <c r="F158" s="120"/>
      <c r="G158" s="1210"/>
      <c r="H158" s="1168"/>
      <c r="I158" s="1208"/>
      <c r="J158" s="1208"/>
      <c r="K158" s="1209"/>
      <c r="L158" s="41"/>
      <c r="M158" s="65" t="str">
        <f t="shared" si="267"/>
        <v>;</v>
      </c>
      <c r="N158" s="66" t="str">
        <f t="shared" si="268"/>
        <v/>
      </c>
      <c r="O158" s="67" t="s">
        <v>53</v>
      </c>
      <c r="P158" s="67" t="s">
        <v>53</v>
      </c>
      <c r="Q158" s="67" t="s">
        <v>53</v>
      </c>
      <c r="R158" s="67" t="s">
        <v>53</v>
      </c>
      <c r="S158" s="67" t="s">
        <v>53</v>
      </c>
      <c r="T158" s="67" t="s">
        <v>53</v>
      </c>
      <c r="U158" s="67" t="s">
        <v>53</v>
      </c>
      <c r="V158" s="67" t="s">
        <v>54</v>
      </c>
      <c r="W158" s="67" t="s">
        <v>54</v>
      </c>
      <c r="X158" s="67" t="s">
        <v>53</v>
      </c>
      <c r="Y158" s="67" t="s">
        <v>53</v>
      </c>
      <c r="Z158" s="67" t="s">
        <v>53</v>
      </c>
      <c r="AA158" s="67" t="s">
        <v>53</v>
      </c>
      <c r="AB158" s="67" t="s">
        <v>53</v>
      </c>
      <c r="AC158" s="67" t="s">
        <v>53</v>
      </c>
      <c r="AD158" s="67" t="s">
        <v>54</v>
      </c>
      <c r="AE158" s="67" t="s">
        <v>53</v>
      </c>
      <c r="AF158" s="67" t="s">
        <v>53</v>
      </c>
      <c r="AG158" s="67" t="s">
        <v>54</v>
      </c>
      <c r="AH158" s="42"/>
      <c r="AI158" s="41"/>
      <c r="AJ158" s="42"/>
      <c r="AK158" s="85" t="str">
        <f t="shared" si="266"/>
        <v>;</v>
      </c>
      <c r="AL158" s="70" t="str">
        <f t="shared" si="269"/>
        <v/>
      </c>
      <c r="AM158" s="50" t="e">
        <f>IF(AND(M158&lt;&gt;"",AK158&lt;&gt;""),VLOOKUP(M158&amp;AK158,'No Eliminar'!$P$3:$Q$27,2,FALSE),"")</f>
        <v>#N/A</v>
      </c>
      <c r="AN158" s="93"/>
      <c r="AO158" s="1238"/>
      <c r="AP158" s="372"/>
      <c r="AQ158" s="51" t="str">
        <f t="shared" si="258"/>
        <v>Impacto</v>
      </c>
      <c r="AR158" s="43"/>
      <c r="AS158" s="49" t="str">
        <f t="shared" si="259"/>
        <v/>
      </c>
      <c r="AT158" s="43"/>
      <c r="AU158" s="49" t="str">
        <f t="shared" si="260"/>
        <v/>
      </c>
      <c r="AV158" s="53" t="e">
        <f t="shared" si="261"/>
        <v>#VALUE!</v>
      </c>
      <c r="AW158" s="43"/>
      <c r="AX158" s="43"/>
      <c r="AY158" s="43"/>
      <c r="AZ158" s="53" t="str">
        <f t="shared" si="262"/>
        <v/>
      </c>
      <c r="BA158" s="54" t="str">
        <f t="shared" si="263"/>
        <v>Muy Alta</v>
      </c>
      <c r="BB158" s="53" t="e">
        <f t="shared" si="264"/>
        <v>#VALUE!</v>
      </c>
      <c r="BC158" s="54" t="e">
        <f t="shared" si="265"/>
        <v>#VALUE!</v>
      </c>
      <c r="BD158" s="55" t="e">
        <f>IF(AND(BA158&lt;&gt;"",BC158&lt;&gt;""),VLOOKUP(BA158&amp;BC158,'No Eliminar'!$P$3:$Q$27,2,FALSE),"")</f>
        <v>#VALUE!</v>
      </c>
      <c r="BE158" s="43"/>
      <c r="BF158" s="1275"/>
      <c r="BG158" s="1208"/>
      <c r="BH158" s="1208"/>
      <c r="BI158" s="1208"/>
      <c r="BJ158" s="1208"/>
      <c r="BK158" s="1013"/>
      <c r="BL158" s="1208"/>
    </row>
    <row r="159" spans="2:64" ht="50.25" thickTop="1" thickBot="1" x14ac:dyDescent="0.35">
      <c r="B159" s="779"/>
      <c r="C159" s="1184" t="e">
        <f>VLOOKUP(B159,'No Eliminar'!B$3:D$18,2,FALSE)</f>
        <v>#N/A</v>
      </c>
      <c r="D159" s="1184" t="e">
        <f>VLOOKUP(B159,'No Eliminar'!B$3:E$18,4,FALSE)</f>
        <v>#N/A</v>
      </c>
      <c r="E159" s="779"/>
      <c r="F159" s="120"/>
      <c r="G159" s="1210"/>
      <c r="H159" s="1168"/>
      <c r="I159" s="1208"/>
      <c r="J159" s="1208"/>
      <c r="K159" s="1209"/>
      <c r="L159" s="41"/>
      <c r="M159" s="65" t="str">
        <f t="shared" si="267"/>
        <v>;</v>
      </c>
      <c r="N159" s="66" t="str">
        <f t="shared" si="268"/>
        <v/>
      </c>
      <c r="O159" s="67" t="s">
        <v>53</v>
      </c>
      <c r="P159" s="67" t="s">
        <v>53</v>
      </c>
      <c r="Q159" s="67" t="s">
        <v>53</v>
      </c>
      <c r="R159" s="67" t="s">
        <v>53</v>
      </c>
      <c r="S159" s="67" t="s">
        <v>53</v>
      </c>
      <c r="T159" s="67" t="s">
        <v>53</v>
      </c>
      <c r="U159" s="67" t="s">
        <v>53</v>
      </c>
      <c r="V159" s="67" t="s">
        <v>54</v>
      </c>
      <c r="W159" s="67" t="s">
        <v>54</v>
      </c>
      <c r="X159" s="67" t="s">
        <v>53</v>
      </c>
      <c r="Y159" s="67" t="s">
        <v>53</v>
      </c>
      <c r="Z159" s="67" t="s">
        <v>53</v>
      </c>
      <c r="AA159" s="67" t="s">
        <v>53</v>
      </c>
      <c r="AB159" s="67" t="s">
        <v>53</v>
      </c>
      <c r="AC159" s="67" t="s">
        <v>53</v>
      </c>
      <c r="AD159" s="67" t="s">
        <v>54</v>
      </c>
      <c r="AE159" s="67" t="s">
        <v>53</v>
      </c>
      <c r="AF159" s="67" t="s">
        <v>53</v>
      </c>
      <c r="AG159" s="67" t="s">
        <v>54</v>
      </c>
      <c r="AH159" s="42"/>
      <c r="AI159" s="41"/>
      <c r="AJ159" s="42"/>
      <c r="AK159" s="85" t="str">
        <f t="shared" si="266"/>
        <v>;</v>
      </c>
      <c r="AL159" s="70" t="str">
        <f t="shared" si="269"/>
        <v/>
      </c>
      <c r="AM159" s="50" t="e">
        <f>IF(AND(M159&lt;&gt;"",AK159&lt;&gt;""),VLOOKUP(M159&amp;AK159,'No Eliminar'!$P$3:$Q$27,2,FALSE),"")</f>
        <v>#N/A</v>
      </c>
      <c r="AN159" s="93"/>
      <c r="AO159" s="1238"/>
      <c r="AP159" s="372"/>
      <c r="AQ159" s="51" t="str">
        <f t="shared" si="258"/>
        <v>Impacto</v>
      </c>
      <c r="AR159" s="43"/>
      <c r="AS159" s="49" t="str">
        <f t="shared" si="259"/>
        <v/>
      </c>
      <c r="AT159" s="43"/>
      <c r="AU159" s="49" t="str">
        <f t="shared" si="260"/>
        <v/>
      </c>
      <c r="AV159" s="53" t="e">
        <f t="shared" si="261"/>
        <v>#VALUE!</v>
      </c>
      <c r="AW159" s="43"/>
      <c r="AX159" s="43"/>
      <c r="AY159" s="43"/>
      <c r="AZ159" s="53" t="str">
        <f t="shared" si="262"/>
        <v/>
      </c>
      <c r="BA159" s="54" t="str">
        <f t="shared" si="263"/>
        <v>Muy Alta</v>
      </c>
      <c r="BB159" s="53" t="e">
        <f t="shared" si="264"/>
        <v>#VALUE!</v>
      </c>
      <c r="BC159" s="54" t="e">
        <f t="shared" si="265"/>
        <v>#VALUE!</v>
      </c>
      <c r="BD159" s="55" t="e">
        <f>IF(AND(BA159&lt;&gt;"",BC159&lt;&gt;""),VLOOKUP(BA159&amp;BC159,'No Eliminar'!$P$3:$Q$27,2,FALSE),"")</f>
        <v>#VALUE!</v>
      </c>
      <c r="BE159" s="43"/>
      <c r="BF159" s="1275"/>
      <c r="BG159" s="1208"/>
      <c r="BH159" s="1208"/>
      <c r="BI159" s="1208"/>
      <c r="BJ159" s="1208"/>
      <c r="BK159" s="1013"/>
      <c r="BL159" s="1208"/>
    </row>
    <row r="160" spans="2:64" ht="50.25" thickTop="1" thickBot="1" x14ac:dyDescent="0.35">
      <c r="B160" s="779"/>
      <c r="C160" s="1184" t="e">
        <f>VLOOKUP(B160,'No Eliminar'!B$3:D$18,2,FALSE)</f>
        <v>#N/A</v>
      </c>
      <c r="D160" s="1184" t="e">
        <f>VLOOKUP(B160,'No Eliminar'!B$3:E$18,4,FALSE)</f>
        <v>#N/A</v>
      </c>
      <c r="E160" s="779"/>
      <c r="F160" s="120"/>
      <c r="G160" s="1210"/>
      <c r="H160" s="1168"/>
      <c r="I160" s="1208"/>
      <c r="J160" s="1208"/>
      <c r="K160" s="1209"/>
      <c r="L160" s="41"/>
      <c r="M160" s="65" t="str">
        <f t="shared" si="267"/>
        <v>;</v>
      </c>
      <c r="N160" s="66" t="str">
        <f t="shared" si="268"/>
        <v/>
      </c>
      <c r="O160" s="67" t="s">
        <v>53</v>
      </c>
      <c r="P160" s="67" t="s">
        <v>53</v>
      </c>
      <c r="Q160" s="67" t="s">
        <v>53</v>
      </c>
      <c r="R160" s="67" t="s">
        <v>53</v>
      </c>
      <c r="S160" s="67" t="s">
        <v>53</v>
      </c>
      <c r="T160" s="67" t="s">
        <v>53</v>
      </c>
      <c r="U160" s="67" t="s">
        <v>53</v>
      </c>
      <c r="V160" s="67" t="s">
        <v>54</v>
      </c>
      <c r="W160" s="67" t="s">
        <v>54</v>
      </c>
      <c r="X160" s="67" t="s">
        <v>53</v>
      </c>
      <c r="Y160" s="67" t="s">
        <v>53</v>
      </c>
      <c r="Z160" s="67" t="s">
        <v>53</v>
      </c>
      <c r="AA160" s="67" t="s">
        <v>53</v>
      </c>
      <c r="AB160" s="67" t="s">
        <v>53</v>
      </c>
      <c r="AC160" s="67" t="s">
        <v>53</v>
      </c>
      <c r="AD160" s="67" t="s">
        <v>54</v>
      </c>
      <c r="AE160" s="67" t="s">
        <v>53</v>
      </c>
      <c r="AF160" s="67" t="s">
        <v>53</v>
      </c>
      <c r="AG160" s="67" t="s">
        <v>54</v>
      </c>
      <c r="AH160" s="42"/>
      <c r="AI160" s="41"/>
      <c r="AJ160" s="42"/>
      <c r="AK160" s="85" t="str">
        <f t="shared" si="266"/>
        <v>;</v>
      </c>
      <c r="AL160" s="70" t="str">
        <f t="shared" si="269"/>
        <v/>
      </c>
      <c r="AM160" s="50" t="e">
        <f>IF(AND(M160&lt;&gt;"",AK160&lt;&gt;""),VLOOKUP(M160&amp;AK160,'No Eliminar'!$P$3:$Q$27,2,FALSE),"")</f>
        <v>#N/A</v>
      </c>
      <c r="AN160" s="93"/>
      <c r="AO160" s="1238"/>
      <c r="AP160" s="372"/>
      <c r="AQ160" s="51" t="str">
        <f t="shared" si="258"/>
        <v>Impacto</v>
      </c>
      <c r="AR160" s="43"/>
      <c r="AS160" s="49" t="str">
        <f t="shared" si="259"/>
        <v/>
      </c>
      <c r="AT160" s="43"/>
      <c r="AU160" s="49" t="str">
        <f t="shared" si="260"/>
        <v/>
      </c>
      <c r="AV160" s="53" t="e">
        <f t="shared" si="261"/>
        <v>#VALUE!</v>
      </c>
      <c r="AW160" s="43"/>
      <c r="AX160" s="43"/>
      <c r="AY160" s="43"/>
      <c r="AZ160" s="53" t="str">
        <f t="shared" si="262"/>
        <v/>
      </c>
      <c r="BA160" s="54" t="str">
        <f t="shared" si="263"/>
        <v>Muy Alta</v>
      </c>
      <c r="BB160" s="53" t="e">
        <f t="shared" si="264"/>
        <v>#VALUE!</v>
      </c>
      <c r="BC160" s="54" t="e">
        <f t="shared" si="265"/>
        <v>#VALUE!</v>
      </c>
      <c r="BD160" s="55" t="e">
        <f>IF(AND(BA160&lt;&gt;"",BC160&lt;&gt;""),VLOOKUP(BA160&amp;BC160,'No Eliminar'!$P$3:$Q$27,2,FALSE),"")</f>
        <v>#VALUE!</v>
      </c>
      <c r="BE160" s="43"/>
      <c r="BF160" s="1275"/>
      <c r="BG160" s="1208"/>
      <c r="BH160" s="1208"/>
      <c r="BI160" s="1208"/>
      <c r="BJ160" s="1208"/>
      <c r="BK160" s="1013"/>
      <c r="BL160" s="1208"/>
    </row>
    <row r="161" spans="2:64" ht="50.25" thickTop="1" thickBot="1" x14ac:dyDescent="0.35">
      <c r="B161" s="779"/>
      <c r="C161" s="1184" t="e">
        <f>VLOOKUP(B161,'No Eliminar'!B$3:D$18,2,FALSE)</f>
        <v>#N/A</v>
      </c>
      <c r="D161" s="1184" t="e">
        <f>VLOOKUP(B161,'No Eliminar'!B$3:E$18,4,FALSE)</f>
        <v>#N/A</v>
      </c>
      <c r="E161" s="779"/>
      <c r="F161" s="120"/>
      <c r="G161" s="1210"/>
      <c r="H161" s="1168"/>
      <c r="I161" s="1208"/>
      <c r="J161" s="1208"/>
      <c r="K161" s="1209"/>
      <c r="L161" s="41"/>
      <c r="M161" s="65" t="str">
        <f t="shared" si="267"/>
        <v>;</v>
      </c>
      <c r="N161" s="66" t="str">
        <f t="shared" si="268"/>
        <v/>
      </c>
      <c r="O161" s="67" t="s">
        <v>53</v>
      </c>
      <c r="P161" s="67" t="s">
        <v>53</v>
      </c>
      <c r="Q161" s="67" t="s">
        <v>53</v>
      </c>
      <c r="R161" s="67" t="s">
        <v>53</v>
      </c>
      <c r="S161" s="67" t="s">
        <v>53</v>
      </c>
      <c r="T161" s="67" t="s">
        <v>53</v>
      </c>
      <c r="U161" s="67" t="s">
        <v>53</v>
      </c>
      <c r="V161" s="67" t="s">
        <v>54</v>
      </c>
      <c r="W161" s="67" t="s">
        <v>54</v>
      </c>
      <c r="X161" s="67" t="s">
        <v>53</v>
      </c>
      <c r="Y161" s="67" t="s">
        <v>53</v>
      </c>
      <c r="Z161" s="67" t="s">
        <v>53</v>
      </c>
      <c r="AA161" s="67" t="s">
        <v>53</v>
      </c>
      <c r="AB161" s="67" t="s">
        <v>53</v>
      </c>
      <c r="AC161" s="67" t="s">
        <v>53</v>
      </c>
      <c r="AD161" s="67" t="s">
        <v>54</v>
      </c>
      <c r="AE161" s="67" t="s">
        <v>53</v>
      </c>
      <c r="AF161" s="67" t="s">
        <v>53</v>
      </c>
      <c r="AG161" s="67" t="s">
        <v>54</v>
      </c>
      <c r="AH161" s="42"/>
      <c r="AI161" s="41"/>
      <c r="AJ161" s="42"/>
      <c r="AK161" s="85" t="str">
        <f t="shared" si="266"/>
        <v>;</v>
      </c>
      <c r="AL161" s="70" t="str">
        <f t="shared" si="269"/>
        <v/>
      </c>
      <c r="AM161" s="50" t="e">
        <f>IF(AND(M161&lt;&gt;"",AK161&lt;&gt;""),VLOOKUP(M161&amp;AK161,'No Eliminar'!$P$3:$Q$27,2,FALSE),"")</f>
        <v>#N/A</v>
      </c>
      <c r="AN161" s="93"/>
      <c r="AO161" s="1238"/>
      <c r="AP161" s="372"/>
      <c r="AQ161" s="51" t="str">
        <f t="shared" si="258"/>
        <v>Impacto</v>
      </c>
      <c r="AR161" s="43"/>
      <c r="AS161" s="49" t="str">
        <f t="shared" si="259"/>
        <v/>
      </c>
      <c r="AT161" s="43"/>
      <c r="AU161" s="49" t="str">
        <f t="shared" si="260"/>
        <v/>
      </c>
      <c r="AV161" s="53" t="e">
        <f t="shared" si="261"/>
        <v>#VALUE!</v>
      </c>
      <c r="AW161" s="43"/>
      <c r="AX161" s="43"/>
      <c r="AY161" s="43"/>
      <c r="AZ161" s="53" t="str">
        <f t="shared" si="262"/>
        <v/>
      </c>
      <c r="BA161" s="54" t="str">
        <f t="shared" si="263"/>
        <v>Muy Alta</v>
      </c>
      <c r="BB161" s="53" t="e">
        <f t="shared" si="264"/>
        <v>#VALUE!</v>
      </c>
      <c r="BC161" s="54" t="e">
        <f t="shared" si="265"/>
        <v>#VALUE!</v>
      </c>
      <c r="BD161" s="55" t="e">
        <f>IF(AND(BA161&lt;&gt;"",BC161&lt;&gt;""),VLOOKUP(BA161&amp;BC161,'No Eliminar'!$P$3:$Q$27,2,FALSE),"")</f>
        <v>#VALUE!</v>
      </c>
      <c r="BE161" s="43"/>
      <c r="BF161" s="1275"/>
      <c r="BG161" s="1208"/>
      <c r="BH161" s="1208"/>
      <c r="BI161" s="1208"/>
      <c r="BJ161" s="1208"/>
      <c r="BK161" s="1013"/>
      <c r="BL161" s="1208"/>
    </row>
    <row r="162" spans="2:64" ht="50.25" thickTop="1" thickBot="1" x14ac:dyDescent="0.35">
      <c r="B162" s="779"/>
      <c r="C162" s="1184" t="e">
        <f>VLOOKUP(B162,'No Eliminar'!B$3:D$18,2,FALSE)</f>
        <v>#N/A</v>
      </c>
      <c r="D162" s="1184" t="e">
        <f>VLOOKUP(B162,'No Eliminar'!B$3:E$18,4,FALSE)</f>
        <v>#N/A</v>
      </c>
      <c r="E162" s="779"/>
      <c r="F162" s="120"/>
      <c r="G162" s="1210"/>
      <c r="H162" s="1168"/>
      <c r="I162" s="1208"/>
      <c r="J162" s="1208"/>
      <c r="K162" s="1209"/>
      <c r="L162" s="41"/>
      <c r="M162" s="65" t="str">
        <f t="shared" si="267"/>
        <v>;</v>
      </c>
      <c r="N162" s="66" t="str">
        <f t="shared" si="268"/>
        <v/>
      </c>
      <c r="O162" s="67" t="s">
        <v>53</v>
      </c>
      <c r="P162" s="67" t="s">
        <v>53</v>
      </c>
      <c r="Q162" s="67" t="s">
        <v>53</v>
      </c>
      <c r="R162" s="67" t="s">
        <v>53</v>
      </c>
      <c r="S162" s="67" t="s">
        <v>53</v>
      </c>
      <c r="T162" s="67" t="s">
        <v>53</v>
      </c>
      <c r="U162" s="67" t="s">
        <v>53</v>
      </c>
      <c r="V162" s="67" t="s">
        <v>54</v>
      </c>
      <c r="W162" s="67" t="s">
        <v>54</v>
      </c>
      <c r="X162" s="67" t="s">
        <v>53</v>
      </c>
      <c r="Y162" s="67" t="s">
        <v>53</v>
      </c>
      <c r="Z162" s="67" t="s">
        <v>53</v>
      </c>
      <c r="AA162" s="67" t="s">
        <v>53</v>
      </c>
      <c r="AB162" s="67" t="s">
        <v>53</v>
      </c>
      <c r="AC162" s="67" t="s">
        <v>53</v>
      </c>
      <c r="AD162" s="67" t="s">
        <v>54</v>
      </c>
      <c r="AE162" s="67" t="s">
        <v>53</v>
      </c>
      <c r="AF162" s="67" t="s">
        <v>53</v>
      </c>
      <c r="AG162" s="67" t="s">
        <v>54</v>
      </c>
      <c r="AH162" s="42"/>
      <c r="AI162" s="41"/>
      <c r="AJ162" s="42"/>
      <c r="AK162" s="85" t="str">
        <f t="shared" si="266"/>
        <v>;</v>
      </c>
      <c r="AL162" s="70" t="str">
        <f t="shared" si="269"/>
        <v/>
      </c>
      <c r="AM162" s="50" t="e">
        <f>IF(AND(M162&lt;&gt;"",AK162&lt;&gt;""),VLOOKUP(M162&amp;AK162,'No Eliminar'!$P$3:$Q$27,2,FALSE),"")</f>
        <v>#N/A</v>
      </c>
      <c r="AN162" s="93"/>
      <c r="AO162" s="1238"/>
      <c r="AP162" s="372"/>
      <c r="AQ162" s="51" t="str">
        <f t="shared" si="258"/>
        <v>Impacto</v>
      </c>
      <c r="AR162" s="43"/>
      <c r="AS162" s="49" t="str">
        <f t="shared" si="259"/>
        <v/>
      </c>
      <c r="AT162" s="43"/>
      <c r="AU162" s="49" t="str">
        <f t="shared" si="260"/>
        <v/>
      </c>
      <c r="AV162" s="53" t="e">
        <f t="shared" si="261"/>
        <v>#VALUE!</v>
      </c>
      <c r="AW162" s="43"/>
      <c r="AX162" s="43"/>
      <c r="AY162" s="43"/>
      <c r="AZ162" s="53" t="str">
        <f t="shared" si="262"/>
        <v/>
      </c>
      <c r="BA162" s="54" t="str">
        <f t="shared" si="263"/>
        <v>Muy Alta</v>
      </c>
      <c r="BB162" s="53" t="e">
        <f t="shared" si="264"/>
        <v>#VALUE!</v>
      </c>
      <c r="BC162" s="54" t="e">
        <f t="shared" si="265"/>
        <v>#VALUE!</v>
      </c>
      <c r="BD162" s="55" t="e">
        <f>IF(AND(BA162&lt;&gt;"",BC162&lt;&gt;""),VLOOKUP(BA162&amp;BC162,'No Eliminar'!$P$3:$Q$27,2,FALSE),"")</f>
        <v>#VALUE!</v>
      </c>
      <c r="BE162" s="43"/>
      <c r="BF162" s="1275"/>
      <c r="BG162" s="1208"/>
      <c r="BH162" s="1208"/>
      <c r="BI162" s="1208"/>
      <c r="BJ162" s="1208"/>
      <c r="BK162" s="1013"/>
      <c r="BL162" s="1208"/>
    </row>
    <row r="163" spans="2:64" ht="50.25" thickTop="1" thickBot="1" x14ac:dyDescent="0.35">
      <c r="B163" s="779"/>
      <c r="C163" s="1184" t="e">
        <f>VLOOKUP(B163,'No Eliminar'!B$3:D$18,2,FALSE)</f>
        <v>#N/A</v>
      </c>
      <c r="D163" s="1184" t="e">
        <f>VLOOKUP(B163,'No Eliminar'!B$3:E$18,4,FALSE)</f>
        <v>#N/A</v>
      </c>
      <c r="E163" s="779"/>
      <c r="F163" s="120"/>
      <c r="G163" s="1210"/>
      <c r="H163" s="1168"/>
      <c r="I163" s="1208"/>
      <c r="J163" s="1208"/>
      <c r="K163" s="1209"/>
      <c r="L163" s="41"/>
      <c r="M163" s="65" t="str">
        <f t="shared" si="267"/>
        <v>;</v>
      </c>
      <c r="N163" s="66" t="str">
        <f t="shared" si="268"/>
        <v/>
      </c>
      <c r="O163" s="67" t="s">
        <v>53</v>
      </c>
      <c r="P163" s="67" t="s">
        <v>53</v>
      </c>
      <c r="Q163" s="67" t="s">
        <v>53</v>
      </c>
      <c r="R163" s="67" t="s">
        <v>53</v>
      </c>
      <c r="S163" s="67" t="s">
        <v>53</v>
      </c>
      <c r="T163" s="67" t="s">
        <v>53</v>
      </c>
      <c r="U163" s="67" t="s">
        <v>53</v>
      </c>
      <c r="V163" s="67" t="s">
        <v>54</v>
      </c>
      <c r="W163" s="67" t="s">
        <v>54</v>
      </c>
      <c r="X163" s="67" t="s">
        <v>53</v>
      </c>
      <c r="Y163" s="67" t="s">
        <v>53</v>
      </c>
      <c r="Z163" s="67" t="s">
        <v>53</v>
      </c>
      <c r="AA163" s="67" t="s">
        <v>53</v>
      </c>
      <c r="AB163" s="67" t="s">
        <v>53</v>
      </c>
      <c r="AC163" s="67" t="s">
        <v>53</v>
      </c>
      <c r="AD163" s="67" t="s">
        <v>54</v>
      </c>
      <c r="AE163" s="67" t="s">
        <v>53</v>
      </c>
      <c r="AF163" s="67" t="s">
        <v>53</v>
      </c>
      <c r="AG163" s="67" t="s">
        <v>54</v>
      </c>
      <c r="AH163" s="42"/>
      <c r="AI163" s="41"/>
      <c r="AJ163" s="42"/>
      <c r="AK163" s="85" t="str">
        <f t="shared" si="266"/>
        <v>;</v>
      </c>
      <c r="AL163" s="70" t="str">
        <f t="shared" si="269"/>
        <v/>
      </c>
      <c r="AM163" s="50" t="e">
        <f>IF(AND(M163&lt;&gt;"",AK163&lt;&gt;""),VLOOKUP(M163&amp;AK163,'No Eliminar'!$P$3:$Q$27,2,FALSE),"")</f>
        <v>#N/A</v>
      </c>
      <c r="AN163" s="93"/>
      <c r="AO163" s="1238"/>
      <c r="AP163" s="372"/>
      <c r="AQ163" s="51" t="str">
        <f t="shared" si="258"/>
        <v>Impacto</v>
      </c>
      <c r="AR163" s="43"/>
      <c r="AS163" s="49" t="str">
        <f t="shared" si="259"/>
        <v/>
      </c>
      <c r="AT163" s="43"/>
      <c r="AU163" s="49" t="str">
        <f t="shared" si="260"/>
        <v/>
      </c>
      <c r="AV163" s="53" t="e">
        <f t="shared" si="261"/>
        <v>#VALUE!</v>
      </c>
      <c r="AW163" s="43"/>
      <c r="AX163" s="43"/>
      <c r="AY163" s="43"/>
      <c r="AZ163" s="53" t="str">
        <f t="shared" si="262"/>
        <v/>
      </c>
      <c r="BA163" s="54" t="str">
        <f t="shared" si="263"/>
        <v>Muy Alta</v>
      </c>
      <c r="BB163" s="53" t="e">
        <f t="shared" si="264"/>
        <v>#VALUE!</v>
      </c>
      <c r="BC163" s="54" t="e">
        <f t="shared" si="265"/>
        <v>#VALUE!</v>
      </c>
      <c r="BD163" s="55" t="e">
        <f>IF(AND(BA163&lt;&gt;"",BC163&lt;&gt;""),VLOOKUP(BA163&amp;BC163,'No Eliminar'!$P$3:$Q$27,2,FALSE),"")</f>
        <v>#VALUE!</v>
      </c>
      <c r="BE163" s="43"/>
      <c r="BF163" s="1275"/>
      <c r="BG163" s="1208"/>
      <c r="BH163" s="1208"/>
      <c r="BI163" s="1208"/>
      <c r="BJ163" s="1208"/>
      <c r="BK163" s="1013"/>
      <c r="BL163" s="1208"/>
    </row>
    <row r="164" spans="2:64" ht="50.25" thickTop="1" thickBot="1" x14ac:dyDescent="0.35">
      <c r="B164" s="779"/>
      <c r="C164" s="1184" t="e">
        <f>VLOOKUP(B164,'No Eliminar'!B$3:D$18,2,FALSE)</f>
        <v>#N/A</v>
      </c>
      <c r="D164" s="1184" t="e">
        <f>VLOOKUP(B164,'No Eliminar'!B$3:E$18,4,FALSE)</f>
        <v>#N/A</v>
      </c>
      <c r="E164" s="779"/>
      <c r="F164" s="120"/>
      <c r="G164" s="1210"/>
      <c r="H164" s="1168"/>
      <c r="I164" s="1208"/>
      <c r="J164" s="1208"/>
      <c r="K164" s="1209"/>
      <c r="L164" s="41"/>
      <c r="M164" s="65" t="str">
        <f t="shared" si="267"/>
        <v>;</v>
      </c>
      <c r="N164" s="66" t="str">
        <f t="shared" si="268"/>
        <v/>
      </c>
      <c r="O164" s="67" t="s">
        <v>53</v>
      </c>
      <c r="P164" s="67" t="s">
        <v>53</v>
      </c>
      <c r="Q164" s="67" t="s">
        <v>53</v>
      </c>
      <c r="R164" s="67" t="s">
        <v>53</v>
      </c>
      <c r="S164" s="67" t="s">
        <v>53</v>
      </c>
      <c r="T164" s="67" t="s">
        <v>53</v>
      </c>
      <c r="U164" s="67" t="s">
        <v>53</v>
      </c>
      <c r="V164" s="67" t="s">
        <v>54</v>
      </c>
      <c r="W164" s="67" t="s">
        <v>54</v>
      </c>
      <c r="X164" s="67" t="s">
        <v>53</v>
      </c>
      <c r="Y164" s="67" t="s">
        <v>53</v>
      </c>
      <c r="Z164" s="67" t="s">
        <v>53</v>
      </c>
      <c r="AA164" s="67" t="s">
        <v>53</v>
      </c>
      <c r="AB164" s="67" t="s">
        <v>53</v>
      </c>
      <c r="AC164" s="67" t="s">
        <v>53</v>
      </c>
      <c r="AD164" s="67" t="s">
        <v>54</v>
      </c>
      <c r="AE164" s="67" t="s">
        <v>53</v>
      </c>
      <c r="AF164" s="67" t="s">
        <v>53</v>
      </c>
      <c r="AG164" s="67" t="s">
        <v>54</v>
      </c>
      <c r="AH164" s="42"/>
      <c r="AI164" s="41"/>
      <c r="AJ164" s="42"/>
      <c r="AK164" s="85" t="str">
        <f t="shared" si="266"/>
        <v>;</v>
      </c>
      <c r="AL164" s="70" t="str">
        <f t="shared" si="269"/>
        <v/>
      </c>
      <c r="AM164" s="50" t="e">
        <f>IF(AND(M164&lt;&gt;"",AK164&lt;&gt;""),VLOOKUP(M164&amp;AK164,'No Eliminar'!$P$3:$Q$27,2,FALSE),"")</f>
        <v>#N/A</v>
      </c>
      <c r="AN164" s="93"/>
      <c r="AO164" s="1238"/>
      <c r="AP164" s="372"/>
      <c r="AQ164" s="51" t="str">
        <f t="shared" si="258"/>
        <v>Impacto</v>
      </c>
      <c r="AR164" s="43"/>
      <c r="AS164" s="49" t="str">
        <f t="shared" si="259"/>
        <v/>
      </c>
      <c r="AT164" s="43"/>
      <c r="AU164" s="49" t="str">
        <f t="shared" si="260"/>
        <v/>
      </c>
      <c r="AV164" s="53" t="e">
        <f t="shared" si="261"/>
        <v>#VALUE!</v>
      </c>
      <c r="AW164" s="43"/>
      <c r="AX164" s="43"/>
      <c r="AY164" s="43"/>
      <c r="AZ164" s="53" t="str">
        <f t="shared" si="262"/>
        <v/>
      </c>
      <c r="BA164" s="54" t="str">
        <f t="shared" si="263"/>
        <v>Muy Alta</v>
      </c>
      <c r="BB164" s="53" t="e">
        <f t="shared" si="264"/>
        <v>#VALUE!</v>
      </c>
      <c r="BC164" s="54" t="e">
        <f t="shared" si="265"/>
        <v>#VALUE!</v>
      </c>
      <c r="BD164" s="55" t="e">
        <f>IF(AND(BA164&lt;&gt;"",BC164&lt;&gt;""),VLOOKUP(BA164&amp;BC164,'No Eliminar'!$P$3:$Q$27,2,FALSE),"")</f>
        <v>#VALUE!</v>
      </c>
      <c r="BE164" s="43"/>
      <c r="BF164" s="1275"/>
      <c r="BG164" s="1208"/>
      <c r="BH164" s="1208"/>
      <c r="BI164" s="1208"/>
      <c r="BJ164" s="1208"/>
      <c r="BK164" s="1013"/>
      <c r="BL164" s="1208"/>
    </row>
    <row r="165" spans="2:64" ht="50.25" thickTop="1" thickBot="1" x14ac:dyDescent="0.35">
      <c r="B165" s="779"/>
      <c r="C165" s="1184" t="e">
        <f>VLOOKUP(B165,'No Eliminar'!B$3:D$18,2,FALSE)</f>
        <v>#N/A</v>
      </c>
      <c r="D165" s="1184" t="e">
        <f>VLOOKUP(B165,'No Eliminar'!B$3:E$18,4,FALSE)</f>
        <v>#N/A</v>
      </c>
      <c r="E165" s="779"/>
      <c r="F165" s="120"/>
      <c r="G165" s="1210"/>
      <c r="H165" s="1168"/>
      <c r="I165" s="1208"/>
      <c r="J165" s="1208"/>
      <c r="K165" s="1209"/>
      <c r="L165" s="41"/>
      <c r="M165" s="65" t="str">
        <f t="shared" si="267"/>
        <v>;</v>
      </c>
      <c r="N165" s="66" t="str">
        <f t="shared" si="268"/>
        <v/>
      </c>
      <c r="O165" s="67" t="s">
        <v>53</v>
      </c>
      <c r="P165" s="67" t="s">
        <v>53</v>
      </c>
      <c r="Q165" s="67" t="s">
        <v>53</v>
      </c>
      <c r="R165" s="67" t="s">
        <v>53</v>
      </c>
      <c r="S165" s="67" t="s">
        <v>53</v>
      </c>
      <c r="T165" s="67" t="s">
        <v>53</v>
      </c>
      <c r="U165" s="67" t="s">
        <v>53</v>
      </c>
      <c r="V165" s="67" t="s">
        <v>54</v>
      </c>
      <c r="W165" s="67" t="s">
        <v>54</v>
      </c>
      <c r="X165" s="67" t="s">
        <v>53</v>
      </c>
      <c r="Y165" s="67" t="s">
        <v>53</v>
      </c>
      <c r="Z165" s="67" t="s">
        <v>53</v>
      </c>
      <c r="AA165" s="67" t="s">
        <v>53</v>
      </c>
      <c r="AB165" s="67" t="s">
        <v>53</v>
      </c>
      <c r="AC165" s="67" t="s">
        <v>53</v>
      </c>
      <c r="AD165" s="67" t="s">
        <v>54</v>
      </c>
      <c r="AE165" s="67" t="s">
        <v>53</v>
      </c>
      <c r="AF165" s="67" t="s">
        <v>53</v>
      </c>
      <c r="AG165" s="67" t="s">
        <v>54</v>
      </c>
      <c r="AH165" s="42"/>
      <c r="AI165" s="41"/>
      <c r="AJ165" s="42"/>
      <c r="AK165" s="85" t="str">
        <f t="shared" si="266"/>
        <v>;</v>
      </c>
      <c r="AL165" s="70" t="str">
        <f t="shared" si="269"/>
        <v/>
      </c>
      <c r="AM165" s="50" t="e">
        <f>IF(AND(M165&lt;&gt;"",AK165&lt;&gt;""),VLOOKUP(M165&amp;AK165,'No Eliminar'!$P$3:$Q$27,2,FALSE),"")</f>
        <v>#N/A</v>
      </c>
      <c r="AN165" s="93"/>
      <c r="AO165" s="1238"/>
      <c r="AP165" s="372"/>
      <c r="AQ165" s="51" t="str">
        <f t="shared" si="258"/>
        <v>Impacto</v>
      </c>
      <c r="AR165" s="43"/>
      <c r="AS165" s="49" t="str">
        <f t="shared" si="259"/>
        <v/>
      </c>
      <c r="AT165" s="43"/>
      <c r="AU165" s="49" t="str">
        <f t="shared" si="260"/>
        <v/>
      </c>
      <c r="AV165" s="53" t="e">
        <f t="shared" si="261"/>
        <v>#VALUE!</v>
      </c>
      <c r="AW165" s="43"/>
      <c r="AX165" s="43"/>
      <c r="AY165" s="43"/>
      <c r="AZ165" s="53" t="str">
        <f t="shared" si="262"/>
        <v/>
      </c>
      <c r="BA165" s="54" t="str">
        <f t="shared" si="263"/>
        <v>Muy Alta</v>
      </c>
      <c r="BB165" s="53" t="e">
        <f t="shared" si="264"/>
        <v>#VALUE!</v>
      </c>
      <c r="BC165" s="54" t="e">
        <f t="shared" si="265"/>
        <v>#VALUE!</v>
      </c>
      <c r="BD165" s="55" t="e">
        <f>IF(AND(BA165&lt;&gt;"",BC165&lt;&gt;""),VLOOKUP(BA165&amp;BC165,'No Eliminar'!$P$3:$Q$27,2,FALSE),"")</f>
        <v>#VALUE!</v>
      </c>
      <c r="BE165" s="43"/>
      <c r="BF165" s="1275"/>
      <c r="BG165" s="1208"/>
      <c r="BH165" s="1208"/>
      <c r="BI165" s="1208"/>
      <c r="BJ165" s="1208"/>
      <c r="BK165" s="1013"/>
      <c r="BL165" s="1208"/>
    </row>
    <row r="166" spans="2:64" ht="50.25" thickTop="1" thickBot="1" x14ac:dyDescent="0.35">
      <c r="B166" s="779"/>
      <c r="C166" s="1184" t="e">
        <f>VLOOKUP(B166,'No Eliminar'!B$3:D$18,2,FALSE)</f>
        <v>#N/A</v>
      </c>
      <c r="D166" s="1184" t="e">
        <f>VLOOKUP(B166,'No Eliminar'!B$3:E$18,4,FALSE)</f>
        <v>#N/A</v>
      </c>
      <c r="E166" s="779"/>
      <c r="F166" s="120"/>
      <c r="G166" s="1210"/>
      <c r="H166" s="1168"/>
      <c r="I166" s="1208"/>
      <c r="J166" s="1208"/>
      <c r="K166" s="1209"/>
      <c r="L166" s="41"/>
      <c r="M166" s="65" t="str">
        <f t="shared" si="267"/>
        <v>;</v>
      </c>
      <c r="N166" s="66" t="str">
        <f t="shared" si="268"/>
        <v/>
      </c>
      <c r="O166" s="67" t="s">
        <v>53</v>
      </c>
      <c r="P166" s="67" t="s">
        <v>53</v>
      </c>
      <c r="Q166" s="67" t="s">
        <v>53</v>
      </c>
      <c r="R166" s="67" t="s">
        <v>53</v>
      </c>
      <c r="S166" s="67" t="s">
        <v>53</v>
      </c>
      <c r="T166" s="67" t="s">
        <v>53</v>
      </c>
      <c r="U166" s="67" t="s">
        <v>53</v>
      </c>
      <c r="V166" s="67" t="s">
        <v>54</v>
      </c>
      <c r="W166" s="67" t="s">
        <v>54</v>
      </c>
      <c r="X166" s="67" t="s">
        <v>53</v>
      </c>
      <c r="Y166" s="67" t="s">
        <v>53</v>
      </c>
      <c r="Z166" s="67" t="s">
        <v>53</v>
      </c>
      <c r="AA166" s="67" t="s">
        <v>53</v>
      </c>
      <c r="AB166" s="67" t="s">
        <v>53</v>
      </c>
      <c r="AC166" s="67" t="s">
        <v>53</v>
      </c>
      <c r="AD166" s="67" t="s">
        <v>54</v>
      </c>
      <c r="AE166" s="67" t="s">
        <v>53</v>
      </c>
      <c r="AF166" s="67" t="s">
        <v>53</v>
      </c>
      <c r="AG166" s="67" t="s">
        <v>54</v>
      </c>
      <c r="AH166" s="42"/>
      <c r="AI166" s="41"/>
      <c r="AJ166" s="42"/>
      <c r="AK166" s="85" t="str">
        <f t="shared" si="266"/>
        <v>;</v>
      </c>
      <c r="AL166" s="70" t="str">
        <f t="shared" si="269"/>
        <v/>
      </c>
      <c r="AM166" s="50" t="e">
        <f>IF(AND(M166&lt;&gt;"",AK166&lt;&gt;""),VLOOKUP(M166&amp;AK166,'No Eliminar'!$P$3:$Q$27,2,FALSE),"")</f>
        <v>#N/A</v>
      </c>
      <c r="AN166" s="93"/>
      <c r="AO166" s="1238"/>
      <c r="AP166" s="372"/>
      <c r="AQ166" s="51" t="str">
        <f t="shared" si="258"/>
        <v>Impacto</v>
      </c>
      <c r="AR166" s="43"/>
      <c r="AS166" s="49" t="str">
        <f t="shared" si="259"/>
        <v/>
      </c>
      <c r="AT166" s="43"/>
      <c r="AU166" s="49" t="str">
        <f t="shared" si="260"/>
        <v/>
      </c>
      <c r="AV166" s="53" t="e">
        <f t="shared" si="261"/>
        <v>#VALUE!</v>
      </c>
      <c r="AW166" s="43"/>
      <c r="AX166" s="43"/>
      <c r="AY166" s="43"/>
      <c r="AZ166" s="53" t="str">
        <f t="shared" si="262"/>
        <v/>
      </c>
      <c r="BA166" s="54" t="str">
        <f t="shared" si="263"/>
        <v>Muy Alta</v>
      </c>
      <c r="BB166" s="53" t="e">
        <f t="shared" si="264"/>
        <v>#VALUE!</v>
      </c>
      <c r="BC166" s="54" t="e">
        <f t="shared" si="265"/>
        <v>#VALUE!</v>
      </c>
      <c r="BD166" s="55" t="e">
        <f>IF(AND(BA166&lt;&gt;"",BC166&lt;&gt;""),VLOOKUP(BA166&amp;BC166,'No Eliminar'!$P$3:$Q$27,2,FALSE),"")</f>
        <v>#VALUE!</v>
      </c>
      <c r="BE166" s="43"/>
      <c r="BF166" s="1275"/>
      <c r="BG166" s="1208"/>
      <c r="BH166" s="1208"/>
      <c r="BI166" s="1208"/>
      <c r="BJ166" s="1208"/>
      <c r="BK166" s="1013"/>
      <c r="BL166" s="1208"/>
    </row>
    <row r="167" spans="2:64" ht="50.25" thickTop="1" thickBot="1" x14ac:dyDescent="0.35">
      <c r="B167" s="779"/>
      <c r="C167" s="1184" t="e">
        <f>VLOOKUP(B167,'No Eliminar'!B$3:D$18,2,FALSE)</f>
        <v>#N/A</v>
      </c>
      <c r="D167" s="1184" t="e">
        <f>VLOOKUP(B167,'No Eliminar'!B$3:E$18,4,FALSE)</f>
        <v>#N/A</v>
      </c>
      <c r="E167" s="779"/>
      <c r="F167" s="120"/>
      <c r="G167" s="1210"/>
      <c r="H167" s="1168"/>
      <c r="I167" s="1208"/>
      <c r="J167" s="1208"/>
      <c r="K167" s="1209"/>
      <c r="L167" s="41"/>
      <c r="M167" s="65" t="str">
        <f t="shared" si="267"/>
        <v>;</v>
      </c>
      <c r="N167" s="66" t="str">
        <f t="shared" si="268"/>
        <v/>
      </c>
      <c r="O167" s="67" t="s">
        <v>53</v>
      </c>
      <c r="P167" s="67" t="s">
        <v>53</v>
      </c>
      <c r="Q167" s="67" t="s">
        <v>53</v>
      </c>
      <c r="R167" s="67" t="s">
        <v>53</v>
      </c>
      <c r="S167" s="67" t="s">
        <v>53</v>
      </c>
      <c r="T167" s="67" t="s">
        <v>53</v>
      </c>
      <c r="U167" s="67" t="s">
        <v>53</v>
      </c>
      <c r="V167" s="67" t="s">
        <v>54</v>
      </c>
      <c r="W167" s="67" t="s">
        <v>54</v>
      </c>
      <c r="X167" s="67" t="s">
        <v>53</v>
      </c>
      <c r="Y167" s="67" t="s">
        <v>53</v>
      </c>
      <c r="Z167" s="67" t="s">
        <v>53</v>
      </c>
      <c r="AA167" s="67" t="s">
        <v>53</v>
      </c>
      <c r="AB167" s="67" t="s">
        <v>53</v>
      </c>
      <c r="AC167" s="67" t="s">
        <v>53</v>
      </c>
      <c r="AD167" s="67" t="s">
        <v>54</v>
      </c>
      <c r="AE167" s="67" t="s">
        <v>53</v>
      </c>
      <c r="AF167" s="67" t="s">
        <v>53</v>
      </c>
      <c r="AG167" s="67" t="s">
        <v>54</v>
      </c>
      <c r="AH167" s="42"/>
      <c r="AI167" s="41"/>
      <c r="AJ167" s="42"/>
      <c r="AK167" s="85" t="str">
        <f t="shared" si="266"/>
        <v>;</v>
      </c>
      <c r="AL167" s="70" t="str">
        <f t="shared" si="269"/>
        <v/>
      </c>
      <c r="AM167" s="50" t="e">
        <f>IF(AND(M167&lt;&gt;"",AK167&lt;&gt;""),VLOOKUP(M167&amp;AK167,'No Eliminar'!$P$3:$Q$27,2,FALSE),"")</f>
        <v>#N/A</v>
      </c>
      <c r="AN167" s="93"/>
      <c r="AO167" s="1238"/>
      <c r="AP167" s="372"/>
      <c r="AQ167" s="51" t="str">
        <f t="shared" si="258"/>
        <v>Impacto</v>
      </c>
      <c r="AR167" s="43"/>
      <c r="AS167" s="49" t="str">
        <f t="shared" si="259"/>
        <v/>
      </c>
      <c r="AT167" s="43"/>
      <c r="AU167" s="49" t="str">
        <f t="shared" si="260"/>
        <v/>
      </c>
      <c r="AV167" s="53" t="e">
        <f t="shared" si="261"/>
        <v>#VALUE!</v>
      </c>
      <c r="AW167" s="43"/>
      <c r="AX167" s="43"/>
      <c r="AY167" s="43"/>
      <c r="AZ167" s="53" t="str">
        <f t="shared" si="262"/>
        <v/>
      </c>
      <c r="BA167" s="54" t="str">
        <f t="shared" si="263"/>
        <v>Muy Alta</v>
      </c>
      <c r="BB167" s="53" t="e">
        <f t="shared" si="264"/>
        <v>#VALUE!</v>
      </c>
      <c r="BC167" s="54" t="e">
        <f t="shared" si="265"/>
        <v>#VALUE!</v>
      </c>
      <c r="BD167" s="55" t="e">
        <f>IF(AND(BA167&lt;&gt;"",BC167&lt;&gt;""),VLOOKUP(BA167&amp;BC167,'No Eliminar'!$P$3:$Q$27,2,FALSE),"")</f>
        <v>#VALUE!</v>
      </c>
      <c r="BE167" s="43"/>
      <c r="BF167" s="1275"/>
      <c r="BG167" s="1208"/>
      <c r="BH167" s="1208"/>
      <c r="BI167" s="1208"/>
      <c r="BJ167" s="1208"/>
      <c r="BK167" s="1013"/>
      <c r="BL167" s="1208"/>
    </row>
    <row r="168" spans="2:64" ht="50.25" thickTop="1" thickBot="1" x14ac:dyDescent="0.35">
      <c r="B168" s="779"/>
      <c r="C168" s="1184" t="e">
        <f>VLOOKUP(B168,'No Eliminar'!B$3:D$18,2,FALSE)</f>
        <v>#N/A</v>
      </c>
      <c r="D168" s="1184" t="e">
        <f>VLOOKUP(B168,'No Eliminar'!B$3:E$18,4,FALSE)</f>
        <v>#N/A</v>
      </c>
      <c r="E168" s="779"/>
      <c r="F168" s="120"/>
      <c r="G168" s="1210"/>
      <c r="H168" s="1168"/>
      <c r="I168" s="1208"/>
      <c r="J168" s="1208"/>
      <c r="K168" s="1209"/>
      <c r="L168" s="41"/>
      <c r="M168" s="65" t="str">
        <f t="shared" si="267"/>
        <v>;</v>
      </c>
      <c r="N168" s="66" t="str">
        <f t="shared" si="268"/>
        <v/>
      </c>
      <c r="O168" s="67" t="s">
        <v>53</v>
      </c>
      <c r="P168" s="67" t="s">
        <v>53</v>
      </c>
      <c r="Q168" s="67" t="s">
        <v>53</v>
      </c>
      <c r="R168" s="67" t="s">
        <v>53</v>
      </c>
      <c r="S168" s="67" t="s">
        <v>53</v>
      </c>
      <c r="T168" s="67" t="s">
        <v>53</v>
      </c>
      <c r="U168" s="67" t="s">
        <v>53</v>
      </c>
      <c r="V168" s="67" t="s">
        <v>54</v>
      </c>
      <c r="W168" s="67" t="s">
        <v>54</v>
      </c>
      <c r="X168" s="67" t="s">
        <v>53</v>
      </c>
      <c r="Y168" s="67" t="s">
        <v>53</v>
      </c>
      <c r="Z168" s="67" t="s">
        <v>53</v>
      </c>
      <c r="AA168" s="67" t="s">
        <v>53</v>
      </c>
      <c r="AB168" s="67" t="s">
        <v>53</v>
      </c>
      <c r="AC168" s="67" t="s">
        <v>53</v>
      </c>
      <c r="AD168" s="67" t="s">
        <v>54</v>
      </c>
      <c r="AE168" s="67" t="s">
        <v>53</v>
      </c>
      <c r="AF168" s="67" t="s">
        <v>53</v>
      </c>
      <c r="AG168" s="67" t="s">
        <v>54</v>
      </c>
      <c r="AH168" s="42"/>
      <c r="AI168" s="41"/>
      <c r="AJ168" s="42"/>
      <c r="AK168" s="85" t="str">
        <f t="shared" si="266"/>
        <v>;</v>
      </c>
      <c r="AL168" s="70" t="str">
        <f t="shared" si="269"/>
        <v/>
      </c>
      <c r="AM168" s="50" t="e">
        <f>IF(AND(M168&lt;&gt;"",AK168&lt;&gt;""),VLOOKUP(M168&amp;AK168,'No Eliminar'!$P$3:$Q$27,2,FALSE),"")</f>
        <v>#N/A</v>
      </c>
      <c r="AN168" s="93"/>
      <c r="AO168" s="1238"/>
      <c r="AP168" s="372"/>
      <c r="AQ168" s="51" t="str">
        <f t="shared" si="258"/>
        <v>Impacto</v>
      </c>
      <c r="AR168" s="43"/>
      <c r="AS168" s="49" t="str">
        <f t="shared" si="259"/>
        <v/>
      </c>
      <c r="AT168" s="43"/>
      <c r="AU168" s="49" t="str">
        <f t="shared" si="260"/>
        <v/>
      </c>
      <c r="AV168" s="53" t="e">
        <f t="shared" si="261"/>
        <v>#VALUE!</v>
      </c>
      <c r="AW168" s="43"/>
      <c r="AX168" s="43"/>
      <c r="AY168" s="43"/>
      <c r="AZ168" s="53" t="str">
        <f t="shared" si="262"/>
        <v/>
      </c>
      <c r="BA168" s="54" t="str">
        <f t="shared" si="263"/>
        <v>Muy Alta</v>
      </c>
      <c r="BB168" s="53" t="e">
        <f t="shared" si="264"/>
        <v>#VALUE!</v>
      </c>
      <c r="BC168" s="54" t="e">
        <f t="shared" si="265"/>
        <v>#VALUE!</v>
      </c>
      <c r="BD168" s="55" t="e">
        <f>IF(AND(BA168&lt;&gt;"",BC168&lt;&gt;""),VLOOKUP(BA168&amp;BC168,'No Eliminar'!$P$3:$Q$27,2,FALSE),"")</f>
        <v>#VALUE!</v>
      </c>
      <c r="BE168" s="43"/>
      <c r="BF168" s="1275"/>
      <c r="BG168" s="1208"/>
      <c r="BH168" s="1208"/>
      <c r="BI168" s="1208"/>
      <c r="BJ168" s="1208"/>
      <c r="BK168" s="1013"/>
      <c r="BL168" s="1208"/>
    </row>
    <row r="169" spans="2:64" ht="50.25" thickTop="1" thickBot="1" x14ac:dyDescent="0.35">
      <c r="B169" s="779"/>
      <c r="C169" s="1184" t="e">
        <f>VLOOKUP(B169,'No Eliminar'!B$3:D$18,2,FALSE)</f>
        <v>#N/A</v>
      </c>
      <c r="D169" s="1184" t="e">
        <f>VLOOKUP(B169,'No Eliminar'!B$3:E$18,4,FALSE)</f>
        <v>#N/A</v>
      </c>
      <c r="E169" s="779"/>
      <c r="F169" s="120"/>
      <c r="G169" s="1210"/>
      <c r="H169" s="1168"/>
      <c r="I169" s="1208"/>
      <c r="J169" s="1208"/>
      <c r="K169" s="1209"/>
      <c r="L169" s="41"/>
      <c r="M169" s="65" t="str">
        <f t="shared" si="267"/>
        <v>;</v>
      </c>
      <c r="N169" s="66" t="str">
        <f t="shared" si="268"/>
        <v/>
      </c>
      <c r="O169" s="67" t="s">
        <v>53</v>
      </c>
      <c r="P169" s="67" t="s">
        <v>53</v>
      </c>
      <c r="Q169" s="67" t="s">
        <v>53</v>
      </c>
      <c r="R169" s="67" t="s">
        <v>53</v>
      </c>
      <c r="S169" s="67" t="s">
        <v>53</v>
      </c>
      <c r="T169" s="67" t="s">
        <v>53</v>
      </c>
      <c r="U169" s="67" t="s">
        <v>53</v>
      </c>
      <c r="V169" s="67" t="s">
        <v>54</v>
      </c>
      <c r="W169" s="67" t="s">
        <v>54</v>
      </c>
      <c r="X169" s="67" t="s">
        <v>53</v>
      </c>
      <c r="Y169" s="67" t="s">
        <v>53</v>
      </c>
      <c r="Z169" s="67" t="s">
        <v>53</v>
      </c>
      <c r="AA169" s="67" t="s">
        <v>53</v>
      </c>
      <c r="AB169" s="67" t="s">
        <v>53</v>
      </c>
      <c r="AC169" s="67" t="s">
        <v>53</v>
      </c>
      <c r="AD169" s="67" t="s">
        <v>54</v>
      </c>
      <c r="AE169" s="67" t="s">
        <v>53</v>
      </c>
      <c r="AF169" s="67" t="s">
        <v>53</v>
      </c>
      <c r="AG169" s="67" t="s">
        <v>54</v>
      </c>
      <c r="AH169" s="42"/>
      <c r="AI169" s="41"/>
      <c r="AJ169" s="42"/>
      <c r="AK169" s="85" t="str">
        <f t="shared" si="266"/>
        <v>;</v>
      </c>
      <c r="AL169" s="70" t="str">
        <f t="shared" si="269"/>
        <v/>
      </c>
      <c r="AM169" s="50" t="e">
        <f>IF(AND(M169&lt;&gt;"",AK169&lt;&gt;""),VLOOKUP(M169&amp;AK169,'No Eliminar'!$P$3:$Q$27,2,FALSE),"")</f>
        <v>#N/A</v>
      </c>
      <c r="AN169" s="93"/>
      <c r="AO169" s="1238"/>
      <c r="AP169" s="372"/>
      <c r="AQ169" s="51" t="str">
        <f t="shared" si="258"/>
        <v>Impacto</v>
      </c>
      <c r="AR169" s="43"/>
      <c r="AS169" s="49" t="str">
        <f t="shared" si="259"/>
        <v/>
      </c>
      <c r="AT169" s="43"/>
      <c r="AU169" s="49" t="str">
        <f t="shared" si="260"/>
        <v/>
      </c>
      <c r="AV169" s="53" t="e">
        <f t="shared" si="261"/>
        <v>#VALUE!</v>
      </c>
      <c r="AW169" s="43"/>
      <c r="AX169" s="43"/>
      <c r="AY169" s="43"/>
      <c r="AZ169" s="53" t="str">
        <f t="shared" si="262"/>
        <v/>
      </c>
      <c r="BA169" s="54" t="str">
        <f t="shared" si="263"/>
        <v>Muy Alta</v>
      </c>
      <c r="BB169" s="53" t="e">
        <f t="shared" si="264"/>
        <v>#VALUE!</v>
      </c>
      <c r="BC169" s="54" t="e">
        <f t="shared" si="265"/>
        <v>#VALUE!</v>
      </c>
      <c r="BD169" s="55" t="e">
        <f>IF(AND(BA169&lt;&gt;"",BC169&lt;&gt;""),VLOOKUP(BA169&amp;BC169,'No Eliminar'!$P$3:$Q$27,2,FALSE),"")</f>
        <v>#VALUE!</v>
      </c>
      <c r="BE169" s="43"/>
      <c r="BF169" s="1275"/>
      <c r="BG169" s="1208"/>
      <c r="BH169" s="1208"/>
      <c r="BI169" s="1208"/>
      <c r="BJ169" s="1208"/>
      <c r="BK169" s="1013"/>
      <c r="BL169" s="1208"/>
    </row>
    <row r="170" spans="2:64" ht="50.25" thickTop="1" thickBot="1" x14ac:dyDescent="0.35">
      <c r="B170" s="779"/>
      <c r="C170" s="1184" t="e">
        <f>VLOOKUP(B170,'No Eliminar'!B$3:D$18,2,FALSE)</f>
        <v>#N/A</v>
      </c>
      <c r="D170" s="1184" t="e">
        <f>VLOOKUP(B170,'No Eliminar'!B$3:E$18,4,FALSE)</f>
        <v>#N/A</v>
      </c>
      <c r="E170" s="779"/>
      <c r="F170" s="120"/>
      <c r="G170" s="1210"/>
      <c r="H170" s="1168"/>
      <c r="I170" s="1208"/>
      <c r="J170" s="1208"/>
      <c r="K170" s="1209"/>
      <c r="L170" s="41"/>
      <c r="M170" s="65" t="str">
        <f t="shared" si="267"/>
        <v>;</v>
      </c>
      <c r="N170" s="66" t="str">
        <f t="shared" si="268"/>
        <v/>
      </c>
      <c r="O170" s="67" t="s">
        <v>53</v>
      </c>
      <c r="P170" s="67" t="s">
        <v>53</v>
      </c>
      <c r="Q170" s="67" t="s">
        <v>53</v>
      </c>
      <c r="R170" s="67" t="s">
        <v>53</v>
      </c>
      <c r="S170" s="67" t="s">
        <v>53</v>
      </c>
      <c r="T170" s="67" t="s">
        <v>53</v>
      </c>
      <c r="U170" s="67" t="s">
        <v>53</v>
      </c>
      <c r="V170" s="67" t="s">
        <v>54</v>
      </c>
      <c r="W170" s="67" t="s">
        <v>54</v>
      </c>
      <c r="X170" s="67" t="s">
        <v>53</v>
      </c>
      <c r="Y170" s="67" t="s">
        <v>53</v>
      </c>
      <c r="Z170" s="67" t="s">
        <v>53</v>
      </c>
      <c r="AA170" s="67" t="s">
        <v>53</v>
      </c>
      <c r="AB170" s="67" t="s">
        <v>53</v>
      </c>
      <c r="AC170" s="67" t="s">
        <v>53</v>
      </c>
      <c r="AD170" s="67" t="s">
        <v>54</v>
      </c>
      <c r="AE170" s="67" t="s">
        <v>53</v>
      </c>
      <c r="AF170" s="67" t="s">
        <v>53</v>
      </c>
      <c r="AG170" s="67" t="s">
        <v>54</v>
      </c>
      <c r="AH170" s="42"/>
      <c r="AI170" s="41"/>
      <c r="AJ170" s="42"/>
      <c r="AK170" s="85" t="str">
        <f t="shared" si="266"/>
        <v>;</v>
      </c>
      <c r="AL170" s="70" t="str">
        <f t="shared" si="269"/>
        <v/>
      </c>
      <c r="AM170" s="50" t="e">
        <f>IF(AND(M170&lt;&gt;"",AK170&lt;&gt;""),VLOOKUP(M170&amp;AK170,'No Eliminar'!$P$3:$Q$27,2,FALSE),"")</f>
        <v>#N/A</v>
      </c>
      <c r="AN170" s="93"/>
      <c r="AO170" s="1238"/>
      <c r="AP170" s="372"/>
      <c r="AQ170" s="51" t="str">
        <f t="shared" si="258"/>
        <v>Impacto</v>
      </c>
      <c r="AR170" s="43"/>
      <c r="AS170" s="49" t="str">
        <f t="shared" si="259"/>
        <v/>
      </c>
      <c r="AT170" s="43"/>
      <c r="AU170" s="49" t="str">
        <f t="shared" si="260"/>
        <v/>
      </c>
      <c r="AV170" s="53" t="e">
        <f t="shared" si="261"/>
        <v>#VALUE!</v>
      </c>
      <c r="AW170" s="43"/>
      <c r="AX170" s="43"/>
      <c r="AY170" s="43"/>
      <c r="AZ170" s="53" t="str">
        <f t="shared" si="262"/>
        <v/>
      </c>
      <c r="BA170" s="54" t="str">
        <f t="shared" si="263"/>
        <v>Muy Alta</v>
      </c>
      <c r="BB170" s="53" t="e">
        <f t="shared" si="264"/>
        <v>#VALUE!</v>
      </c>
      <c r="BC170" s="54" t="e">
        <f t="shared" si="265"/>
        <v>#VALUE!</v>
      </c>
      <c r="BD170" s="55" t="e">
        <f>IF(AND(BA170&lt;&gt;"",BC170&lt;&gt;""),VLOOKUP(BA170&amp;BC170,'No Eliminar'!$P$3:$Q$27,2,FALSE),"")</f>
        <v>#VALUE!</v>
      </c>
      <c r="BE170" s="43"/>
      <c r="BF170" s="1275"/>
      <c r="BG170" s="1208"/>
      <c r="BH170" s="1208"/>
      <c r="BI170" s="1208"/>
      <c r="BJ170" s="1208"/>
      <c r="BK170" s="1013"/>
      <c r="BL170" s="1208"/>
    </row>
    <row r="171" spans="2:64" ht="50.25" thickTop="1" thickBot="1" x14ac:dyDescent="0.35">
      <c r="B171" s="779"/>
      <c r="C171" s="1184" t="e">
        <f>VLOOKUP(B171,'No Eliminar'!B$3:D$18,2,FALSE)</f>
        <v>#N/A</v>
      </c>
      <c r="D171" s="1184" t="e">
        <f>VLOOKUP(B171,'No Eliminar'!B$3:E$18,4,FALSE)</f>
        <v>#N/A</v>
      </c>
      <c r="E171" s="779"/>
      <c r="F171" s="120"/>
      <c r="G171" s="1210"/>
      <c r="H171" s="1168"/>
      <c r="I171" s="1208"/>
      <c r="J171" s="1208"/>
      <c r="K171" s="1209"/>
      <c r="L171" s="41"/>
      <c r="M171" s="65" t="str">
        <f t="shared" si="267"/>
        <v>;</v>
      </c>
      <c r="N171" s="66" t="str">
        <f t="shared" si="268"/>
        <v/>
      </c>
      <c r="O171" s="67" t="s">
        <v>53</v>
      </c>
      <c r="P171" s="67" t="s">
        <v>53</v>
      </c>
      <c r="Q171" s="67" t="s">
        <v>53</v>
      </c>
      <c r="R171" s="67" t="s">
        <v>53</v>
      </c>
      <c r="S171" s="67" t="s">
        <v>53</v>
      </c>
      <c r="T171" s="67" t="s">
        <v>53</v>
      </c>
      <c r="U171" s="67" t="s">
        <v>53</v>
      </c>
      <c r="V171" s="67" t="s">
        <v>54</v>
      </c>
      <c r="W171" s="67" t="s">
        <v>54</v>
      </c>
      <c r="X171" s="67" t="s">
        <v>53</v>
      </c>
      <c r="Y171" s="67" t="s">
        <v>53</v>
      </c>
      <c r="Z171" s="67" t="s">
        <v>53</v>
      </c>
      <c r="AA171" s="67" t="s">
        <v>53</v>
      </c>
      <c r="AB171" s="67" t="s">
        <v>53</v>
      </c>
      <c r="AC171" s="67" t="s">
        <v>53</v>
      </c>
      <c r="AD171" s="67" t="s">
        <v>54</v>
      </c>
      <c r="AE171" s="67" t="s">
        <v>53</v>
      </c>
      <c r="AF171" s="67" t="s">
        <v>53</v>
      </c>
      <c r="AG171" s="67" t="s">
        <v>54</v>
      </c>
      <c r="AH171" s="42"/>
      <c r="AI171" s="41"/>
      <c r="AJ171" s="42"/>
      <c r="AK171" s="85" t="str">
        <f t="shared" si="266"/>
        <v>;</v>
      </c>
      <c r="AL171" s="70" t="str">
        <f t="shared" si="269"/>
        <v/>
      </c>
      <c r="AM171" s="50" t="e">
        <f>IF(AND(M171&lt;&gt;"",AK171&lt;&gt;""),VLOOKUP(M171&amp;AK171,'No Eliminar'!$P$3:$Q$27,2,FALSE),"")</f>
        <v>#N/A</v>
      </c>
      <c r="AN171" s="93"/>
      <c r="AO171" s="1238"/>
      <c r="AP171" s="372"/>
      <c r="AQ171" s="51" t="str">
        <f t="shared" si="258"/>
        <v>Impacto</v>
      </c>
      <c r="AR171" s="43"/>
      <c r="AS171" s="49" t="str">
        <f t="shared" si="259"/>
        <v/>
      </c>
      <c r="AT171" s="43"/>
      <c r="AU171" s="49" t="str">
        <f t="shared" si="260"/>
        <v/>
      </c>
      <c r="AV171" s="53" t="e">
        <f t="shared" si="261"/>
        <v>#VALUE!</v>
      </c>
      <c r="AW171" s="43"/>
      <c r="AX171" s="43"/>
      <c r="AY171" s="43"/>
      <c r="AZ171" s="53" t="str">
        <f t="shared" si="262"/>
        <v/>
      </c>
      <c r="BA171" s="54" t="str">
        <f t="shared" si="263"/>
        <v>Muy Alta</v>
      </c>
      <c r="BB171" s="53" t="e">
        <f t="shared" si="264"/>
        <v>#VALUE!</v>
      </c>
      <c r="BC171" s="54" t="e">
        <f t="shared" si="265"/>
        <v>#VALUE!</v>
      </c>
      <c r="BD171" s="55" t="e">
        <f>IF(AND(BA171&lt;&gt;"",BC171&lt;&gt;""),VLOOKUP(BA171&amp;BC171,'No Eliminar'!$P$3:$Q$27,2,FALSE),"")</f>
        <v>#VALUE!</v>
      </c>
      <c r="BE171" s="43"/>
      <c r="BF171" s="1275"/>
      <c r="BG171" s="1208"/>
      <c r="BH171" s="1208"/>
      <c r="BI171" s="1208"/>
      <c r="BJ171" s="1208"/>
      <c r="BK171" s="1013"/>
      <c r="BL171" s="1208"/>
    </row>
    <row r="172" spans="2:64" ht="50.25" thickTop="1" thickBot="1" x14ac:dyDescent="0.35">
      <c r="B172" s="779"/>
      <c r="C172" s="1184" t="e">
        <f>VLOOKUP(B172,'No Eliminar'!B$3:D$18,2,FALSE)</f>
        <v>#N/A</v>
      </c>
      <c r="D172" s="1184" t="e">
        <f>VLOOKUP(B172,'No Eliminar'!B$3:E$18,4,FALSE)</f>
        <v>#N/A</v>
      </c>
      <c r="E172" s="779"/>
      <c r="F172" s="120"/>
      <c r="G172" s="1210"/>
      <c r="H172" s="1168"/>
      <c r="I172" s="1208"/>
      <c r="J172" s="1208"/>
      <c r="K172" s="1209"/>
      <c r="L172" s="41"/>
      <c r="M172" s="65" t="str">
        <f t="shared" si="267"/>
        <v>;</v>
      </c>
      <c r="N172" s="66" t="str">
        <f t="shared" si="268"/>
        <v/>
      </c>
      <c r="O172" s="67" t="s">
        <v>53</v>
      </c>
      <c r="P172" s="67" t="s">
        <v>53</v>
      </c>
      <c r="Q172" s="67" t="s">
        <v>53</v>
      </c>
      <c r="R172" s="67" t="s">
        <v>53</v>
      </c>
      <c r="S172" s="67" t="s">
        <v>53</v>
      </c>
      <c r="T172" s="67" t="s">
        <v>53</v>
      </c>
      <c r="U172" s="67" t="s">
        <v>53</v>
      </c>
      <c r="V172" s="67" t="s">
        <v>54</v>
      </c>
      <c r="W172" s="67" t="s">
        <v>54</v>
      </c>
      <c r="X172" s="67" t="s">
        <v>53</v>
      </c>
      <c r="Y172" s="67" t="s">
        <v>53</v>
      </c>
      <c r="Z172" s="67" t="s">
        <v>53</v>
      </c>
      <c r="AA172" s="67" t="s">
        <v>53</v>
      </c>
      <c r="AB172" s="67" t="s">
        <v>53</v>
      </c>
      <c r="AC172" s="67" t="s">
        <v>53</v>
      </c>
      <c r="AD172" s="67" t="s">
        <v>54</v>
      </c>
      <c r="AE172" s="67" t="s">
        <v>53</v>
      </c>
      <c r="AF172" s="67" t="s">
        <v>53</v>
      </c>
      <c r="AG172" s="67" t="s">
        <v>54</v>
      </c>
      <c r="AH172" s="42"/>
      <c r="AI172" s="41"/>
      <c r="AJ172" s="42"/>
      <c r="AK172" s="85" t="str">
        <f t="shared" si="266"/>
        <v>;</v>
      </c>
      <c r="AL172" s="70" t="str">
        <f t="shared" si="269"/>
        <v/>
      </c>
      <c r="AM172" s="50" t="e">
        <f>IF(AND(M172&lt;&gt;"",AK172&lt;&gt;""),VLOOKUP(M172&amp;AK172,'No Eliminar'!$P$3:$Q$27,2,FALSE),"")</f>
        <v>#N/A</v>
      </c>
      <c r="AN172" s="93"/>
      <c r="AO172" s="1238"/>
      <c r="AP172" s="372"/>
      <c r="AQ172" s="51" t="str">
        <f t="shared" si="258"/>
        <v>Impacto</v>
      </c>
      <c r="AR172" s="43"/>
      <c r="AS172" s="49" t="str">
        <f t="shared" si="259"/>
        <v/>
      </c>
      <c r="AT172" s="43"/>
      <c r="AU172" s="49" t="str">
        <f t="shared" si="260"/>
        <v/>
      </c>
      <c r="AV172" s="53" t="e">
        <f t="shared" si="261"/>
        <v>#VALUE!</v>
      </c>
      <c r="AW172" s="43"/>
      <c r="AX172" s="43"/>
      <c r="AY172" s="43"/>
      <c r="AZ172" s="53" t="str">
        <f t="shared" si="262"/>
        <v/>
      </c>
      <c r="BA172" s="54" t="str">
        <f t="shared" si="263"/>
        <v>Muy Alta</v>
      </c>
      <c r="BB172" s="53" t="e">
        <f t="shared" si="264"/>
        <v>#VALUE!</v>
      </c>
      <c r="BC172" s="54" t="e">
        <f t="shared" si="265"/>
        <v>#VALUE!</v>
      </c>
      <c r="BD172" s="55" t="e">
        <f>IF(AND(BA172&lt;&gt;"",BC172&lt;&gt;""),VLOOKUP(BA172&amp;BC172,'No Eliminar'!$P$3:$Q$27,2,FALSE),"")</f>
        <v>#VALUE!</v>
      </c>
      <c r="BE172" s="43"/>
      <c r="BF172" s="1275"/>
      <c r="BG172" s="1208"/>
      <c r="BH172" s="1208"/>
      <c r="BI172" s="1208"/>
      <c r="BJ172" s="1208"/>
      <c r="BK172" s="1013"/>
      <c r="BL172" s="1208"/>
    </row>
    <row r="173" spans="2:64" ht="50.25" thickTop="1" thickBot="1" x14ac:dyDescent="0.35">
      <c r="B173" s="779"/>
      <c r="C173" s="1184" t="e">
        <f>VLOOKUP(B173,'No Eliminar'!B$3:D$18,2,FALSE)</f>
        <v>#N/A</v>
      </c>
      <c r="D173" s="1184" t="e">
        <f>VLOOKUP(B173,'No Eliminar'!B$3:E$18,4,FALSE)</f>
        <v>#N/A</v>
      </c>
      <c r="E173" s="779"/>
      <c r="F173" s="120"/>
      <c r="G173" s="1210"/>
      <c r="H173" s="1168"/>
      <c r="I173" s="1208"/>
      <c r="J173" s="1208"/>
      <c r="K173" s="1209"/>
      <c r="L173" s="41"/>
      <c r="M173" s="65" t="str">
        <f t="shared" si="267"/>
        <v>;</v>
      </c>
      <c r="N173" s="66" t="str">
        <f t="shared" si="268"/>
        <v/>
      </c>
      <c r="O173" s="67" t="s">
        <v>53</v>
      </c>
      <c r="P173" s="67" t="s">
        <v>53</v>
      </c>
      <c r="Q173" s="67" t="s">
        <v>53</v>
      </c>
      <c r="R173" s="67" t="s">
        <v>53</v>
      </c>
      <c r="S173" s="67" t="s">
        <v>53</v>
      </c>
      <c r="T173" s="67" t="s">
        <v>53</v>
      </c>
      <c r="U173" s="67" t="s">
        <v>53</v>
      </c>
      <c r="V173" s="67" t="s">
        <v>54</v>
      </c>
      <c r="W173" s="67" t="s">
        <v>54</v>
      </c>
      <c r="X173" s="67" t="s">
        <v>53</v>
      </c>
      <c r="Y173" s="67" t="s">
        <v>53</v>
      </c>
      <c r="Z173" s="67" t="s">
        <v>53</v>
      </c>
      <c r="AA173" s="67" t="s">
        <v>53</v>
      </c>
      <c r="AB173" s="67" t="s">
        <v>53</v>
      </c>
      <c r="AC173" s="67" t="s">
        <v>53</v>
      </c>
      <c r="AD173" s="67" t="s">
        <v>54</v>
      </c>
      <c r="AE173" s="67" t="s">
        <v>53</v>
      </c>
      <c r="AF173" s="67" t="s">
        <v>53</v>
      </c>
      <c r="AG173" s="67" t="s">
        <v>54</v>
      </c>
      <c r="AH173" s="42"/>
      <c r="AI173" s="41"/>
      <c r="AJ173" s="42"/>
      <c r="AK173" s="85" t="str">
        <f t="shared" si="266"/>
        <v>;</v>
      </c>
      <c r="AL173" s="70" t="str">
        <f t="shared" si="269"/>
        <v/>
      </c>
      <c r="AM173" s="50" t="e">
        <f>IF(AND(M173&lt;&gt;"",AK173&lt;&gt;""),VLOOKUP(M173&amp;AK173,'No Eliminar'!$P$3:$Q$27,2,FALSE),"")</f>
        <v>#N/A</v>
      </c>
      <c r="AN173" s="93"/>
      <c r="AO173" s="1238"/>
      <c r="AP173" s="372"/>
      <c r="AQ173" s="51" t="str">
        <f t="shared" si="258"/>
        <v>Impacto</v>
      </c>
      <c r="AR173" s="43"/>
      <c r="AS173" s="49" t="str">
        <f t="shared" si="259"/>
        <v/>
      </c>
      <c r="AT173" s="43"/>
      <c r="AU173" s="49" t="str">
        <f t="shared" si="260"/>
        <v/>
      </c>
      <c r="AV173" s="53" t="e">
        <f t="shared" si="261"/>
        <v>#VALUE!</v>
      </c>
      <c r="AW173" s="43"/>
      <c r="AX173" s="43"/>
      <c r="AY173" s="43"/>
      <c r="AZ173" s="53" t="str">
        <f t="shared" si="262"/>
        <v/>
      </c>
      <c r="BA173" s="54" t="str">
        <f t="shared" si="263"/>
        <v>Muy Alta</v>
      </c>
      <c r="BB173" s="53" t="e">
        <f t="shared" si="264"/>
        <v>#VALUE!</v>
      </c>
      <c r="BC173" s="54" t="e">
        <f t="shared" si="265"/>
        <v>#VALUE!</v>
      </c>
      <c r="BD173" s="55" t="e">
        <f>IF(AND(BA173&lt;&gt;"",BC173&lt;&gt;""),VLOOKUP(BA173&amp;BC173,'No Eliminar'!$P$3:$Q$27,2,FALSE),"")</f>
        <v>#VALUE!</v>
      </c>
      <c r="BE173" s="43"/>
      <c r="BF173" s="1275"/>
      <c r="BG173" s="1208"/>
      <c r="BH173" s="1208"/>
      <c r="BI173" s="1208"/>
      <c r="BJ173" s="1208"/>
      <c r="BK173" s="1013"/>
      <c r="BL173" s="1208"/>
    </row>
    <row r="174" spans="2:64" ht="50.25" thickTop="1" thickBot="1" x14ac:dyDescent="0.35">
      <c r="B174" s="779"/>
      <c r="C174" s="1184" t="e">
        <f>VLOOKUP(B174,'No Eliminar'!B$3:D$18,2,FALSE)</f>
        <v>#N/A</v>
      </c>
      <c r="D174" s="1184" t="e">
        <f>VLOOKUP(B174,'No Eliminar'!B$3:E$18,4,FALSE)</f>
        <v>#N/A</v>
      </c>
      <c r="E174" s="779"/>
      <c r="F174" s="120"/>
      <c r="G174" s="1210"/>
      <c r="H174" s="1168"/>
      <c r="I174" s="1208"/>
      <c r="J174" s="1208"/>
      <c r="K174" s="1209"/>
      <c r="L174" s="41"/>
      <c r="M174" s="65" t="str">
        <f t="shared" si="267"/>
        <v>;</v>
      </c>
      <c r="N174" s="66" t="str">
        <f t="shared" si="268"/>
        <v/>
      </c>
      <c r="O174" s="67" t="s">
        <v>53</v>
      </c>
      <c r="P174" s="67" t="s">
        <v>53</v>
      </c>
      <c r="Q174" s="67" t="s">
        <v>53</v>
      </c>
      <c r="R174" s="67" t="s">
        <v>53</v>
      </c>
      <c r="S174" s="67" t="s">
        <v>53</v>
      </c>
      <c r="T174" s="67" t="s">
        <v>53</v>
      </c>
      <c r="U174" s="67" t="s">
        <v>53</v>
      </c>
      <c r="V174" s="67" t="s">
        <v>54</v>
      </c>
      <c r="W174" s="67" t="s">
        <v>54</v>
      </c>
      <c r="X174" s="67" t="s">
        <v>53</v>
      </c>
      <c r="Y174" s="67" t="s">
        <v>53</v>
      </c>
      <c r="Z174" s="67" t="s">
        <v>53</v>
      </c>
      <c r="AA174" s="67" t="s">
        <v>53</v>
      </c>
      <c r="AB174" s="67" t="s">
        <v>53</v>
      </c>
      <c r="AC174" s="67" t="s">
        <v>53</v>
      </c>
      <c r="AD174" s="67" t="s">
        <v>54</v>
      </c>
      <c r="AE174" s="67" t="s">
        <v>53</v>
      </c>
      <c r="AF174" s="67" t="s">
        <v>53</v>
      </c>
      <c r="AG174" s="67" t="s">
        <v>54</v>
      </c>
      <c r="AH174" s="42"/>
      <c r="AI174" s="41"/>
      <c r="AJ174" s="42"/>
      <c r="AK174" s="85" t="str">
        <f t="shared" si="266"/>
        <v>;</v>
      </c>
      <c r="AL174" s="70" t="str">
        <f t="shared" si="269"/>
        <v/>
      </c>
      <c r="AM174" s="50" t="e">
        <f>IF(AND(M174&lt;&gt;"",AK174&lt;&gt;""),VLOOKUP(M174&amp;AK174,'No Eliminar'!$P$3:$Q$27,2,FALSE),"")</f>
        <v>#N/A</v>
      </c>
      <c r="AN174" s="93"/>
      <c r="AO174" s="1238"/>
      <c r="AP174" s="372"/>
      <c r="AQ174" s="51" t="str">
        <f t="shared" si="258"/>
        <v>Impacto</v>
      </c>
      <c r="AR174" s="43"/>
      <c r="AS174" s="49" t="str">
        <f t="shared" si="259"/>
        <v/>
      </c>
      <c r="AT174" s="43"/>
      <c r="AU174" s="49" t="str">
        <f t="shared" si="260"/>
        <v/>
      </c>
      <c r="AV174" s="53" t="e">
        <f t="shared" si="261"/>
        <v>#VALUE!</v>
      </c>
      <c r="AW174" s="43"/>
      <c r="AX174" s="43"/>
      <c r="AY174" s="43"/>
      <c r="AZ174" s="53" t="str">
        <f t="shared" si="262"/>
        <v/>
      </c>
      <c r="BA174" s="54" t="str">
        <f t="shared" si="263"/>
        <v>Muy Alta</v>
      </c>
      <c r="BB174" s="53" t="e">
        <f t="shared" si="264"/>
        <v>#VALUE!</v>
      </c>
      <c r="BC174" s="54" t="e">
        <f t="shared" si="265"/>
        <v>#VALUE!</v>
      </c>
      <c r="BD174" s="55" t="e">
        <f>IF(AND(BA174&lt;&gt;"",BC174&lt;&gt;""),VLOOKUP(BA174&amp;BC174,'No Eliminar'!$P$3:$Q$27,2,FALSE),"")</f>
        <v>#VALUE!</v>
      </c>
      <c r="BE174" s="43"/>
      <c r="BF174" s="1275"/>
      <c r="BG174" s="1208"/>
      <c r="BH174" s="1208"/>
      <c r="BI174" s="1208"/>
      <c r="BJ174" s="1208"/>
      <c r="BK174" s="1013"/>
      <c r="BL174" s="1208"/>
    </row>
    <row r="175" spans="2:64" ht="50.25" thickTop="1" thickBot="1" x14ac:dyDescent="0.35">
      <c r="B175" s="779"/>
      <c r="C175" s="1184" t="e">
        <f>VLOOKUP(B175,'No Eliminar'!B$3:D$18,2,FALSE)</f>
        <v>#N/A</v>
      </c>
      <c r="D175" s="1184" t="e">
        <f>VLOOKUP(B175,'No Eliminar'!B$3:E$18,4,FALSE)</f>
        <v>#N/A</v>
      </c>
      <c r="E175" s="779"/>
      <c r="F175" s="120"/>
      <c r="G175" s="1210"/>
      <c r="H175" s="1168"/>
      <c r="I175" s="1208"/>
      <c r="J175" s="1208"/>
      <c r="K175" s="1209"/>
      <c r="L175" s="41"/>
      <c r="M175" s="65" t="str">
        <f t="shared" si="267"/>
        <v>;</v>
      </c>
      <c r="N175" s="66" t="str">
        <f t="shared" si="268"/>
        <v/>
      </c>
      <c r="O175" s="67" t="s">
        <v>53</v>
      </c>
      <c r="P175" s="67" t="s">
        <v>53</v>
      </c>
      <c r="Q175" s="67" t="s">
        <v>53</v>
      </c>
      <c r="R175" s="67" t="s">
        <v>53</v>
      </c>
      <c r="S175" s="67" t="s">
        <v>53</v>
      </c>
      <c r="T175" s="67" t="s">
        <v>53</v>
      </c>
      <c r="U175" s="67" t="s">
        <v>53</v>
      </c>
      <c r="V175" s="67" t="s">
        <v>54</v>
      </c>
      <c r="W175" s="67" t="s">
        <v>54</v>
      </c>
      <c r="X175" s="67" t="s">
        <v>53</v>
      </c>
      <c r="Y175" s="67" t="s">
        <v>53</v>
      </c>
      <c r="Z175" s="67" t="s">
        <v>53</v>
      </c>
      <c r="AA175" s="67" t="s">
        <v>53</v>
      </c>
      <c r="AB175" s="67" t="s">
        <v>53</v>
      </c>
      <c r="AC175" s="67" t="s">
        <v>53</v>
      </c>
      <c r="AD175" s="67" t="s">
        <v>54</v>
      </c>
      <c r="AE175" s="67" t="s">
        <v>53</v>
      </c>
      <c r="AF175" s="67" t="s">
        <v>53</v>
      </c>
      <c r="AG175" s="67" t="s">
        <v>54</v>
      </c>
      <c r="AH175" s="42"/>
      <c r="AI175" s="41"/>
      <c r="AJ175" s="42"/>
      <c r="AK175" s="85" t="str">
        <f t="shared" si="266"/>
        <v>;</v>
      </c>
      <c r="AL175" s="70" t="str">
        <f t="shared" si="269"/>
        <v/>
      </c>
      <c r="AM175" s="50" t="e">
        <f>IF(AND(M175&lt;&gt;"",AK175&lt;&gt;""),VLOOKUP(M175&amp;AK175,'No Eliminar'!$P$3:$Q$27,2,FALSE),"")</f>
        <v>#N/A</v>
      </c>
      <c r="AN175" s="93"/>
      <c r="AO175" s="1238"/>
      <c r="AP175" s="372"/>
      <c r="AQ175" s="51" t="str">
        <f t="shared" si="258"/>
        <v>Impacto</v>
      </c>
      <c r="AR175" s="43"/>
      <c r="AS175" s="49" t="str">
        <f t="shared" si="259"/>
        <v/>
      </c>
      <c r="AT175" s="43"/>
      <c r="AU175" s="49" t="str">
        <f t="shared" si="260"/>
        <v/>
      </c>
      <c r="AV175" s="53" t="e">
        <f t="shared" si="261"/>
        <v>#VALUE!</v>
      </c>
      <c r="AW175" s="43"/>
      <c r="AX175" s="43"/>
      <c r="AY175" s="43"/>
      <c r="AZ175" s="53" t="str">
        <f t="shared" si="262"/>
        <v/>
      </c>
      <c r="BA175" s="54" t="str">
        <f t="shared" si="263"/>
        <v>Muy Alta</v>
      </c>
      <c r="BB175" s="53" t="e">
        <f t="shared" si="264"/>
        <v>#VALUE!</v>
      </c>
      <c r="BC175" s="54" t="e">
        <f t="shared" si="265"/>
        <v>#VALUE!</v>
      </c>
      <c r="BD175" s="55" t="e">
        <f>IF(AND(BA175&lt;&gt;"",BC175&lt;&gt;""),VLOOKUP(BA175&amp;BC175,'No Eliminar'!$P$3:$Q$27,2,FALSE),"")</f>
        <v>#VALUE!</v>
      </c>
      <c r="BE175" s="43"/>
      <c r="BF175" s="1275"/>
      <c r="BG175" s="1208"/>
      <c r="BH175" s="1208"/>
      <c r="BI175" s="1208"/>
      <c r="BJ175" s="1208"/>
      <c r="BK175" s="1013"/>
      <c r="BL175" s="1208"/>
    </row>
    <row r="176" spans="2:64" ht="50.25" thickTop="1" thickBot="1" x14ac:dyDescent="0.35">
      <c r="B176" s="779"/>
      <c r="C176" s="1184" t="e">
        <f>VLOOKUP(B176,'No Eliminar'!B$3:D$18,2,FALSE)</f>
        <v>#N/A</v>
      </c>
      <c r="D176" s="1184" t="e">
        <f>VLOOKUP(B176,'No Eliminar'!B$3:E$18,4,FALSE)</f>
        <v>#N/A</v>
      </c>
      <c r="E176" s="779"/>
      <c r="F176" s="120"/>
      <c r="G176" s="1210"/>
      <c r="H176" s="1168"/>
      <c r="I176" s="1208"/>
      <c r="J176" s="1208"/>
      <c r="K176" s="1209"/>
      <c r="L176" s="41"/>
      <c r="M176" s="65" t="str">
        <f t="shared" si="267"/>
        <v>;</v>
      </c>
      <c r="N176" s="66" t="str">
        <f t="shared" si="268"/>
        <v/>
      </c>
      <c r="O176" s="67" t="s">
        <v>53</v>
      </c>
      <c r="P176" s="67" t="s">
        <v>53</v>
      </c>
      <c r="Q176" s="67" t="s">
        <v>53</v>
      </c>
      <c r="R176" s="67" t="s">
        <v>53</v>
      </c>
      <c r="S176" s="67" t="s">
        <v>53</v>
      </c>
      <c r="T176" s="67" t="s">
        <v>53</v>
      </c>
      <c r="U176" s="67" t="s">
        <v>53</v>
      </c>
      <c r="V176" s="67" t="s">
        <v>54</v>
      </c>
      <c r="W176" s="67" t="s">
        <v>54</v>
      </c>
      <c r="X176" s="67" t="s">
        <v>53</v>
      </c>
      <c r="Y176" s="67" t="s">
        <v>53</v>
      </c>
      <c r="Z176" s="67" t="s">
        <v>53</v>
      </c>
      <c r="AA176" s="67" t="s">
        <v>53</v>
      </c>
      <c r="AB176" s="67" t="s">
        <v>53</v>
      </c>
      <c r="AC176" s="67" t="s">
        <v>53</v>
      </c>
      <c r="AD176" s="67" t="s">
        <v>54</v>
      </c>
      <c r="AE176" s="67" t="s">
        <v>53</v>
      </c>
      <c r="AF176" s="67" t="s">
        <v>53</v>
      </c>
      <c r="AG176" s="67" t="s">
        <v>54</v>
      </c>
      <c r="AH176" s="42"/>
      <c r="AI176" s="41"/>
      <c r="AJ176" s="42"/>
      <c r="AK176" s="85" t="str">
        <f t="shared" si="266"/>
        <v>;</v>
      </c>
      <c r="AL176" s="70" t="str">
        <f t="shared" si="269"/>
        <v/>
      </c>
      <c r="AM176" s="50" t="e">
        <f>IF(AND(M176&lt;&gt;"",AK176&lt;&gt;""),VLOOKUP(M176&amp;AK176,'No Eliminar'!$P$3:$Q$27,2,FALSE),"")</f>
        <v>#N/A</v>
      </c>
      <c r="AN176" s="93"/>
      <c r="AO176" s="1238"/>
      <c r="AP176" s="372"/>
      <c r="AQ176" s="51" t="str">
        <f t="shared" si="258"/>
        <v>Impacto</v>
      </c>
      <c r="AR176" s="43"/>
      <c r="AS176" s="49" t="str">
        <f t="shared" si="259"/>
        <v/>
      </c>
      <c r="AT176" s="43"/>
      <c r="AU176" s="49" t="str">
        <f t="shared" si="260"/>
        <v/>
      </c>
      <c r="AV176" s="53" t="e">
        <f t="shared" si="261"/>
        <v>#VALUE!</v>
      </c>
      <c r="AW176" s="43"/>
      <c r="AX176" s="43"/>
      <c r="AY176" s="43"/>
      <c r="AZ176" s="53" t="str">
        <f t="shared" si="262"/>
        <v/>
      </c>
      <c r="BA176" s="54" t="str">
        <f t="shared" si="263"/>
        <v>Muy Alta</v>
      </c>
      <c r="BB176" s="53" t="e">
        <f t="shared" si="264"/>
        <v>#VALUE!</v>
      </c>
      <c r="BC176" s="54" t="e">
        <f t="shared" si="265"/>
        <v>#VALUE!</v>
      </c>
      <c r="BD176" s="55" t="e">
        <f>IF(AND(BA176&lt;&gt;"",BC176&lt;&gt;""),VLOOKUP(BA176&amp;BC176,'No Eliminar'!$P$3:$Q$27,2,FALSE),"")</f>
        <v>#VALUE!</v>
      </c>
      <c r="BE176" s="43"/>
      <c r="BF176" s="1275"/>
      <c r="BG176" s="1208"/>
      <c r="BH176" s="1208"/>
      <c r="BI176" s="1208"/>
      <c r="BJ176" s="1208"/>
      <c r="BK176" s="1013"/>
      <c r="BL176" s="1208"/>
    </row>
    <row r="177" spans="2:64" ht="50.25" thickTop="1" thickBot="1" x14ac:dyDescent="0.35">
      <c r="B177" s="779"/>
      <c r="C177" s="1184" t="e">
        <f>VLOOKUP(B177,'No Eliminar'!B$3:D$18,2,FALSE)</f>
        <v>#N/A</v>
      </c>
      <c r="D177" s="1184" t="e">
        <f>VLOOKUP(B177,'No Eliminar'!B$3:E$18,4,FALSE)</f>
        <v>#N/A</v>
      </c>
      <c r="E177" s="779"/>
      <c r="F177" s="120"/>
      <c r="G177" s="920"/>
      <c r="H177" s="919"/>
      <c r="I177" s="926"/>
      <c r="J177" s="926"/>
      <c r="K177" s="927"/>
      <c r="L177" s="41"/>
      <c r="M177" s="65" t="str">
        <f t="shared" si="267"/>
        <v>;</v>
      </c>
      <c r="N177" s="66" t="str">
        <f t="shared" si="268"/>
        <v/>
      </c>
      <c r="O177" s="67" t="s">
        <v>53</v>
      </c>
      <c r="P177" s="67" t="s">
        <v>53</v>
      </c>
      <c r="Q177" s="67" t="s">
        <v>53</v>
      </c>
      <c r="R177" s="67" t="s">
        <v>53</v>
      </c>
      <c r="S177" s="67" t="s">
        <v>53</v>
      </c>
      <c r="T177" s="67" t="s">
        <v>53</v>
      </c>
      <c r="U177" s="67" t="s">
        <v>53</v>
      </c>
      <c r="V177" s="67" t="s">
        <v>54</v>
      </c>
      <c r="W177" s="67" t="s">
        <v>54</v>
      </c>
      <c r="X177" s="67" t="s">
        <v>53</v>
      </c>
      <c r="Y177" s="67" t="s">
        <v>53</v>
      </c>
      <c r="Z177" s="67" t="s">
        <v>53</v>
      </c>
      <c r="AA177" s="67" t="s">
        <v>53</v>
      </c>
      <c r="AB177" s="67" t="s">
        <v>53</v>
      </c>
      <c r="AC177" s="67" t="s">
        <v>53</v>
      </c>
      <c r="AD177" s="67" t="s">
        <v>54</v>
      </c>
      <c r="AE177" s="67" t="s">
        <v>53</v>
      </c>
      <c r="AF177" s="67" t="s">
        <v>53</v>
      </c>
      <c r="AG177" s="67" t="s">
        <v>54</v>
      </c>
      <c r="AH177" s="42"/>
      <c r="AI177" s="41"/>
      <c r="AJ177" s="42"/>
      <c r="AK177" s="85" t="str">
        <f t="shared" si="266"/>
        <v>;</v>
      </c>
      <c r="AL177" s="70" t="str">
        <f t="shared" si="269"/>
        <v/>
      </c>
      <c r="AM177" s="50" t="e">
        <f>IF(AND(M177&lt;&gt;"",AK177&lt;&gt;""),VLOOKUP(M177&amp;AK177,'No Eliminar'!$P$3:$Q$27,2,FALSE),"")</f>
        <v>#N/A</v>
      </c>
      <c r="AN177" s="93"/>
      <c r="AO177" s="1238"/>
      <c r="AP177" s="372"/>
      <c r="AQ177" s="51" t="str">
        <f t="shared" si="258"/>
        <v>Impacto</v>
      </c>
      <c r="AR177" s="43"/>
      <c r="AS177" s="49" t="str">
        <f t="shared" si="259"/>
        <v/>
      </c>
      <c r="AT177" s="43"/>
      <c r="AU177" s="49" t="str">
        <f t="shared" si="260"/>
        <v/>
      </c>
      <c r="AV177" s="53" t="e">
        <f t="shared" si="261"/>
        <v>#VALUE!</v>
      </c>
      <c r="AW177" s="43"/>
      <c r="AX177" s="43"/>
      <c r="AY177" s="43"/>
      <c r="AZ177" s="53" t="str">
        <f t="shared" si="262"/>
        <v/>
      </c>
      <c r="BA177" s="54" t="str">
        <f t="shared" si="263"/>
        <v>Muy Alta</v>
      </c>
      <c r="BB177" s="53" t="e">
        <f t="shared" si="264"/>
        <v>#VALUE!</v>
      </c>
      <c r="BC177" s="54" t="e">
        <f t="shared" si="265"/>
        <v>#VALUE!</v>
      </c>
      <c r="BD177" s="55" t="e">
        <f>IF(AND(BA177&lt;&gt;"",BC177&lt;&gt;""),VLOOKUP(BA177&amp;BC177,'No Eliminar'!$P$3:$Q$27,2,FALSE),"")</f>
        <v>#VALUE!</v>
      </c>
      <c r="BE177" s="43"/>
      <c r="BF177" s="1275"/>
      <c r="BG177" s="1208"/>
      <c r="BH177" s="1208"/>
      <c r="BI177" s="1208"/>
      <c r="BJ177" s="1208"/>
      <c r="BK177" s="1013"/>
      <c r="BL177" s="1208"/>
    </row>
    <row r="178" spans="2:64" ht="50.25" thickTop="1" thickBot="1" x14ac:dyDescent="0.35">
      <c r="B178" s="779"/>
      <c r="C178" s="1184" t="e">
        <f>VLOOKUP(B178,'No Eliminar'!B$3:D$18,2,FALSE)</f>
        <v>#N/A</v>
      </c>
      <c r="D178" s="1184" t="e">
        <f>VLOOKUP(B178,'No Eliminar'!B$3:E$18,4,FALSE)</f>
        <v>#N/A</v>
      </c>
      <c r="E178" s="779"/>
      <c r="F178" s="120"/>
      <c r="G178" s="920"/>
      <c r="H178" s="919"/>
      <c r="I178" s="926"/>
      <c r="J178" s="926"/>
      <c r="K178" s="927"/>
      <c r="L178" s="41"/>
      <c r="M178" s="65" t="str">
        <f t="shared" si="267"/>
        <v>;</v>
      </c>
      <c r="N178" s="66" t="str">
        <f t="shared" si="268"/>
        <v/>
      </c>
      <c r="O178" s="67" t="s">
        <v>53</v>
      </c>
      <c r="P178" s="67" t="s">
        <v>53</v>
      </c>
      <c r="Q178" s="67" t="s">
        <v>53</v>
      </c>
      <c r="R178" s="67" t="s">
        <v>53</v>
      </c>
      <c r="S178" s="67" t="s">
        <v>53</v>
      </c>
      <c r="T178" s="67" t="s">
        <v>53</v>
      </c>
      <c r="U178" s="67" t="s">
        <v>53</v>
      </c>
      <c r="V178" s="67" t="s">
        <v>54</v>
      </c>
      <c r="W178" s="67" t="s">
        <v>54</v>
      </c>
      <c r="X178" s="67" t="s">
        <v>53</v>
      </c>
      <c r="Y178" s="67" t="s">
        <v>53</v>
      </c>
      <c r="Z178" s="67" t="s">
        <v>53</v>
      </c>
      <c r="AA178" s="67" t="s">
        <v>53</v>
      </c>
      <c r="AB178" s="67" t="s">
        <v>53</v>
      </c>
      <c r="AC178" s="67" t="s">
        <v>53</v>
      </c>
      <c r="AD178" s="67" t="s">
        <v>54</v>
      </c>
      <c r="AE178" s="67" t="s">
        <v>53</v>
      </c>
      <c r="AF178" s="67" t="s">
        <v>53</v>
      </c>
      <c r="AG178" s="67" t="s">
        <v>54</v>
      </c>
      <c r="AH178" s="42"/>
      <c r="AI178" s="41"/>
      <c r="AJ178" s="42"/>
      <c r="AK178" s="85" t="str">
        <f t="shared" si="266"/>
        <v>;</v>
      </c>
      <c r="AL178" s="70" t="str">
        <f t="shared" si="269"/>
        <v/>
      </c>
      <c r="AM178" s="50" t="e">
        <f>IF(AND(M178&lt;&gt;"",AK178&lt;&gt;""),VLOOKUP(M178&amp;AK178,'No Eliminar'!$P$3:$Q$27,2,FALSE),"")</f>
        <v>#N/A</v>
      </c>
      <c r="AN178" s="93"/>
      <c r="AO178" s="1238"/>
      <c r="AP178" s="372"/>
      <c r="AQ178" s="51" t="str">
        <f t="shared" si="258"/>
        <v>Impacto</v>
      </c>
      <c r="AR178" s="43"/>
      <c r="AS178" s="49" t="str">
        <f t="shared" si="259"/>
        <v/>
      </c>
      <c r="AT178" s="43"/>
      <c r="AU178" s="49" t="str">
        <f t="shared" si="260"/>
        <v/>
      </c>
      <c r="AV178" s="53" t="e">
        <f t="shared" si="261"/>
        <v>#VALUE!</v>
      </c>
      <c r="AW178" s="43"/>
      <c r="AX178" s="43"/>
      <c r="AY178" s="43"/>
      <c r="AZ178" s="53" t="str">
        <f t="shared" si="262"/>
        <v/>
      </c>
      <c r="BA178" s="54" t="str">
        <f t="shared" si="263"/>
        <v>Muy Alta</v>
      </c>
      <c r="BB178" s="53" t="e">
        <f t="shared" si="264"/>
        <v>#VALUE!</v>
      </c>
      <c r="BC178" s="54" t="e">
        <f t="shared" si="265"/>
        <v>#VALUE!</v>
      </c>
      <c r="BD178" s="55" t="e">
        <f>IF(AND(BA178&lt;&gt;"",BC178&lt;&gt;""),VLOOKUP(BA178&amp;BC178,'No Eliminar'!$P$3:$Q$27,2,FALSE),"")</f>
        <v>#VALUE!</v>
      </c>
      <c r="BE178" s="43"/>
      <c r="BF178" s="1275"/>
      <c r="BG178" s="1208"/>
      <c r="BH178" s="1208"/>
      <c r="BI178" s="1208"/>
      <c r="BJ178" s="1208"/>
      <c r="BK178" s="1013"/>
      <c r="BL178" s="1208"/>
    </row>
    <row r="179" spans="2:64" ht="50.25" thickTop="1" thickBot="1" x14ac:dyDescent="0.35">
      <c r="B179" s="779"/>
      <c r="C179" s="1184" t="e">
        <f>VLOOKUP(B179,'No Eliminar'!B$3:D$18,2,FALSE)</f>
        <v>#N/A</v>
      </c>
      <c r="D179" s="1184" t="e">
        <f>VLOOKUP(B179,'No Eliminar'!B$3:E$18,4,FALSE)</f>
        <v>#N/A</v>
      </c>
      <c r="E179" s="779"/>
      <c r="F179" s="120"/>
      <c r="G179" s="920"/>
      <c r="H179" s="919"/>
      <c r="I179" s="926"/>
      <c r="J179" s="926"/>
      <c r="K179" s="927"/>
      <c r="L179" s="41"/>
      <c r="M179" s="65" t="str">
        <f t="shared" si="267"/>
        <v>;</v>
      </c>
      <c r="N179" s="66" t="str">
        <f t="shared" si="268"/>
        <v/>
      </c>
      <c r="O179" s="67" t="s">
        <v>53</v>
      </c>
      <c r="P179" s="67" t="s">
        <v>53</v>
      </c>
      <c r="Q179" s="67" t="s">
        <v>53</v>
      </c>
      <c r="R179" s="67" t="s">
        <v>53</v>
      </c>
      <c r="S179" s="67" t="s">
        <v>53</v>
      </c>
      <c r="T179" s="67" t="s">
        <v>53</v>
      </c>
      <c r="U179" s="67" t="s">
        <v>53</v>
      </c>
      <c r="V179" s="67" t="s">
        <v>54</v>
      </c>
      <c r="W179" s="67" t="s">
        <v>54</v>
      </c>
      <c r="X179" s="67" t="s">
        <v>53</v>
      </c>
      <c r="Y179" s="67" t="s">
        <v>53</v>
      </c>
      <c r="Z179" s="67" t="s">
        <v>53</v>
      </c>
      <c r="AA179" s="67" t="s">
        <v>53</v>
      </c>
      <c r="AB179" s="67" t="s">
        <v>53</v>
      </c>
      <c r="AC179" s="67" t="s">
        <v>53</v>
      </c>
      <c r="AD179" s="67" t="s">
        <v>54</v>
      </c>
      <c r="AE179" s="67" t="s">
        <v>53</v>
      </c>
      <c r="AF179" s="67" t="s">
        <v>53</v>
      </c>
      <c r="AG179" s="67" t="s">
        <v>54</v>
      </c>
      <c r="AH179" s="42"/>
      <c r="AI179" s="41"/>
      <c r="AJ179" s="42"/>
      <c r="AK179" s="85" t="str">
        <f t="shared" si="266"/>
        <v>;</v>
      </c>
      <c r="AL179" s="70" t="str">
        <f t="shared" si="269"/>
        <v/>
      </c>
      <c r="AM179" s="50" t="e">
        <f>IF(AND(M179&lt;&gt;"",AK179&lt;&gt;""),VLOOKUP(M179&amp;AK179,'No Eliminar'!$P$3:$Q$27,2,FALSE),"")</f>
        <v>#N/A</v>
      </c>
      <c r="AN179" s="93"/>
      <c r="AO179" s="1238"/>
      <c r="AP179" s="372"/>
      <c r="AQ179" s="51" t="str">
        <f t="shared" si="258"/>
        <v>Impacto</v>
      </c>
      <c r="AR179" s="43"/>
      <c r="AS179" s="49" t="str">
        <f t="shared" si="259"/>
        <v/>
      </c>
      <c r="AT179" s="43"/>
      <c r="AU179" s="49" t="str">
        <f t="shared" si="260"/>
        <v/>
      </c>
      <c r="AV179" s="53" t="e">
        <f t="shared" si="261"/>
        <v>#VALUE!</v>
      </c>
      <c r="AW179" s="43"/>
      <c r="AX179" s="43"/>
      <c r="AY179" s="43"/>
      <c r="AZ179" s="53" t="str">
        <f t="shared" si="262"/>
        <v/>
      </c>
      <c r="BA179" s="54" t="str">
        <f t="shared" si="263"/>
        <v>Muy Alta</v>
      </c>
      <c r="BB179" s="53" t="e">
        <f t="shared" si="264"/>
        <v>#VALUE!</v>
      </c>
      <c r="BC179" s="54" t="e">
        <f t="shared" si="265"/>
        <v>#VALUE!</v>
      </c>
      <c r="BD179" s="55" t="e">
        <f>IF(AND(BA179&lt;&gt;"",BC179&lt;&gt;""),VLOOKUP(BA179&amp;BC179,'No Eliminar'!$P$3:$Q$27,2,FALSE),"")</f>
        <v>#VALUE!</v>
      </c>
      <c r="BE179" s="43"/>
      <c r="BF179" s="1275"/>
      <c r="BG179" s="1208"/>
      <c r="BH179" s="1208"/>
      <c r="BI179" s="1208"/>
      <c r="BJ179" s="1208"/>
      <c r="BK179" s="1013"/>
      <c r="BL179" s="1208"/>
    </row>
    <row r="180" spans="2:64" ht="50.25" thickTop="1" thickBot="1" x14ac:dyDescent="0.35">
      <c r="B180" s="779"/>
      <c r="C180" s="1184" t="e">
        <f>VLOOKUP(B180,'No Eliminar'!B$3:D$18,2,FALSE)</f>
        <v>#N/A</v>
      </c>
      <c r="D180" s="1184" t="e">
        <f>VLOOKUP(B180,'No Eliminar'!B$3:E$18,4,FALSE)</f>
        <v>#N/A</v>
      </c>
      <c r="E180" s="779"/>
      <c r="F180" s="120"/>
      <c r="G180" s="920"/>
      <c r="H180" s="919"/>
      <c r="I180" s="926"/>
      <c r="J180" s="926"/>
      <c r="K180" s="927"/>
      <c r="L180" s="41"/>
      <c r="M180" s="65" t="str">
        <f t="shared" si="267"/>
        <v>;</v>
      </c>
      <c r="N180" s="66" t="str">
        <f t="shared" si="268"/>
        <v/>
      </c>
      <c r="O180" s="67" t="s">
        <v>53</v>
      </c>
      <c r="P180" s="67" t="s">
        <v>53</v>
      </c>
      <c r="Q180" s="67" t="s">
        <v>53</v>
      </c>
      <c r="R180" s="67" t="s">
        <v>53</v>
      </c>
      <c r="S180" s="67" t="s">
        <v>53</v>
      </c>
      <c r="T180" s="67" t="s">
        <v>53</v>
      </c>
      <c r="U180" s="67" t="s">
        <v>53</v>
      </c>
      <c r="V180" s="67" t="s">
        <v>54</v>
      </c>
      <c r="W180" s="67" t="s">
        <v>54</v>
      </c>
      <c r="X180" s="67" t="s">
        <v>53</v>
      </c>
      <c r="Y180" s="67" t="s">
        <v>53</v>
      </c>
      <c r="Z180" s="67" t="s">
        <v>53</v>
      </c>
      <c r="AA180" s="67" t="s">
        <v>53</v>
      </c>
      <c r="AB180" s="67" t="s">
        <v>53</v>
      </c>
      <c r="AC180" s="67" t="s">
        <v>53</v>
      </c>
      <c r="AD180" s="67" t="s">
        <v>54</v>
      </c>
      <c r="AE180" s="67" t="s">
        <v>53</v>
      </c>
      <c r="AF180" s="67" t="s">
        <v>53</v>
      </c>
      <c r="AG180" s="67" t="s">
        <v>54</v>
      </c>
      <c r="AH180" s="42"/>
      <c r="AI180" s="41"/>
      <c r="AJ180" s="42"/>
      <c r="AK180" s="85" t="str">
        <f t="shared" si="266"/>
        <v>;</v>
      </c>
      <c r="AL180" s="70" t="str">
        <f t="shared" si="269"/>
        <v/>
      </c>
      <c r="AM180" s="50" t="e">
        <f>IF(AND(M180&lt;&gt;"",AK180&lt;&gt;""),VLOOKUP(M180&amp;AK180,'No Eliminar'!$P$3:$Q$27,2,FALSE),"")</f>
        <v>#N/A</v>
      </c>
      <c r="AN180" s="93"/>
      <c r="AO180" s="1238"/>
      <c r="AP180" s="372"/>
      <c r="AQ180" s="51" t="str">
        <f t="shared" si="258"/>
        <v>Impacto</v>
      </c>
      <c r="AR180" s="43"/>
      <c r="AS180" s="49" t="str">
        <f t="shared" si="259"/>
        <v/>
      </c>
      <c r="AT180" s="43"/>
      <c r="AU180" s="49" t="str">
        <f t="shared" si="260"/>
        <v/>
      </c>
      <c r="AV180" s="53" t="e">
        <f t="shared" si="261"/>
        <v>#VALUE!</v>
      </c>
      <c r="AW180" s="43"/>
      <c r="AX180" s="43"/>
      <c r="AY180" s="43"/>
      <c r="AZ180" s="53" t="str">
        <f t="shared" si="262"/>
        <v/>
      </c>
      <c r="BA180" s="54" t="str">
        <f t="shared" si="263"/>
        <v>Muy Alta</v>
      </c>
      <c r="BB180" s="53" t="e">
        <f t="shared" si="264"/>
        <v>#VALUE!</v>
      </c>
      <c r="BC180" s="54" t="e">
        <f t="shared" si="265"/>
        <v>#VALUE!</v>
      </c>
      <c r="BD180" s="55" t="e">
        <f>IF(AND(BA180&lt;&gt;"",BC180&lt;&gt;""),VLOOKUP(BA180&amp;BC180,'No Eliminar'!$P$3:$Q$27,2,FALSE),"")</f>
        <v>#VALUE!</v>
      </c>
      <c r="BE180" s="43"/>
      <c r="BF180" s="1275"/>
      <c r="BG180" s="1208"/>
      <c r="BH180" s="1208"/>
      <c r="BI180" s="1208"/>
      <c r="BJ180" s="1208"/>
      <c r="BK180" s="1013"/>
      <c r="BL180" s="1208"/>
    </row>
    <row r="181" spans="2:64" ht="50.25" thickTop="1" thickBot="1" x14ac:dyDescent="0.35">
      <c r="B181" s="779"/>
      <c r="C181" s="1184" t="e">
        <f>VLOOKUP(B181,'No Eliminar'!B$3:D$18,2,FALSE)</f>
        <v>#N/A</v>
      </c>
      <c r="D181" s="1184" t="e">
        <f>VLOOKUP(B181,'No Eliminar'!B$3:E$18,4,FALSE)</f>
        <v>#N/A</v>
      </c>
      <c r="E181" s="779"/>
      <c r="F181" s="120"/>
      <c r="G181" s="920"/>
      <c r="H181" s="919"/>
      <c r="I181" s="926"/>
      <c r="J181" s="926"/>
      <c r="K181" s="927"/>
      <c r="L181" s="41"/>
      <c r="M181" s="65" t="str">
        <f t="shared" si="267"/>
        <v>;</v>
      </c>
      <c r="N181" s="66" t="str">
        <f t="shared" si="268"/>
        <v/>
      </c>
      <c r="O181" s="67" t="s">
        <v>53</v>
      </c>
      <c r="P181" s="67" t="s">
        <v>53</v>
      </c>
      <c r="Q181" s="67" t="s">
        <v>53</v>
      </c>
      <c r="R181" s="67" t="s">
        <v>53</v>
      </c>
      <c r="S181" s="67" t="s">
        <v>53</v>
      </c>
      <c r="T181" s="67" t="s">
        <v>53</v>
      </c>
      <c r="U181" s="67" t="s">
        <v>53</v>
      </c>
      <c r="V181" s="67" t="s">
        <v>54</v>
      </c>
      <c r="W181" s="67" t="s">
        <v>54</v>
      </c>
      <c r="X181" s="67" t="s">
        <v>53</v>
      </c>
      <c r="Y181" s="67" t="s">
        <v>53</v>
      </c>
      <c r="Z181" s="67" t="s">
        <v>53</v>
      </c>
      <c r="AA181" s="67" t="s">
        <v>53</v>
      </c>
      <c r="AB181" s="67" t="s">
        <v>53</v>
      </c>
      <c r="AC181" s="67" t="s">
        <v>53</v>
      </c>
      <c r="AD181" s="67" t="s">
        <v>54</v>
      </c>
      <c r="AE181" s="67" t="s">
        <v>53</v>
      </c>
      <c r="AF181" s="67" t="s">
        <v>53</v>
      </c>
      <c r="AG181" s="67" t="s">
        <v>54</v>
      </c>
      <c r="AH181" s="42"/>
      <c r="AI181" s="41"/>
      <c r="AJ181" s="42"/>
      <c r="AK181" s="85" t="str">
        <f t="shared" si="266"/>
        <v>;</v>
      </c>
      <c r="AL181" s="70" t="str">
        <f t="shared" si="269"/>
        <v/>
      </c>
      <c r="AM181" s="50" t="e">
        <f>IF(AND(M181&lt;&gt;"",AK181&lt;&gt;""),VLOOKUP(M181&amp;AK181,'No Eliminar'!$P$3:$Q$27,2,FALSE),"")</f>
        <v>#N/A</v>
      </c>
      <c r="AN181" s="93"/>
      <c r="AO181" s="1238"/>
      <c r="AP181" s="372"/>
      <c r="AQ181" s="51" t="str">
        <f t="shared" si="258"/>
        <v>Impacto</v>
      </c>
      <c r="AR181" s="43"/>
      <c r="AS181" s="49" t="str">
        <f t="shared" si="259"/>
        <v/>
      </c>
      <c r="AT181" s="43"/>
      <c r="AU181" s="49" t="str">
        <f t="shared" si="260"/>
        <v/>
      </c>
      <c r="AV181" s="53" t="e">
        <f t="shared" si="261"/>
        <v>#VALUE!</v>
      </c>
      <c r="AW181" s="43"/>
      <c r="AX181" s="43"/>
      <c r="AY181" s="43"/>
      <c r="AZ181" s="53" t="str">
        <f t="shared" si="262"/>
        <v/>
      </c>
      <c r="BA181" s="54" t="str">
        <f t="shared" si="263"/>
        <v>Muy Alta</v>
      </c>
      <c r="BB181" s="53" t="e">
        <f t="shared" si="264"/>
        <v>#VALUE!</v>
      </c>
      <c r="BC181" s="54" t="e">
        <f t="shared" si="265"/>
        <v>#VALUE!</v>
      </c>
      <c r="BD181" s="55" t="e">
        <f>IF(AND(BA181&lt;&gt;"",BC181&lt;&gt;""),VLOOKUP(BA181&amp;BC181,'No Eliminar'!$P$3:$Q$27,2,FALSE),"")</f>
        <v>#VALUE!</v>
      </c>
      <c r="BE181" s="43"/>
      <c r="BF181" s="1275"/>
      <c r="BG181" s="1208"/>
      <c r="BH181" s="1208"/>
      <c r="BI181" s="1208"/>
      <c r="BJ181" s="1208"/>
      <c r="BK181" s="1013"/>
      <c r="BL181" s="1208"/>
    </row>
    <row r="182" spans="2:64" ht="50.25" thickTop="1" thickBot="1" x14ac:dyDescent="0.35">
      <c r="B182" s="779"/>
      <c r="C182" s="1184" t="e">
        <f>VLOOKUP(B182,'No Eliminar'!B$3:D$18,2,FALSE)</f>
        <v>#N/A</v>
      </c>
      <c r="D182" s="1184" t="e">
        <f>VLOOKUP(B182,'No Eliminar'!B$3:E$18,4,FALSE)</f>
        <v>#N/A</v>
      </c>
      <c r="E182" s="779"/>
      <c r="F182" s="120"/>
      <c r="G182" s="920"/>
      <c r="H182" s="919"/>
      <c r="I182" s="926"/>
      <c r="J182" s="926"/>
      <c r="K182" s="927"/>
      <c r="L182" s="41"/>
      <c r="M182" s="65" t="str">
        <f t="shared" si="267"/>
        <v>;</v>
      </c>
      <c r="N182" s="66" t="str">
        <f t="shared" si="268"/>
        <v/>
      </c>
      <c r="O182" s="67" t="s">
        <v>53</v>
      </c>
      <c r="P182" s="67" t="s">
        <v>53</v>
      </c>
      <c r="Q182" s="67" t="s">
        <v>53</v>
      </c>
      <c r="R182" s="67" t="s">
        <v>53</v>
      </c>
      <c r="S182" s="67" t="s">
        <v>53</v>
      </c>
      <c r="T182" s="67" t="s">
        <v>53</v>
      </c>
      <c r="U182" s="67" t="s">
        <v>53</v>
      </c>
      <c r="V182" s="67" t="s">
        <v>54</v>
      </c>
      <c r="W182" s="67" t="s">
        <v>54</v>
      </c>
      <c r="X182" s="67" t="s">
        <v>53</v>
      </c>
      <c r="Y182" s="67" t="s">
        <v>53</v>
      </c>
      <c r="Z182" s="67" t="s">
        <v>53</v>
      </c>
      <c r="AA182" s="67" t="s">
        <v>53</v>
      </c>
      <c r="AB182" s="67" t="s">
        <v>53</v>
      </c>
      <c r="AC182" s="67" t="s">
        <v>53</v>
      </c>
      <c r="AD182" s="67" t="s">
        <v>54</v>
      </c>
      <c r="AE182" s="67" t="s">
        <v>53</v>
      </c>
      <c r="AF182" s="67" t="s">
        <v>53</v>
      </c>
      <c r="AG182" s="67" t="s">
        <v>54</v>
      </c>
      <c r="AH182" s="42"/>
      <c r="AI182" s="41"/>
      <c r="AJ182" s="42"/>
      <c r="AK182" s="85" t="str">
        <f t="shared" si="266"/>
        <v>;</v>
      </c>
      <c r="AL182" s="70" t="str">
        <f t="shared" si="269"/>
        <v/>
      </c>
      <c r="AM182" s="50" t="e">
        <f>IF(AND(M182&lt;&gt;"",AK182&lt;&gt;""),VLOOKUP(M182&amp;AK182,'No Eliminar'!$P$3:$Q$27,2,FALSE),"")</f>
        <v>#N/A</v>
      </c>
      <c r="AN182" s="93"/>
      <c r="AO182" s="1238"/>
      <c r="AP182" s="372"/>
      <c r="AQ182" s="51" t="str">
        <f t="shared" si="258"/>
        <v>Impacto</v>
      </c>
      <c r="AR182" s="43"/>
      <c r="AS182" s="49" t="str">
        <f t="shared" si="259"/>
        <v/>
      </c>
      <c r="AT182" s="43"/>
      <c r="AU182" s="49" t="str">
        <f t="shared" si="260"/>
        <v/>
      </c>
      <c r="AV182" s="53" t="e">
        <f t="shared" si="261"/>
        <v>#VALUE!</v>
      </c>
      <c r="AW182" s="43"/>
      <c r="AX182" s="43"/>
      <c r="AY182" s="43"/>
      <c r="AZ182" s="53" t="str">
        <f t="shared" si="262"/>
        <v/>
      </c>
      <c r="BA182" s="54" t="str">
        <f t="shared" si="263"/>
        <v>Muy Alta</v>
      </c>
      <c r="BB182" s="53" t="e">
        <f t="shared" si="264"/>
        <v>#VALUE!</v>
      </c>
      <c r="BC182" s="54" t="e">
        <f t="shared" si="265"/>
        <v>#VALUE!</v>
      </c>
      <c r="BD182" s="55" t="e">
        <f>IF(AND(BA182&lt;&gt;"",BC182&lt;&gt;""),VLOOKUP(BA182&amp;BC182,'No Eliminar'!$P$3:$Q$27,2,FALSE),"")</f>
        <v>#VALUE!</v>
      </c>
      <c r="BE182" s="43"/>
      <c r="BF182" s="1275"/>
      <c r="BG182" s="1208"/>
      <c r="BH182" s="1208"/>
      <c r="BI182" s="1208"/>
      <c r="BJ182" s="1208"/>
      <c r="BK182" s="1013"/>
      <c r="BL182" s="1208"/>
    </row>
    <row r="183" spans="2:64" ht="50.25" thickTop="1" thickBot="1" x14ac:dyDescent="0.35">
      <c r="B183" s="779"/>
      <c r="C183" s="1184" t="e">
        <f>VLOOKUP(B183,'No Eliminar'!B$3:D$18,2,FALSE)</f>
        <v>#N/A</v>
      </c>
      <c r="D183" s="1184" t="e">
        <f>VLOOKUP(B183,'No Eliminar'!B$3:E$18,4,FALSE)</f>
        <v>#N/A</v>
      </c>
      <c r="E183" s="779"/>
      <c r="F183" s="120"/>
      <c r="G183" s="920"/>
      <c r="H183" s="919"/>
      <c r="I183" s="926"/>
      <c r="J183" s="926"/>
      <c r="K183" s="927"/>
      <c r="L183" s="41"/>
      <c r="M183" s="65" t="str">
        <f t="shared" si="267"/>
        <v>;</v>
      </c>
      <c r="N183" s="66" t="str">
        <f t="shared" si="268"/>
        <v/>
      </c>
      <c r="O183" s="67" t="s">
        <v>53</v>
      </c>
      <c r="P183" s="67" t="s">
        <v>53</v>
      </c>
      <c r="Q183" s="67" t="s">
        <v>53</v>
      </c>
      <c r="R183" s="67" t="s">
        <v>53</v>
      </c>
      <c r="S183" s="67" t="s">
        <v>53</v>
      </c>
      <c r="T183" s="67" t="s">
        <v>53</v>
      </c>
      <c r="U183" s="67" t="s">
        <v>53</v>
      </c>
      <c r="V183" s="67" t="s">
        <v>54</v>
      </c>
      <c r="W183" s="67" t="s">
        <v>54</v>
      </c>
      <c r="X183" s="67" t="s">
        <v>53</v>
      </c>
      <c r="Y183" s="67" t="s">
        <v>53</v>
      </c>
      <c r="Z183" s="67" t="s">
        <v>53</v>
      </c>
      <c r="AA183" s="67" t="s">
        <v>53</v>
      </c>
      <c r="AB183" s="67" t="s">
        <v>53</v>
      </c>
      <c r="AC183" s="67" t="s">
        <v>53</v>
      </c>
      <c r="AD183" s="67" t="s">
        <v>54</v>
      </c>
      <c r="AE183" s="67" t="s">
        <v>53</v>
      </c>
      <c r="AF183" s="67" t="s">
        <v>53</v>
      </c>
      <c r="AG183" s="67" t="s">
        <v>54</v>
      </c>
      <c r="AH183" s="42"/>
      <c r="AI183" s="41"/>
      <c r="AJ183" s="42"/>
      <c r="AK183" s="85" t="str">
        <f t="shared" si="266"/>
        <v>;</v>
      </c>
      <c r="AL183" s="70" t="str">
        <f t="shared" si="269"/>
        <v/>
      </c>
      <c r="AM183" s="50" t="e">
        <f>IF(AND(M183&lt;&gt;"",AK183&lt;&gt;""),VLOOKUP(M183&amp;AK183,'No Eliminar'!$P$3:$Q$27,2,FALSE),"")</f>
        <v>#N/A</v>
      </c>
      <c r="AN183" s="93"/>
      <c r="AO183" s="1238"/>
      <c r="AP183" s="372"/>
      <c r="AQ183" s="51" t="str">
        <f t="shared" si="258"/>
        <v>Impacto</v>
      </c>
      <c r="AR183" s="43"/>
      <c r="AS183" s="49" t="str">
        <f t="shared" si="259"/>
        <v/>
      </c>
      <c r="AT183" s="43"/>
      <c r="AU183" s="49" t="str">
        <f t="shared" si="260"/>
        <v/>
      </c>
      <c r="AV183" s="53" t="e">
        <f t="shared" si="261"/>
        <v>#VALUE!</v>
      </c>
      <c r="AW183" s="43"/>
      <c r="AX183" s="43"/>
      <c r="AY183" s="43"/>
      <c r="AZ183" s="53" t="str">
        <f t="shared" si="262"/>
        <v/>
      </c>
      <c r="BA183" s="54" t="str">
        <f t="shared" si="263"/>
        <v>Muy Alta</v>
      </c>
      <c r="BB183" s="53" t="e">
        <f t="shared" si="264"/>
        <v>#VALUE!</v>
      </c>
      <c r="BC183" s="54" t="e">
        <f t="shared" si="265"/>
        <v>#VALUE!</v>
      </c>
      <c r="BD183" s="55" t="e">
        <f>IF(AND(BA183&lt;&gt;"",BC183&lt;&gt;""),VLOOKUP(BA183&amp;BC183,'No Eliminar'!$P$3:$Q$27,2,FALSE),"")</f>
        <v>#VALUE!</v>
      </c>
      <c r="BE183" s="43"/>
      <c r="BF183" s="1275"/>
      <c r="BG183" s="1208"/>
      <c r="BH183" s="1208"/>
      <c r="BI183" s="1208"/>
      <c r="BJ183" s="1208"/>
      <c r="BK183" s="1013"/>
      <c r="BL183" s="1208"/>
    </row>
    <row r="184" spans="2:64" ht="50.25" thickTop="1" thickBot="1" x14ac:dyDescent="0.35">
      <c r="B184" s="779"/>
      <c r="C184" s="1184" t="e">
        <f>VLOOKUP(B184,'No Eliminar'!B$3:D$18,2,FALSE)</f>
        <v>#N/A</v>
      </c>
      <c r="D184" s="1184" t="e">
        <f>VLOOKUP(B184,'No Eliminar'!B$3:E$18,4,FALSE)</f>
        <v>#N/A</v>
      </c>
      <c r="E184" s="779"/>
      <c r="F184" s="120"/>
      <c r="G184" s="920"/>
      <c r="H184" s="919"/>
      <c r="I184" s="926"/>
      <c r="J184" s="926"/>
      <c r="K184" s="927"/>
      <c r="L184" s="41"/>
      <c r="M184" s="65" t="str">
        <f t="shared" si="267"/>
        <v>;</v>
      </c>
      <c r="N184" s="66" t="str">
        <f t="shared" si="268"/>
        <v/>
      </c>
      <c r="O184" s="67" t="s">
        <v>53</v>
      </c>
      <c r="P184" s="67" t="s">
        <v>53</v>
      </c>
      <c r="Q184" s="67" t="s">
        <v>53</v>
      </c>
      <c r="R184" s="67" t="s">
        <v>53</v>
      </c>
      <c r="S184" s="67" t="s">
        <v>53</v>
      </c>
      <c r="T184" s="67" t="s">
        <v>53</v>
      </c>
      <c r="U184" s="67" t="s">
        <v>53</v>
      </c>
      <c r="V184" s="67" t="s">
        <v>54</v>
      </c>
      <c r="W184" s="67" t="s">
        <v>54</v>
      </c>
      <c r="X184" s="67" t="s">
        <v>53</v>
      </c>
      <c r="Y184" s="67" t="s">
        <v>53</v>
      </c>
      <c r="Z184" s="67" t="s">
        <v>53</v>
      </c>
      <c r="AA184" s="67" t="s">
        <v>53</v>
      </c>
      <c r="AB184" s="67" t="s">
        <v>53</v>
      </c>
      <c r="AC184" s="67" t="s">
        <v>53</v>
      </c>
      <c r="AD184" s="67" t="s">
        <v>54</v>
      </c>
      <c r="AE184" s="67" t="s">
        <v>53</v>
      </c>
      <c r="AF184" s="67" t="s">
        <v>53</v>
      </c>
      <c r="AG184" s="67" t="s">
        <v>54</v>
      </c>
      <c r="AH184" s="42"/>
      <c r="AI184" s="41"/>
      <c r="AJ184" s="42"/>
      <c r="AK184" s="85" t="str">
        <f t="shared" si="266"/>
        <v>;</v>
      </c>
      <c r="AL184" s="70" t="str">
        <f t="shared" si="269"/>
        <v/>
      </c>
      <c r="AM184" s="50" t="e">
        <f>IF(AND(M184&lt;&gt;"",AK184&lt;&gt;""),VLOOKUP(M184&amp;AK184,'No Eliminar'!$P$3:$Q$27,2,FALSE),"")</f>
        <v>#N/A</v>
      </c>
      <c r="AN184" s="93"/>
      <c r="AO184" s="1238"/>
      <c r="AP184" s="372"/>
      <c r="AQ184" s="51" t="str">
        <f t="shared" si="258"/>
        <v>Impacto</v>
      </c>
      <c r="AR184" s="43"/>
      <c r="AS184" s="49" t="str">
        <f t="shared" si="259"/>
        <v/>
      </c>
      <c r="AT184" s="43"/>
      <c r="AU184" s="49" t="str">
        <f t="shared" si="260"/>
        <v/>
      </c>
      <c r="AV184" s="53" t="e">
        <f t="shared" si="261"/>
        <v>#VALUE!</v>
      </c>
      <c r="AW184" s="43"/>
      <c r="AX184" s="43"/>
      <c r="AY184" s="43"/>
      <c r="AZ184" s="53" t="str">
        <f t="shared" si="262"/>
        <v/>
      </c>
      <c r="BA184" s="54" t="str">
        <f t="shared" si="263"/>
        <v>Muy Alta</v>
      </c>
      <c r="BB184" s="53" t="e">
        <f t="shared" si="264"/>
        <v>#VALUE!</v>
      </c>
      <c r="BC184" s="54" t="e">
        <f t="shared" si="265"/>
        <v>#VALUE!</v>
      </c>
      <c r="BD184" s="55" t="e">
        <f>IF(AND(BA184&lt;&gt;"",BC184&lt;&gt;""),VLOOKUP(BA184&amp;BC184,'No Eliminar'!$P$3:$Q$27,2,FALSE),"")</f>
        <v>#VALUE!</v>
      </c>
      <c r="BE184" s="43"/>
      <c r="BF184" s="1275"/>
      <c r="BG184" s="1208"/>
      <c r="BH184" s="1208"/>
      <c r="BI184" s="1208"/>
      <c r="BJ184" s="1208"/>
      <c r="BK184" s="1013"/>
      <c r="BL184" s="1208"/>
    </row>
    <row r="185" spans="2:64" ht="50.25" thickTop="1" thickBot="1" x14ac:dyDescent="0.35">
      <c r="B185" s="779"/>
      <c r="C185" s="1184" t="e">
        <f>VLOOKUP(B185,'No Eliminar'!B$3:D$18,2,FALSE)</f>
        <v>#N/A</v>
      </c>
      <c r="D185" s="1184" t="e">
        <f>VLOOKUP(B185,'No Eliminar'!B$3:E$18,4,FALSE)</f>
        <v>#N/A</v>
      </c>
      <c r="E185" s="779"/>
      <c r="F185" s="120"/>
      <c r="G185" s="920"/>
      <c r="H185" s="919"/>
      <c r="I185" s="926"/>
      <c r="J185" s="926"/>
      <c r="K185" s="927"/>
      <c r="L185" s="41"/>
      <c r="M185" s="65" t="str">
        <f t="shared" si="267"/>
        <v>;</v>
      </c>
      <c r="N185" s="66" t="str">
        <f t="shared" si="268"/>
        <v/>
      </c>
      <c r="O185" s="67" t="s">
        <v>53</v>
      </c>
      <c r="P185" s="67" t="s">
        <v>53</v>
      </c>
      <c r="Q185" s="67" t="s">
        <v>53</v>
      </c>
      <c r="R185" s="67" t="s">
        <v>53</v>
      </c>
      <c r="S185" s="67" t="s">
        <v>53</v>
      </c>
      <c r="T185" s="67" t="s">
        <v>53</v>
      </c>
      <c r="U185" s="67" t="s">
        <v>53</v>
      </c>
      <c r="V185" s="67" t="s">
        <v>54</v>
      </c>
      <c r="W185" s="67" t="s">
        <v>54</v>
      </c>
      <c r="X185" s="67" t="s">
        <v>53</v>
      </c>
      <c r="Y185" s="67" t="s">
        <v>53</v>
      </c>
      <c r="Z185" s="67" t="s">
        <v>53</v>
      </c>
      <c r="AA185" s="67" t="s">
        <v>53</v>
      </c>
      <c r="AB185" s="67" t="s">
        <v>53</v>
      </c>
      <c r="AC185" s="67" t="s">
        <v>53</v>
      </c>
      <c r="AD185" s="67" t="s">
        <v>54</v>
      </c>
      <c r="AE185" s="67" t="s">
        <v>53</v>
      </c>
      <c r="AF185" s="67" t="s">
        <v>53</v>
      </c>
      <c r="AG185" s="67" t="s">
        <v>54</v>
      </c>
      <c r="AH185" s="42"/>
      <c r="AI185" s="41"/>
      <c r="AJ185" s="42"/>
      <c r="AK185" s="85" t="str">
        <f t="shared" si="266"/>
        <v>;</v>
      </c>
      <c r="AL185" s="70" t="str">
        <f t="shared" si="269"/>
        <v/>
      </c>
      <c r="AM185" s="50" t="e">
        <f>IF(AND(M185&lt;&gt;"",AK185&lt;&gt;""),VLOOKUP(M185&amp;AK185,'No Eliminar'!$P$3:$Q$27,2,FALSE),"")</f>
        <v>#N/A</v>
      </c>
      <c r="AN185" s="93"/>
      <c r="AO185" s="1238"/>
      <c r="AP185" s="372"/>
      <c r="AQ185" s="51" t="str">
        <f t="shared" si="258"/>
        <v>Impacto</v>
      </c>
      <c r="AR185" s="43"/>
      <c r="AS185" s="49" t="str">
        <f t="shared" si="259"/>
        <v/>
      </c>
      <c r="AT185" s="43"/>
      <c r="AU185" s="49" t="str">
        <f t="shared" si="260"/>
        <v/>
      </c>
      <c r="AV185" s="53" t="e">
        <f t="shared" si="261"/>
        <v>#VALUE!</v>
      </c>
      <c r="AW185" s="43"/>
      <c r="AX185" s="43"/>
      <c r="AY185" s="43"/>
      <c r="AZ185" s="53" t="str">
        <f t="shared" si="262"/>
        <v/>
      </c>
      <c r="BA185" s="54" t="str">
        <f t="shared" si="263"/>
        <v>Muy Alta</v>
      </c>
      <c r="BB185" s="53" t="e">
        <f t="shared" si="264"/>
        <v>#VALUE!</v>
      </c>
      <c r="BC185" s="54" t="e">
        <f t="shared" si="265"/>
        <v>#VALUE!</v>
      </c>
      <c r="BD185" s="55" t="e">
        <f>IF(AND(BA185&lt;&gt;"",BC185&lt;&gt;""),VLOOKUP(BA185&amp;BC185,'No Eliminar'!$P$3:$Q$27,2,FALSE),"")</f>
        <v>#VALUE!</v>
      </c>
      <c r="BE185" s="43"/>
      <c r="BF185" s="1275"/>
      <c r="BG185" s="1208"/>
      <c r="BH185" s="1208"/>
      <c r="BI185" s="1208"/>
      <c r="BJ185" s="1208"/>
      <c r="BK185" s="1013"/>
      <c r="BL185" s="1208"/>
    </row>
    <row r="186" spans="2:64" ht="50.25" thickTop="1" thickBot="1" x14ac:dyDescent="0.35">
      <c r="B186" s="779"/>
      <c r="C186" s="1184" t="e">
        <f>VLOOKUP(B186,'No Eliminar'!B$3:D$18,2,FALSE)</f>
        <v>#N/A</v>
      </c>
      <c r="D186" s="1184" t="e">
        <f>VLOOKUP(B186,'No Eliminar'!B$3:E$18,4,FALSE)</f>
        <v>#N/A</v>
      </c>
      <c r="E186" s="779"/>
      <c r="F186" s="120"/>
      <c r="G186" s="920"/>
      <c r="H186" s="919"/>
      <c r="I186" s="926"/>
      <c r="J186" s="926"/>
      <c r="K186" s="927"/>
      <c r="L186" s="41"/>
      <c r="M186" s="65" t="str">
        <f t="shared" si="267"/>
        <v>;</v>
      </c>
      <c r="N186" s="66" t="str">
        <f t="shared" si="268"/>
        <v/>
      </c>
      <c r="O186" s="67" t="s">
        <v>53</v>
      </c>
      <c r="P186" s="67" t="s">
        <v>53</v>
      </c>
      <c r="Q186" s="67" t="s">
        <v>53</v>
      </c>
      <c r="R186" s="67" t="s">
        <v>53</v>
      </c>
      <c r="S186" s="67" t="s">
        <v>53</v>
      </c>
      <c r="T186" s="67" t="s">
        <v>53</v>
      </c>
      <c r="U186" s="67" t="s">
        <v>53</v>
      </c>
      <c r="V186" s="67" t="s">
        <v>54</v>
      </c>
      <c r="W186" s="67" t="s">
        <v>54</v>
      </c>
      <c r="X186" s="67" t="s">
        <v>53</v>
      </c>
      <c r="Y186" s="67" t="s">
        <v>53</v>
      </c>
      <c r="Z186" s="67" t="s">
        <v>53</v>
      </c>
      <c r="AA186" s="67" t="s">
        <v>53</v>
      </c>
      <c r="AB186" s="67" t="s">
        <v>53</v>
      </c>
      <c r="AC186" s="67" t="s">
        <v>53</v>
      </c>
      <c r="AD186" s="67" t="s">
        <v>54</v>
      </c>
      <c r="AE186" s="67" t="s">
        <v>53</v>
      </c>
      <c r="AF186" s="67" t="s">
        <v>53</v>
      </c>
      <c r="AG186" s="67" t="s">
        <v>54</v>
      </c>
      <c r="AH186" s="42"/>
      <c r="AI186" s="41"/>
      <c r="AJ186" s="42"/>
      <c r="AK186" s="85" t="str">
        <f t="shared" si="266"/>
        <v>;</v>
      </c>
      <c r="AL186" s="70" t="str">
        <f t="shared" si="269"/>
        <v/>
      </c>
      <c r="AM186" s="50" t="e">
        <f>IF(AND(M186&lt;&gt;"",AK186&lt;&gt;""),VLOOKUP(M186&amp;AK186,'No Eliminar'!$P$3:$Q$27,2,FALSE),"")</f>
        <v>#N/A</v>
      </c>
      <c r="AN186" s="93"/>
      <c r="AO186" s="1238"/>
      <c r="AP186" s="372"/>
      <c r="AQ186" s="51" t="str">
        <f t="shared" si="258"/>
        <v>Impacto</v>
      </c>
      <c r="AR186" s="43"/>
      <c r="AS186" s="49" t="str">
        <f t="shared" si="259"/>
        <v/>
      </c>
      <c r="AT186" s="43"/>
      <c r="AU186" s="49" t="str">
        <f t="shared" si="260"/>
        <v/>
      </c>
      <c r="AV186" s="53" t="e">
        <f t="shared" si="261"/>
        <v>#VALUE!</v>
      </c>
      <c r="AW186" s="43"/>
      <c r="AX186" s="43"/>
      <c r="AY186" s="43"/>
      <c r="AZ186" s="53" t="str">
        <f t="shared" si="262"/>
        <v/>
      </c>
      <c r="BA186" s="54" t="str">
        <f t="shared" si="263"/>
        <v>Muy Alta</v>
      </c>
      <c r="BB186" s="53" t="e">
        <f t="shared" si="264"/>
        <v>#VALUE!</v>
      </c>
      <c r="BC186" s="54" t="e">
        <f t="shared" si="265"/>
        <v>#VALUE!</v>
      </c>
      <c r="BD186" s="55" t="e">
        <f>IF(AND(BA186&lt;&gt;"",BC186&lt;&gt;""),VLOOKUP(BA186&amp;BC186,'No Eliminar'!$P$3:$Q$27,2,FALSE),"")</f>
        <v>#VALUE!</v>
      </c>
      <c r="BE186" s="43"/>
      <c r="BF186" s="1275"/>
      <c r="BG186" s="1208"/>
      <c r="BH186" s="1208"/>
      <c r="BI186" s="1208"/>
      <c r="BJ186" s="1208"/>
      <c r="BK186" s="1013"/>
      <c r="BL186" s="1208"/>
    </row>
    <row r="187" spans="2:64" ht="50.25" thickTop="1" thickBot="1" x14ac:dyDescent="0.35">
      <c r="B187" s="779"/>
      <c r="C187" s="1184" t="e">
        <f>VLOOKUP(B187,'No Eliminar'!B$3:D$18,2,FALSE)</f>
        <v>#N/A</v>
      </c>
      <c r="D187" s="1184" t="e">
        <f>VLOOKUP(B187,'No Eliminar'!B$3:E$18,4,FALSE)</f>
        <v>#N/A</v>
      </c>
      <c r="E187" s="779"/>
      <c r="F187" s="120"/>
      <c r="G187" s="920"/>
      <c r="H187" s="919"/>
      <c r="I187" s="926"/>
      <c r="J187" s="926"/>
      <c r="K187" s="927"/>
      <c r="L187" s="41"/>
      <c r="M187" s="65" t="str">
        <f t="shared" si="267"/>
        <v>;</v>
      </c>
      <c r="N187" s="66" t="str">
        <f t="shared" si="268"/>
        <v/>
      </c>
      <c r="O187" s="67" t="s">
        <v>53</v>
      </c>
      <c r="P187" s="67" t="s">
        <v>53</v>
      </c>
      <c r="Q187" s="67" t="s">
        <v>53</v>
      </c>
      <c r="R187" s="67" t="s">
        <v>53</v>
      </c>
      <c r="S187" s="67" t="s">
        <v>53</v>
      </c>
      <c r="T187" s="67" t="s">
        <v>53</v>
      </c>
      <c r="U187" s="67" t="s">
        <v>53</v>
      </c>
      <c r="V187" s="67" t="s">
        <v>54</v>
      </c>
      <c r="W187" s="67" t="s">
        <v>54</v>
      </c>
      <c r="X187" s="67" t="s">
        <v>53</v>
      </c>
      <c r="Y187" s="67" t="s">
        <v>53</v>
      </c>
      <c r="Z187" s="67" t="s">
        <v>53</v>
      </c>
      <c r="AA187" s="67" t="s">
        <v>53</v>
      </c>
      <c r="AB187" s="67" t="s">
        <v>53</v>
      </c>
      <c r="AC187" s="67" t="s">
        <v>53</v>
      </c>
      <c r="AD187" s="67" t="s">
        <v>54</v>
      </c>
      <c r="AE187" s="67" t="s">
        <v>53</v>
      </c>
      <c r="AF187" s="67" t="s">
        <v>53</v>
      </c>
      <c r="AG187" s="67" t="s">
        <v>54</v>
      </c>
      <c r="AH187" s="42"/>
      <c r="AI187" s="41"/>
      <c r="AJ187" s="42"/>
      <c r="AK187" s="85" t="str">
        <f t="shared" si="266"/>
        <v>;</v>
      </c>
      <c r="AL187" s="70" t="str">
        <f t="shared" si="269"/>
        <v/>
      </c>
      <c r="AM187" s="50" t="e">
        <f>IF(AND(M187&lt;&gt;"",AK187&lt;&gt;""),VLOOKUP(M187&amp;AK187,'No Eliminar'!$P$3:$Q$27,2,FALSE),"")</f>
        <v>#N/A</v>
      </c>
      <c r="AN187" s="93"/>
      <c r="AO187" s="1238"/>
      <c r="AP187" s="372"/>
      <c r="AQ187" s="51" t="str">
        <f t="shared" si="258"/>
        <v>Impacto</v>
      </c>
      <c r="AR187" s="43"/>
      <c r="AS187" s="49" t="str">
        <f t="shared" si="259"/>
        <v/>
      </c>
      <c r="AT187" s="43"/>
      <c r="AU187" s="49" t="str">
        <f t="shared" si="260"/>
        <v/>
      </c>
      <c r="AV187" s="53" t="e">
        <f t="shared" si="261"/>
        <v>#VALUE!</v>
      </c>
      <c r="AW187" s="43"/>
      <c r="AX187" s="43"/>
      <c r="AY187" s="43"/>
      <c r="AZ187" s="53" t="str">
        <f t="shared" si="262"/>
        <v/>
      </c>
      <c r="BA187" s="54" t="str">
        <f t="shared" si="263"/>
        <v>Muy Alta</v>
      </c>
      <c r="BB187" s="53" t="e">
        <f t="shared" si="264"/>
        <v>#VALUE!</v>
      </c>
      <c r="BC187" s="54" t="e">
        <f t="shared" si="265"/>
        <v>#VALUE!</v>
      </c>
      <c r="BD187" s="55" t="e">
        <f>IF(AND(BA187&lt;&gt;"",BC187&lt;&gt;""),VLOOKUP(BA187&amp;BC187,'No Eliminar'!$P$3:$Q$27,2,FALSE),"")</f>
        <v>#VALUE!</v>
      </c>
      <c r="BE187" s="43"/>
      <c r="BF187" s="1275"/>
      <c r="BG187" s="1208"/>
      <c r="BH187" s="1208"/>
      <c r="BI187" s="1208"/>
      <c r="BJ187" s="1208"/>
      <c r="BK187" s="1013"/>
      <c r="BL187" s="1208"/>
    </row>
    <row r="188" spans="2:64" ht="50.25" thickTop="1" thickBot="1" x14ac:dyDescent="0.35">
      <c r="B188" s="779"/>
      <c r="C188" s="1184" t="e">
        <f>VLOOKUP(B188,'No Eliminar'!B$3:D$18,2,FALSE)</f>
        <v>#N/A</v>
      </c>
      <c r="D188" s="1184" t="e">
        <f>VLOOKUP(B188,'No Eliminar'!B$3:E$18,4,FALSE)</f>
        <v>#N/A</v>
      </c>
      <c r="E188" s="779"/>
      <c r="F188" s="120"/>
      <c r="G188" s="920"/>
      <c r="H188" s="919"/>
      <c r="I188" s="926"/>
      <c r="J188" s="926"/>
      <c r="K188" s="927"/>
      <c r="L188" s="41"/>
      <c r="M188" s="65" t="str">
        <f t="shared" si="267"/>
        <v>;</v>
      </c>
      <c r="N188" s="66" t="str">
        <f t="shared" si="268"/>
        <v/>
      </c>
      <c r="O188" s="67" t="s">
        <v>53</v>
      </c>
      <c r="P188" s="67" t="s">
        <v>53</v>
      </c>
      <c r="Q188" s="67" t="s">
        <v>53</v>
      </c>
      <c r="R188" s="67" t="s">
        <v>53</v>
      </c>
      <c r="S188" s="67" t="s">
        <v>53</v>
      </c>
      <c r="T188" s="67" t="s">
        <v>53</v>
      </c>
      <c r="U188" s="67" t="s">
        <v>53</v>
      </c>
      <c r="V188" s="67" t="s">
        <v>54</v>
      </c>
      <c r="W188" s="67" t="s">
        <v>54</v>
      </c>
      <c r="X188" s="67" t="s">
        <v>53</v>
      </c>
      <c r="Y188" s="67" t="s">
        <v>53</v>
      </c>
      <c r="Z188" s="67" t="s">
        <v>53</v>
      </c>
      <c r="AA188" s="67" t="s">
        <v>53</v>
      </c>
      <c r="AB188" s="67" t="s">
        <v>53</v>
      </c>
      <c r="AC188" s="67" t="s">
        <v>53</v>
      </c>
      <c r="AD188" s="67" t="s">
        <v>54</v>
      </c>
      <c r="AE188" s="67" t="s">
        <v>53</v>
      </c>
      <c r="AF188" s="67" t="s">
        <v>53</v>
      </c>
      <c r="AG188" s="67" t="s">
        <v>54</v>
      </c>
      <c r="AH188" s="42"/>
      <c r="AI188" s="41"/>
      <c r="AJ188" s="42"/>
      <c r="AK188" s="85" t="str">
        <f t="shared" si="266"/>
        <v>;</v>
      </c>
      <c r="AL188" s="70" t="str">
        <f t="shared" si="269"/>
        <v/>
      </c>
      <c r="AM188" s="50" t="e">
        <f>IF(AND(M188&lt;&gt;"",AK188&lt;&gt;""),VLOOKUP(M188&amp;AK188,'No Eliminar'!$P$3:$Q$27,2,FALSE),"")</f>
        <v>#N/A</v>
      </c>
      <c r="AN188" s="93"/>
      <c r="AO188" s="1238"/>
      <c r="AP188" s="372"/>
      <c r="AQ188" s="51" t="str">
        <f t="shared" si="258"/>
        <v>Impacto</v>
      </c>
      <c r="AR188" s="43"/>
      <c r="AS188" s="49" t="str">
        <f t="shared" si="259"/>
        <v/>
      </c>
      <c r="AT188" s="43"/>
      <c r="AU188" s="49" t="str">
        <f t="shared" si="260"/>
        <v/>
      </c>
      <c r="AV188" s="53" t="e">
        <f t="shared" si="261"/>
        <v>#VALUE!</v>
      </c>
      <c r="AW188" s="43"/>
      <c r="AX188" s="43"/>
      <c r="AY188" s="43"/>
      <c r="AZ188" s="53" t="str">
        <f t="shared" si="262"/>
        <v/>
      </c>
      <c r="BA188" s="54" t="str">
        <f t="shared" si="263"/>
        <v>Muy Alta</v>
      </c>
      <c r="BB188" s="53" t="e">
        <f t="shared" si="264"/>
        <v>#VALUE!</v>
      </c>
      <c r="BC188" s="54" t="e">
        <f t="shared" si="265"/>
        <v>#VALUE!</v>
      </c>
      <c r="BD188" s="55" t="e">
        <f>IF(AND(BA188&lt;&gt;"",BC188&lt;&gt;""),VLOOKUP(BA188&amp;BC188,'No Eliminar'!$P$3:$Q$27,2,FALSE),"")</f>
        <v>#VALUE!</v>
      </c>
      <c r="BE188" s="43"/>
      <c r="BF188" s="1275"/>
      <c r="BG188" s="1208"/>
      <c r="BH188" s="1208"/>
      <c r="BI188" s="1208"/>
      <c r="BJ188" s="1208"/>
      <c r="BK188" s="1013"/>
      <c r="BL188" s="1208"/>
    </row>
    <row r="189" spans="2:64" ht="50.25" thickTop="1" thickBot="1" x14ac:dyDescent="0.35">
      <c r="B189" s="779"/>
      <c r="C189" s="1184" t="e">
        <f>VLOOKUP(B189,'No Eliminar'!B$3:D$18,2,FALSE)</f>
        <v>#N/A</v>
      </c>
      <c r="D189" s="1184" t="e">
        <f>VLOOKUP(B189,'No Eliminar'!B$3:E$18,4,FALSE)</f>
        <v>#N/A</v>
      </c>
      <c r="E189" s="779"/>
      <c r="F189" s="120"/>
      <c r="G189" s="920"/>
      <c r="H189" s="919"/>
      <c r="I189" s="926"/>
      <c r="J189" s="926"/>
      <c r="K189" s="927"/>
      <c r="L189" s="41"/>
      <c r="M189" s="65" t="str">
        <f t="shared" si="267"/>
        <v>;</v>
      </c>
      <c r="N189" s="66" t="str">
        <f t="shared" si="268"/>
        <v/>
      </c>
      <c r="O189" s="67" t="s">
        <v>53</v>
      </c>
      <c r="P189" s="67" t="s">
        <v>53</v>
      </c>
      <c r="Q189" s="67" t="s">
        <v>53</v>
      </c>
      <c r="R189" s="67" t="s">
        <v>53</v>
      </c>
      <c r="S189" s="67" t="s">
        <v>53</v>
      </c>
      <c r="T189" s="67" t="s">
        <v>53</v>
      </c>
      <c r="U189" s="67" t="s">
        <v>53</v>
      </c>
      <c r="V189" s="67" t="s">
        <v>54</v>
      </c>
      <c r="W189" s="67" t="s">
        <v>54</v>
      </c>
      <c r="X189" s="67" t="s">
        <v>53</v>
      </c>
      <c r="Y189" s="67" t="s">
        <v>53</v>
      </c>
      <c r="Z189" s="67" t="s">
        <v>53</v>
      </c>
      <c r="AA189" s="67" t="s">
        <v>53</v>
      </c>
      <c r="AB189" s="67" t="s">
        <v>53</v>
      </c>
      <c r="AC189" s="67" t="s">
        <v>53</v>
      </c>
      <c r="AD189" s="67" t="s">
        <v>54</v>
      </c>
      <c r="AE189" s="67" t="s">
        <v>53</v>
      </c>
      <c r="AF189" s="67" t="s">
        <v>53</v>
      </c>
      <c r="AG189" s="67" t="s">
        <v>54</v>
      </c>
      <c r="AH189" s="42"/>
      <c r="AI189" s="41"/>
      <c r="AJ189" s="42"/>
      <c r="AK189" s="85" t="str">
        <f t="shared" si="266"/>
        <v>;</v>
      </c>
      <c r="AL189" s="70" t="str">
        <f t="shared" si="269"/>
        <v/>
      </c>
      <c r="AM189" s="50" t="e">
        <f>IF(AND(M189&lt;&gt;"",AK189&lt;&gt;""),VLOOKUP(M189&amp;AK189,'No Eliminar'!$P$3:$Q$27,2,FALSE),"")</f>
        <v>#N/A</v>
      </c>
      <c r="AN189" s="93"/>
      <c r="AO189" s="1238"/>
      <c r="AP189" s="372"/>
      <c r="AQ189" s="51" t="str">
        <f t="shared" si="258"/>
        <v>Impacto</v>
      </c>
      <c r="AR189" s="43"/>
      <c r="AS189" s="49" t="str">
        <f t="shared" si="259"/>
        <v/>
      </c>
      <c r="AT189" s="43"/>
      <c r="AU189" s="49" t="str">
        <f t="shared" si="260"/>
        <v/>
      </c>
      <c r="AV189" s="53" t="e">
        <f t="shared" si="261"/>
        <v>#VALUE!</v>
      </c>
      <c r="AW189" s="43"/>
      <c r="AX189" s="43"/>
      <c r="AY189" s="43"/>
      <c r="AZ189" s="53" t="str">
        <f t="shared" si="262"/>
        <v/>
      </c>
      <c r="BA189" s="54" t="str">
        <f t="shared" si="263"/>
        <v>Muy Alta</v>
      </c>
      <c r="BB189" s="53" t="e">
        <f t="shared" si="264"/>
        <v>#VALUE!</v>
      </c>
      <c r="BC189" s="54" t="e">
        <f t="shared" si="265"/>
        <v>#VALUE!</v>
      </c>
      <c r="BD189" s="55" t="e">
        <f>IF(AND(BA189&lt;&gt;"",BC189&lt;&gt;""),VLOOKUP(BA189&amp;BC189,'No Eliminar'!$P$3:$Q$27,2,FALSE),"")</f>
        <v>#VALUE!</v>
      </c>
      <c r="BE189" s="43"/>
      <c r="BF189" s="1017"/>
      <c r="BG189" s="926"/>
      <c r="BH189" s="926"/>
      <c r="BI189" s="926"/>
      <c r="BJ189" s="926"/>
      <c r="BK189" s="1009"/>
      <c r="BL189" s="926"/>
    </row>
    <row r="190" spans="2:64" ht="50.25" thickTop="1" thickBot="1" x14ac:dyDescent="0.35">
      <c r="B190" s="779"/>
      <c r="C190" s="1184" t="e">
        <f>VLOOKUP(B190,'No Eliminar'!B$3:D$18,2,FALSE)</f>
        <v>#N/A</v>
      </c>
      <c r="D190" s="1184" t="e">
        <f>VLOOKUP(B190,'No Eliminar'!B$3:E$18,4,FALSE)</f>
        <v>#N/A</v>
      </c>
      <c r="E190" s="779"/>
      <c r="F190" s="120"/>
      <c r="G190" s="920"/>
      <c r="H190" s="919"/>
      <c r="I190" s="926"/>
      <c r="J190" s="926"/>
      <c r="K190" s="927"/>
      <c r="L190" s="41"/>
      <c r="M190" s="65" t="str">
        <f t="shared" si="267"/>
        <v>;</v>
      </c>
      <c r="N190" s="66" t="str">
        <f t="shared" si="268"/>
        <v/>
      </c>
      <c r="O190" s="67" t="s">
        <v>53</v>
      </c>
      <c r="P190" s="67" t="s">
        <v>53</v>
      </c>
      <c r="Q190" s="67" t="s">
        <v>53</v>
      </c>
      <c r="R190" s="67" t="s">
        <v>53</v>
      </c>
      <c r="S190" s="67" t="s">
        <v>53</v>
      </c>
      <c r="T190" s="67" t="s">
        <v>53</v>
      </c>
      <c r="U190" s="67" t="s">
        <v>53</v>
      </c>
      <c r="V190" s="67" t="s">
        <v>54</v>
      </c>
      <c r="W190" s="67" t="s">
        <v>54</v>
      </c>
      <c r="X190" s="67" t="s">
        <v>53</v>
      </c>
      <c r="Y190" s="67" t="s">
        <v>53</v>
      </c>
      <c r="Z190" s="67" t="s">
        <v>53</v>
      </c>
      <c r="AA190" s="67" t="s">
        <v>53</v>
      </c>
      <c r="AB190" s="67" t="s">
        <v>53</v>
      </c>
      <c r="AC190" s="67" t="s">
        <v>53</v>
      </c>
      <c r="AD190" s="67" t="s">
        <v>54</v>
      </c>
      <c r="AE190" s="67" t="s">
        <v>53</v>
      </c>
      <c r="AF190" s="67" t="s">
        <v>53</v>
      </c>
      <c r="AG190" s="67" t="s">
        <v>54</v>
      </c>
      <c r="AH190" s="42"/>
      <c r="AI190" s="41"/>
      <c r="AJ190" s="42"/>
      <c r="AK190" s="85" t="str">
        <f t="shared" si="266"/>
        <v>;</v>
      </c>
      <c r="AL190" s="70" t="str">
        <f t="shared" si="269"/>
        <v/>
      </c>
      <c r="AM190" s="50" t="e">
        <f>IF(AND(M190&lt;&gt;"",AK190&lt;&gt;""),VLOOKUP(M190&amp;AK190,'No Eliminar'!$P$3:$Q$27,2,FALSE),"")</f>
        <v>#N/A</v>
      </c>
      <c r="AN190" s="93"/>
      <c r="AO190" s="1238"/>
      <c r="AP190" s="372"/>
      <c r="AQ190" s="51" t="str">
        <f t="shared" si="258"/>
        <v>Impacto</v>
      </c>
      <c r="AR190" s="43"/>
      <c r="AS190" s="49" t="str">
        <f t="shared" si="259"/>
        <v/>
      </c>
      <c r="AT190" s="43"/>
      <c r="AU190" s="49" t="str">
        <f t="shared" si="260"/>
        <v/>
      </c>
      <c r="AV190" s="53" t="e">
        <f t="shared" si="261"/>
        <v>#VALUE!</v>
      </c>
      <c r="AW190" s="43"/>
      <c r="AX190" s="43"/>
      <c r="AY190" s="43"/>
      <c r="AZ190" s="53" t="str">
        <f t="shared" si="262"/>
        <v/>
      </c>
      <c r="BA190" s="54" t="str">
        <f t="shared" si="263"/>
        <v>Muy Alta</v>
      </c>
      <c r="BB190" s="53" t="e">
        <f t="shared" si="264"/>
        <v>#VALUE!</v>
      </c>
      <c r="BC190" s="54" t="e">
        <f t="shared" si="265"/>
        <v>#VALUE!</v>
      </c>
      <c r="BD190" s="55" t="e">
        <f>IF(AND(BA190&lt;&gt;"",BC190&lt;&gt;""),VLOOKUP(BA190&amp;BC190,'No Eliminar'!$P$3:$Q$27,2,FALSE),"")</f>
        <v>#VALUE!</v>
      </c>
      <c r="BE190" s="43"/>
      <c r="BF190" s="1017"/>
      <c r="BG190" s="926"/>
      <c r="BH190" s="926"/>
      <c r="BI190" s="926"/>
      <c r="BJ190" s="926"/>
      <c r="BK190" s="1009"/>
      <c r="BL190" s="926"/>
    </row>
    <row r="191" spans="2:64" ht="50.25" thickTop="1" thickBot="1" x14ac:dyDescent="0.35">
      <c r="B191" s="779"/>
      <c r="C191" s="1184" t="e">
        <f>VLOOKUP(B191,'No Eliminar'!B$3:D$18,2,FALSE)</f>
        <v>#N/A</v>
      </c>
      <c r="D191" s="1184" t="e">
        <f>VLOOKUP(B191,'No Eliminar'!B$3:E$18,4,FALSE)</f>
        <v>#N/A</v>
      </c>
      <c r="E191" s="779"/>
      <c r="F191" s="120"/>
      <c r="G191" s="920"/>
      <c r="H191" s="919"/>
      <c r="I191" s="926"/>
      <c r="J191" s="926"/>
      <c r="K191" s="927"/>
      <c r="L191" s="41"/>
      <c r="M191" s="65" t="str">
        <f t="shared" si="267"/>
        <v>;</v>
      </c>
      <c r="N191" s="66" t="str">
        <f t="shared" si="268"/>
        <v/>
      </c>
      <c r="O191" s="67" t="s">
        <v>53</v>
      </c>
      <c r="P191" s="67" t="s">
        <v>53</v>
      </c>
      <c r="Q191" s="67" t="s">
        <v>53</v>
      </c>
      <c r="R191" s="67" t="s">
        <v>53</v>
      </c>
      <c r="S191" s="67" t="s">
        <v>53</v>
      </c>
      <c r="T191" s="67" t="s">
        <v>53</v>
      </c>
      <c r="U191" s="67" t="s">
        <v>53</v>
      </c>
      <c r="V191" s="67" t="s">
        <v>54</v>
      </c>
      <c r="W191" s="67" t="s">
        <v>54</v>
      </c>
      <c r="X191" s="67" t="s">
        <v>53</v>
      </c>
      <c r="Y191" s="67" t="s">
        <v>53</v>
      </c>
      <c r="Z191" s="67" t="s">
        <v>53</v>
      </c>
      <c r="AA191" s="67" t="s">
        <v>53</v>
      </c>
      <c r="AB191" s="67" t="s">
        <v>53</v>
      </c>
      <c r="AC191" s="67" t="s">
        <v>53</v>
      </c>
      <c r="AD191" s="67" t="s">
        <v>54</v>
      </c>
      <c r="AE191" s="67" t="s">
        <v>53</v>
      </c>
      <c r="AF191" s="67" t="s">
        <v>53</v>
      </c>
      <c r="AG191" s="67" t="s">
        <v>54</v>
      </c>
      <c r="AH191" s="42"/>
      <c r="AI191" s="41"/>
      <c r="AJ191" s="42"/>
      <c r="AK191" s="85" t="str">
        <f t="shared" si="266"/>
        <v>;</v>
      </c>
      <c r="AL191" s="70" t="str">
        <f t="shared" si="269"/>
        <v/>
      </c>
      <c r="AM191" s="50" t="e">
        <f>IF(AND(M191&lt;&gt;"",AK191&lt;&gt;""),VLOOKUP(M191&amp;AK191,'No Eliminar'!$P$3:$Q$27,2,FALSE),"")</f>
        <v>#N/A</v>
      </c>
      <c r="AN191" s="93"/>
      <c r="AO191" s="1238"/>
      <c r="AP191" s="372"/>
      <c r="AQ191" s="51" t="str">
        <f t="shared" si="258"/>
        <v>Impacto</v>
      </c>
      <c r="AR191" s="43"/>
      <c r="AS191" s="49" t="str">
        <f t="shared" si="259"/>
        <v/>
      </c>
      <c r="AT191" s="43"/>
      <c r="AU191" s="49" t="str">
        <f t="shared" si="260"/>
        <v/>
      </c>
      <c r="AV191" s="53" t="e">
        <f t="shared" si="261"/>
        <v>#VALUE!</v>
      </c>
      <c r="AW191" s="43"/>
      <c r="AX191" s="43"/>
      <c r="AY191" s="43"/>
      <c r="AZ191" s="53" t="str">
        <f t="shared" si="262"/>
        <v/>
      </c>
      <c r="BA191" s="54" t="str">
        <f t="shared" si="263"/>
        <v>Muy Alta</v>
      </c>
      <c r="BB191" s="53" t="e">
        <f t="shared" si="264"/>
        <v>#VALUE!</v>
      </c>
      <c r="BC191" s="54" t="e">
        <f t="shared" si="265"/>
        <v>#VALUE!</v>
      </c>
      <c r="BD191" s="55" t="e">
        <f>IF(AND(BA191&lt;&gt;"",BC191&lt;&gt;""),VLOOKUP(BA191&amp;BC191,'No Eliminar'!$P$3:$Q$27,2,FALSE),"")</f>
        <v>#VALUE!</v>
      </c>
      <c r="BE191" s="43"/>
      <c r="BF191" s="1017"/>
      <c r="BG191" s="926"/>
      <c r="BH191" s="926"/>
      <c r="BI191" s="926"/>
      <c r="BJ191" s="926"/>
      <c r="BK191" s="1009"/>
      <c r="BL191" s="926"/>
    </row>
    <row r="192" spans="2:64" ht="50.25" thickTop="1" thickBot="1" x14ac:dyDescent="0.35">
      <c r="B192" s="779"/>
      <c r="C192" s="1184" t="e">
        <f>VLOOKUP(B192,'No Eliminar'!B$3:D$18,2,FALSE)</f>
        <v>#N/A</v>
      </c>
      <c r="D192" s="1184" t="e">
        <f>VLOOKUP(B192,'No Eliminar'!B$3:E$18,4,FALSE)</f>
        <v>#N/A</v>
      </c>
      <c r="E192" s="779"/>
      <c r="F192" s="120"/>
      <c r="G192" s="920"/>
      <c r="H192" s="919"/>
      <c r="I192" s="926"/>
      <c r="J192" s="926"/>
      <c r="K192" s="927"/>
      <c r="L192" s="41"/>
      <c r="M192" s="65" t="str">
        <f t="shared" si="267"/>
        <v>;</v>
      </c>
      <c r="N192" s="66" t="str">
        <f t="shared" si="268"/>
        <v/>
      </c>
      <c r="O192" s="67" t="s">
        <v>53</v>
      </c>
      <c r="P192" s="67" t="s">
        <v>53</v>
      </c>
      <c r="Q192" s="67" t="s">
        <v>53</v>
      </c>
      <c r="R192" s="67" t="s">
        <v>53</v>
      </c>
      <c r="S192" s="67" t="s">
        <v>53</v>
      </c>
      <c r="T192" s="67" t="s">
        <v>53</v>
      </c>
      <c r="U192" s="67" t="s">
        <v>53</v>
      </c>
      <c r="V192" s="67" t="s">
        <v>54</v>
      </c>
      <c r="W192" s="67" t="s">
        <v>54</v>
      </c>
      <c r="X192" s="67" t="s">
        <v>53</v>
      </c>
      <c r="Y192" s="67" t="s">
        <v>53</v>
      </c>
      <c r="Z192" s="67" t="s">
        <v>53</v>
      </c>
      <c r="AA192" s="67" t="s">
        <v>53</v>
      </c>
      <c r="AB192" s="67" t="s">
        <v>53</v>
      </c>
      <c r="AC192" s="67" t="s">
        <v>53</v>
      </c>
      <c r="AD192" s="67" t="s">
        <v>54</v>
      </c>
      <c r="AE192" s="67" t="s">
        <v>53</v>
      </c>
      <c r="AF192" s="67" t="s">
        <v>53</v>
      </c>
      <c r="AG192" s="67" t="s">
        <v>54</v>
      </c>
      <c r="AH192" s="42"/>
      <c r="AI192" s="41"/>
      <c r="AJ192" s="42"/>
      <c r="AK192" s="85" t="str">
        <f t="shared" si="266"/>
        <v>;</v>
      </c>
      <c r="AL192" s="70" t="str">
        <f t="shared" si="269"/>
        <v/>
      </c>
      <c r="AM192" s="50" t="e">
        <f>IF(AND(M192&lt;&gt;"",AK192&lt;&gt;""),VLOOKUP(M192&amp;AK192,'No Eliminar'!$P$3:$Q$27,2,FALSE),"")</f>
        <v>#N/A</v>
      </c>
      <c r="AN192" s="93"/>
      <c r="AO192" s="1238"/>
      <c r="AP192" s="372"/>
      <c r="AQ192" s="51" t="str">
        <f t="shared" si="258"/>
        <v>Impacto</v>
      </c>
      <c r="AR192" s="43"/>
      <c r="AS192" s="49" t="str">
        <f t="shared" si="259"/>
        <v/>
      </c>
      <c r="AT192" s="43"/>
      <c r="AU192" s="49" t="str">
        <f t="shared" si="260"/>
        <v/>
      </c>
      <c r="AV192" s="53" t="e">
        <f t="shared" si="261"/>
        <v>#VALUE!</v>
      </c>
      <c r="AW192" s="43"/>
      <c r="AX192" s="43"/>
      <c r="AY192" s="43"/>
      <c r="AZ192" s="53" t="str">
        <f t="shared" si="262"/>
        <v/>
      </c>
      <c r="BA192" s="54" t="str">
        <f t="shared" si="263"/>
        <v>Muy Alta</v>
      </c>
      <c r="BB192" s="53" t="e">
        <f t="shared" si="264"/>
        <v>#VALUE!</v>
      </c>
      <c r="BC192" s="54" t="e">
        <f t="shared" si="265"/>
        <v>#VALUE!</v>
      </c>
      <c r="BD192" s="55" t="e">
        <f>IF(AND(BA192&lt;&gt;"",BC192&lt;&gt;""),VLOOKUP(BA192&amp;BC192,'No Eliminar'!$P$3:$Q$27,2,FALSE),"")</f>
        <v>#VALUE!</v>
      </c>
      <c r="BE192" s="43"/>
      <c r="BF192" s="1017"/>
      <c r="BG192" s="926"/>
      <c r="BH192" s="926"/>
      <c r="BI192" s="926"/>
      <c r="BJ192" s="926"/>
      <c r="BK192" s="1009"/>
      <c r="BL192" s="926"/>
    </row>
    <row r="193" spans="2:64" ht="50.25" thickTop="1" thickBot="1" x14ac:dyDescent="0.35">
      <c r="B193" s="779"/>
      <c r="C193" s="1184" t="e">
        <f>VLOOKUP(B193,'No Eliminar'!B$3:D$18,2,FALSE)</f>
        <v>#N/A</v>
      </c>
      <c r="D193" s="1184" t="e">
        <f>VLOOKUP(B193,'No Eliminar'!B$3:E$18,4,FALSE)</f>
        <v>#N/A</v>
      </c>
      <c r="E193" s="779"/>
      <c r="F193" s="120"/>
      <c r="G193" s="920"/>
      <c r="H193" s="919"/>
      <c r="I193" s="926"/>
      <c r="J193" s="926"/>
      <c r="K193" s="927"/>
      <c r="L193" s="41"/>
      <c r="M193" s="65" t="str">
        <f t="shared" si="267"/>
        <v>;</v>
      </c>
      <c r="N193" s="66" t="str">
        <f t="shared" si="268"/>
        <v/>
      </c>
      <c r="O193" s="67" t="s">
        <v>53</v>
      </c>
      <c r="P193" s="67" t="s">
        <v>53</v>
      </c>
      <c r="Q193" s="67" t="s">
        <v>53</v>
      </c>
      <c r="R193" s="67" t="s">
        <v>53</v>
      </c>
      <c r="S193" s="67" t="s">
        <v>53</v>
      </c>
      <c r="T193" s="67" t="s">
        <v>53</v>
      </c>
      <c r="U193" s="67" t="s">
        <v>53</v>
      </c>
      <c r="V193" s="67" t="s">
        <v>54</v>
      </c>
      <c r="W193" s="67" t="s">
        <v>54</v>
      </c>
      <c r="X193" s="67" t="s">
        <v>53</v>
      </c>
      <c r="Y193" s="67" t="s">
        <v>53</v>
      </c>
      <c r="Z193" s="67" t="s">
        <v>53</v>
      </c>
      <c r="AA193" s="67" t="s">
        <v>53</v>
      </c>
      <c r="AB193" s="67" t="s">
        <v>53</v>
      </c>
      <c r="AC193" s="67" t="s">
        <v>53</v>
      </c>
      <c r="AD193" s="67" t="s">
        <v>54</v>
      </c>
      <c r="AE193" s="67" t="s">
        <v>53</v>
      </c>
      <c r="AF193" s="67" t="s">
        <v>53</v>
      </c>
      <c r="AG193" s="67" t="s">
        <v>54</v>
      </c>
      <c r="AH193" s="42"/>
      <c r="AI193" s="41"/>
      <c r="AJ193" s="42"/>
      <c r="AK193" s="85" t="str">
        <f t="shared" si="266"/>
        <v>;</v>
      </c>
      <c r="AL193" s="70" t="str">
        <f t="shared" si="269"/>
        <v/>
      </c>
      <c r="AM193" s="50" t="e">
        <f>IF(AND(M193&lt;&gt;"",AK193&lt;&gt;""),VLOOKUP(M193&amp;AK193,'No Eliminar'!$P$3:$Q$27,2,FALSE),"")</f>
        <v>#N/A</v>
      </c>
      <c r="AN193" s="93"/>
      <c r="AO193" s="1238"/>
      <c r="AP193" s="372"/>
      <c r="AQ193" s="51" t="str">
        <f t="shared" si="258"/>
        <v>Impacto</v>
      </c>
      <c r="AR193" s="43"/>
      <c r="AS193" s="49" t="str">
        <f t="shared" si="259"/>
        <v/>
      </c>
      <c r="AT193" s="43"/>
      <c r="AU193" s="49" t="str">
        <f t="shared" si="260"/>
        <v/>
      </c>
      <c r="AV193" s="53" t="e">
        <f t="shared" si="261"/>
        <v>#VALUE!</v>
      </c>
      <c r="AW193" s="43"/>
      <c r="AX193" s="43"/>
      <c r="AY193" s="43"/>
      <c r="AZ193" s="53" t="str">
        <f t="shared" si="262"/>
        <v/>
      </c>
      <c r="BA193" s="54" t="str">
        <f t="shared" si="263"/>
        <v>Muy Alta</v>
      </c>
      <c r="BB193" s="53" t="e">
        <f t="shared" si="264"/>
        <v>#VALUE!</v>
      </c>
      <c r="BC193" s="54" t="e">
        <f t="shared" si="265"/>
        <v>#VALUE!</v>
      </c>
      <c r="BD193" s="55" t="e">
        <f>IF(AND(BA193&lt;&gt;"",BC193&lt;&gt;""),VLOOKUP(BA193&amp;BC193,'No Eliminar'!$P$3:$Q$27,2,FALSE),"")</f>
        <v>#VALUE!</v>
      </c>
      <c r="BE193" s="43"/>
      <c r="BF193" s="1017"/>
      <c r="BG193" s="926"/>
      <c r="BH193" s="926"/>
      <c r="BI193" s="926"/>
      <c r="BJ193" s="926"/>
      <c r="BK193" s="1009"/>
      <c r="BL193" s="926"/>
    </row>
    <row r="194" spans="2:64" ht="50.25" thickTop="1" thickBot="1" x14ac:dyDescent="0.35">
      <c r="B194" s="779"/>
      <c r="C194" s="1184" t="e">
        <f>VLOOKUP(B194,'No Eliminar'!B$3:D$18,2,FALSE)</f>
        <v>#N/A</v>
      </c>
      <c r="D194" s="1184" t="e">
        <f>VLOOKUP(B194,'No Eliminar'!B$3:E$18,4,FALSE)</f>
        <v>#N/A</v>
      </c>
      <c r="E194" s="779"/>
      <c r="F194" s="120"/>
      <c r="G194" s="920"/>
      <c r="H194" s="919"/>
      <c r="I194" s="926"/>
      <c r="J194" s="926"/>
      <c r="K194" s="927"/>
      <c r="L194" s="41"/>
      <c r="M194" s="65" t="str">
        <f t="shared" si="267"/>
        <v>;</v>
      </c>
      <c r="N194" s="66" t="str">
        <f t="shared" si="268"/>
        <v/>
      </c>
      <c r="O194" s="67" t="s">
        <v>53</v>
      </c>
      <c r="P194" s="67" t="s">
        <v>53</v>
      </c>
      <c r="Q194" s="67" t="s">
        <v>53</v>
      </c>
      <c r="R194" s="67" t="s">
        <v>53</v>
      </c>
      <c r="S194" s="67" t="s">
        <v>53</v>
      </c>
      <c r="T194" s="67" t="s">
        <v>53</v>
      </c>
      <c r="U194" s="67" t="s">
        <v>53</v>
      </c>
      <c r="V194" s="67" t="s">
        <v>54</v>
      </c>
      <c r="W194" s="67" t="s">
        <v>54</v>
      </c>
      <c r="X194" s="67" t="s">
        <v>53</v>
      </c>
      <c r="Y194" s="67" t="s">
        <v>53</v>
      </c>
      <c r="Z194" s="67" t="s">
        <v>53</v>
      </c>
      <c r="AA194" s="67" t="s">
        <v>53</v>
      </c>
      <c r="AB194" s="67" t="s">
        <v>53</v>
      </c>
      <c r="AC194" s="67" t="s">
        <v>53</v>
      </c>
      <c r="AD194" s="67" t="s">
        <v>54</v>
      </c>
      <c r="AE194" s="67" t="s">
        <v>53</v>
      </c>
      <c r="AF194" s="67" t="s">
        <v>53</v>
      </c>
      <c r="AG194" s="67" t="s">
        <v>54</v>
      </c>
      <c r="AH194" s="42"/>
      <c r="AI194" s="41"/>
      <c r="AJ194" s="42"/>
      <c r="AK194" s="85" t="str">
        <f t="shared" si="266"/>
        <v>;</v>
      </c>
      <c r="AL194" s="70" t="str">
        <f t="shared" si="269"/>
        <v/>
      </c>
      <c r="AM194" s="50" t="e">
        <f>IF(AND(M194&lt;&gt;"",AK194&lt;&gt;""),VLOOKUP(M194&amp;AK194,'No Eliminar'!$P$3:$Q$27,2,FALSE),"")</f>
        <v>#N/A</v>
      </c>
      <c r="AN194" s="93"/>
      <c r="AO194" s="1238"/>
      <c r="AP194" s="372"/>
      <c r="AQ194" s="51" t="str">
        <f t="shared" si="258"/>
        <v>Impacto</v>
      </c>
      <c r="AR194" s="43"/>
      <c r="AS194" s="49" t="str">
        <f t="shared" si="259"/>
        <v/>
      </c>
      <c r="AT194" s="43"/>
      <c r="AU194" s="49" t="str">
        <f t="shared" si="260"/>
        <v/>
      </c>
      <c r="AV194" s="53" t="e">
        <f t="shared" si="261"/>
        <v>#VALUE!</v>
      </c>
      <c r="AW194" s="43"/>
      <c r="AX194" s="43"/>
      <c r="AY194" s="43"/>
      <c r="AZ194" s="53" t="str">
        <f t="shared" si="262"/>
        <v/>
      </c>
      <c r="BA194" s="54" t="str">
        <f t="shared" si="263"/>
        <v>Muy Alta</v>
      </c>
      <c r="BB194" s="53" t="e">
        <f t="shared" si="264"/>
        <v>#VALUE!</v>
      </c>
      <c r="BC194" s="54" t="e">
        <f t="shared" si="265"/>
        <v>#VALUE!</v>
      </c>
      <c r="BD194" s="55" t="e">
        <f>IF(AND(BA194&lt;&gt;"",BC194&lt;&gt;""),VLOOKUP(BA194&amp;BC194,'No Eliminar'!$P$3:$Q$27,2,FALSE),"")</f>
        <v>#VALUE!</v>
      </c>
      <c r="BE194" s="43"/>
      <c r="BF194" s="1017"/>
      <c r="BG194" s="926"/>
      <c r="BH194" s="926"/>
      <c r="BI194" s="926"/>
      <c r="BJ194" s="926"/>
      <c r="BK194" s="1009"/>
      <c r="BL194" s="926"/>
    </row>
    <row r="195" spans="2:64" ht="50.25" thickTop="1" thickBot="1" x14ac:dyDescent="0.35">
      <c r="B195" s="779"/>
      <c r="C195" s="1184" t="e">
        <f>VLOOKUP(B195,'No Eliminar'!B$3:D$18,2,FALSE)</f>
        <v>#N/A</v>
      </c>
      <c r="D195" s="1184" t="e">
        <f>VLOOKUP(B195,'No Eliminar'!B$3:E$18,4,FALSE)</f>
        <v>#N/A</v>
      </c>
      <c r="E195" s="779"/>
      <c r="F195" s="120"/>
      <c r="G195" s="920"/>
      <c r="H195" s="919"/>
      <c r="I195" s="926"/>
      <c r="J195" s="926"/>
      <c r="K195" s="927"/>
      <c r="L195" s="41"/>
      <c r="M195" s="65" t="str">
        <f t="shared" si="267"/>
        <v>;</v>
      </c>
      <c r="N195" s="66" t="str">
        <f t="shared" si="268"/>
        <v/>
      </c>
      <c r="O195" s="67" t="s">
        <v>53</v>
      </c>
      <c r="P195" s="67" t="s">
        <v>53</v>
      </c>
      <c r="Q195" s="67" t="s">
        <v>53</v>
      </c>
      <c r="R195" s="67" t="s">
        <v>53</v>
      </c>
      <c r="S195" s="67" t="s">
        <v>53</v>
      </c>
      <c r="T195" s="67" t="s">
        <v>53</v>
      </c>
      <c r="U195" s="67" t="s">
        <v>53</v>
      </c>
      <c r="V195" s="67" t="s">
        <v>54</v>
      </c>
      <c r="W195" s="67" t="s">
        <v>54</v>
      </c>
      <c r="X195" s="67" t="s">
        <v>53</v>
      </c>
      <c r="Y195" s="67" t="s">
        <v>53</v>
      </c>
      <c r="Z195" s="67" t="s">
        <v>53</v>
      </c>
      <c r="AA195" s="67" t="s">
        <v>53</v>
      </c>
      <c r="AB195" s="67" t="s">
        <v>53</v>
      </c>
      <c r="AC195" s="67" t="s">
        <v>53</v>
      </c>
      <c r="AD195" s="67" t="s">
        <v>54</v>
      </c>
      <c r="AE195" s="67" t="s">
        <v>53</v>
      </c>
      <c r="AF195" s="67" t="s">
        <v>53</v>
      </c>
      <c r="AG195" s="67" t="s">
        <v>54</v>
      </c>
      <c r="AH195" s="42"/>
      <c r="AI195" s="41"/>
      <c r="AJ195" s="42"/>
      <c r="AK195" s="85" t="str">
        <f t="shared" si="266"/>
        <v>;</v>
      </c>
      <c r="AL195" s="70" t="str">
        <f t="shared" si="269"/>
        <v/>
      </c>
      <c r="AM195" s="50" t="e">
        <f>IF(AND(M195&lt;&gt;"",AK195&lt;&gt;""),VLOOKUP(M195&amp;AK195,'No Eliminar'!$P$3:$Q$27,2,FALSE),"")</f>
        <v>#N/A</v>
      </c>
      <c r="AN195" s="93"/>
      <c r="AO195" s="1238"/>
      <c r="AP195" s="372"/>
      <c r="AQ195" s="51" t="str">
        <f t="shared" si="258"/>
        <v>Impacto</v>
      </c>
      <c r="AR195" s="43"/>
      <c r="AS195" s="49" t="str">
        <f t="shared" si="259"/>
        <v/>
      </c>
      <c r="AT195" s="43"/>
      <c r="AU195" s="49" t="str">
        <f t="shared" si="260"/>
        <v/>
      </c>
      <c r="AV195" s="53" t="e">
        <f t="shared" si="261"/>
        <v>#VALUE!</v>
      </c>
      <c r="AW195" s="43"/>
      <c r="AX195" s="43"/>
      <c r="AY195" s="43"/>
      <c r="AZ195" s="53" t="str">
        <f t="shared" si="262"/>
        <v/>
      </c>
      <c r="BA195" s="54" t="str">
        <f t="shared" si="263"/>
        <v>Muy Alta</v>
      </c>
      <c r="BB195" s="53" t="e">
        <f t="shared" si="264"/>
        <v>#VALUE!</v>
      </c>
      <c r="BC195" s="54" t="e">
        <f t="shared" si="265"/>
        <v>#VALUE!</v>
      </c>
      <c r="BD195" s="55" t="e">
        <f>IF(AND(BA195&lt;&gt;"",BC195&lt;&gt;""),VLOOKUP(BA195&amp;BC195,'No Eliminar'!$P$3:$Q$27,2,FALSE),"")</f>
        <v>#VALUE!</v>
      </c>
      <c r="BE195" s="43"/>
      <c r="BF195" s="1017"/>
      <c r="BG195" s="926"/>
      <c r="BH195" s="926"/>
      <c r="BI195" s="926"/>
      <c r="BJ195" s="926"/>
      <c r="BK195" s="1009"/>
      <c r="BL195" s="926"/>
    </row>
    <row r="196" spans="2:64" ht="50.25" thickTop="1" thickBot="1" x14ac:dyDescent="0.35">
      <c r="B196" s="779"/>
      <c r="C196" s="1184" t="e">
        <f>VLOOKUP(B196,'No Eliminar'!B$3:D$18,2,FALSE)</f>
        <v>#N/A</v>
      </c>
      <c r="D196" s="1184" t="e">
        <f>VLOOKUP(B196,'No Eliminar'!B$3:E$18,4,FALSE)</f>
        <v>#N/A</v>
      </c>
      <c r="E196" s="779"/>
      <c r="F196" s="120"/>
      <c r="G196" s="920"/>
      <c r="H196" s="919"/>
      <c r="I196" s="926"/>
      <c r="J196" s="926"/>
      <c r="K196" s="927"/>
      <c r="L196" s="41"/>
      <c r="M196" s="65" t="str">
        <f t="shared" si="267"/>
        <v>;</v>
      </c>
      <c r="N196" s="66" t="str">
        <f t="shared" si="268"/>
        <v/>
      </c>
      <c r="O196" s="67" t="s">
        <v>53</v>
      </c>
      <c r="P196" s="67" t="s">
        <v>53</v>
      </c>
      <c r="Q196" s="67" t="s">
        <v>53</v>
      </c>
      <c r="R196" s="67" t="s">
        <v>53</v>
      </c>
      <c r="S196" s="67" t="s">
        <v>53</v>
      </c>
      <c r="T196" s="67" t="s">
        <v>53</v>
      </c>
      <c r="U196" s="67" t="s">
        <v>53</v>
      </c>
      <c r="V196" s="67" t="s">
        <v>54</v>
      </c>
      <c r="W196" s="67" t="s">
        <v>54</v>
      </c>
      <c r="X196" s="67" t="s">
        <v>53</v>
      </c>
      <c r="Y196" s="67" t="s">
        <v>53</v>
      </c>
      <c r="Z196" s="67" t="s">
        <v>53</v>
      </c>
      <c r="AA196" s="67" t="s">
        <v>53</v>
      </c>
      <c r="AB196" s="67" t="s">
        <v>53</v>
      </c>
      <c r="AC196" s="67" t="s">
        <v>53</v>
      </c>
      <c r="AD196" s="67" t="s">
        <v>54</v>
      </c>
      <c r="AE196" s="67" t="s">
        <v>53</v>
      </c>
      <c r="AF196" s="67" t="s">
        <v>53</v>
      </c>
      <c r="AG196" s="67" t="s">
        <v>54</v>
      </c>
      <c r="AH196" s="42"/>
      <c r="AI196" s="41"/>
      <c r="AJ196" s="42"/>
      <c r="AK196" s="85" t="str">
        <f t="shared" si="266"/>
        <v>;</v>
      </c>
      <c r="AL196" s="70" t="str">
        <f t="shared" si="269"/>
        <v/>
      </c>
      <c r="AM196" s="50" t="e">
        <f>IF(AND(M196&lt;&gt;"",AK196&lt;&gt;""),VLOOKUP(M196&amp;AK196,'No Eliminar'!$P$3:$Q$27,2,FALSE),"")</f>
        <v>#N/A</v>
      </c>
      <c r="AN196" s="93"/>
      <c r="AO196" s="1238"/>
      <c r="AP196" s="372"/>
      <c r="AQ196" s="51" t="str">
        <f t="shared" si="258"/>
        <v>Impacto</v>
      </c>
      <c r="AR196" s="43"/>
      <c r="AS196" s="49" t="str">
        <f t="shared" si="259"/>
        <v/>
      </c>
      <c r="AT196" s="43"/>
      <c r="AU196" s="49" t="str">
        <f t="shared" si="260"/>
        <v/>
      </c>
      <c r="AV196" s="53" t="e">
        <f t="shared" si="261"/>
        <v>#VALUE!</v>
      </c>
      <c r="AW196" s="43"/>
      <c r="AX196" s="43"/>
      <c r="AY196" s="43"/>
      <c r="AZ196" s="53" t="str">
        <f t="shared" si="262"/>
        <v/>
      </c>
      <c r="BA196" s="54" t="str">
        <f t="shared" si="263"/>
        <v>Muy Alta</v>
      </c>
      <c r="BB196" s="53" t="e">
        <f t="shared" si="264"/>
        <v>#VALUE!</v>
      </c>
      <c r="BC196" s="54" t="e">
        <f t="shared" si="265"/>
        <v>#VALUE!</v>
      </c>
      <c r="BD196" s="55" t="e">
        <f>IF(AND(BA196&lt;&gt;"",BC196&lt;&gt;""),VLOOKUP(BA196&amp;BC196,'No Eliminar'!$P$3:$Q$27,2,FALSE),"")</f>
        <v>#VALUE!</v>
      </c>
      <c r="BE196" s="43"/>
      <c r="BF196" s="1017"/>
      <c r="BG196" s="926"/>
      <c r="BH196" s="926"/>
      <c r="BI196" s="926"/>
      <c r="BJ196" s="926"/>
      <c r="BK196" s="1009"/>
      <c r="BL196" s="926"/>
    </row>
    <row r="197" spans="2:64" ht="50.25" thickTop="1" thickBot="1" x14ac:dyDescent="0.35">
      <c r="B197" s="779"/>
      <c r="C197" s="1184" t="e">
        <f>VLOOKUP(B197,'No Eliminar'!B$3:D$18,2,FALSE)</f>
        <v>#N/A</v>
      </c>
      <c r="D197" s="1184" t="e">
        <f>VLOOKUP(B197,'No Eliminar'!B$3:E$18,4,FALSE)</f>
        <v>#N/A</v>
      </c>
      <c r="E197" s="779"/>
      <c r="F197" s="120"/>
      <c r="G197" s="920"/>
      <c r="H197" s="919"/>
      <c r="I197" s="926"/>
      <c r="J197" s="926"/>
      <c r="K197" s="927"/>
      <c r="L197" s="41"/>
      <c r="M197" s="65" t="str">
        <f t="shared" si="267"/>
        <v>;</v>
      </c>
      <c r="N197" s="66" t="str">
        <f t="shared" si="268"/>
        <v/>
      </c>
      <c r="O197" s="67" t="s">
        <v>53</v>
      </c>
      <c r="P197" s="67" t="s">
        <v>53</v>
      </c>
      <c r="Q197" s="67" t="s">
        <v>53</v>
      </c>
      <c r="R197" s="67" t="s">
        <v>53</v>
      </c>
      <c r="S197" s="67" t="s">
        <v>53</v>
      </c>
      <c r="T197" s="67" t="s">
        <v>53</v>
      </c>
      <c r="U197" s="67" t="s">
        <v>53</v>
      </c>
      <c r="V197" s="67" t="s">
        <v>54</v>
      </c>
      <c r="W197" s="67" t="s">
        <v>54</v>
      </c>
      <c r="X197" s="67" t="s">
        <v>53</v>
      </c>
      <c r="Y197" s="67" t="s">
        <v>53</v>
      </c>
      <c r="Z197" s="67" t="s">
        <v>53</v>
      </c>
      <c r="AA197" s="67" t="s">
        <v>53</v>
      </c>
      <c r="AB197" s="67" t="s">
        <v>53</v>
      </c>
      <c r="AC197" s="67" t="s">
        <v>53</v>
      </c>
      <c r="AD197" s="67" t="s">
        <v>54</v>
      </c>
      <c r="AE197" s="67" t="s">
        <v>53</v>
      </c>
      <c r="AF197" s="67" t="s">
        <v>53</v>
      </c>
      <c r="AG197" s="67" t="s">
        <v>54</v>
      </c>
      <c r="AH197" s="42"/>
      <c r="AI197" s="41"/>
      <c r="AJ197" s="42"/>
      <c r="AK197" s="85" t="str">
        <f t="shared" si="266"/>
        <v>;</v>
      </c>
      <c r="AL197" s="70" t="str">
        <f t="shared" si="269"/>
        <v/>
      </c>
      <c r="AM197" s="50" t="e">
        <f>IF(AND(M197&lt;&gt;"",AK197&lt;&gt;""),VLOOKUP(M197&amp;AK197,'No Eliminar'!$P$3:$Q$27,2,FALSE),"")</f>
        <v>#N/A</v>
      </c>
      <c r="AN197" s="93"/>
      <c r="AO197" s="1238"/>
      <c r="AP197" s="372"/>
      <c r="AQ197" s="51" t="str">
        <f t="shared" si="258"/>
        <v>Impacto</v>
      </c>
      <c r="AR197" s="43"/>
      <c r="AS197" s="49" t="str">
        <f t="shared" si="259"/>
        <v/>
      </c>
      <c r="AT197" s="43"/>
      <c r="AU197" s="49" t="str">
        <f t="shared" si="260"/>
        <v/>
      </c>
      <c r="AV197" s="53" t="e">
        <f t="shared" si="261"/>
        <v>#VALUE!</v>
      </c>
      <c r="AW197" s="43"/>
      <c r="AX197" s="43"/>
      <c r="AY197" s="43"/>
      <c r="AZ197" s="53" t="str">
        <f t="shared" si="262"/>
        <v/>
      </c>
      <c r="BA197" s="54" t="str">
        <f t="shared" si="263"/>
        <v>Muy Alta</v>
      </c>
      <c r="BB197" s="53" t="e">
        <f t="shared" si="264"/>
        <v>#VALUE!</v>
      </c>
      <c r="BC197" s="54" t="e">
        <f t="shared" si="265"/>
        <v>#VALUE!</v>
      </c>
      <c r="BD197" s="55" t="e">
        <f>IF(AND(BA197&lt;&gt;"",BC197&lt;&gt;""),VLOOKUP(BA197&amp;BC197,'No Eliminar'!$P$3:$Q$27,2,FALSE),"")</f>
        <v>#VALUE!</v>
      </c>
      <c r="BE197" s="43"/>
      <c r="BF197" s="1017"/>
      <c r="BG197" s="926"/>
      <c r="BH197" s="926"/>
      <c r="BI197" s="926"/>
      <c r="BJ197" s="926"/>
      <c r="BK197" s="1009"/>
      <c r="BL197" s="926"/>
    </row>
    <row r="198" spans="2:64" ht="50.25" thickTop="1" thickBot="1" x14ac:dyDescent="0.35">
      <c r="B198" s="779"/>
      <c r="C198" s="1184" t="e">
        <f>VLOOKUP(B198,'No Eliminar'!B$3:D$18,2,FALSE)</f>
        <v>#N/A</v>
      </c>
      <c r="D198" s="1184" t="e">
        <f>VLOOKUP(B198,'No Eliminar'!B$3:E$18,4,FALSE)</f>
        <v>#N/A</v>
      </c>
      <c r="E198" s="779"/>
      <c r="F198" s="120"/>
      <c r="G198" s="920"/>
      <c r="H198" s="919"/>
      <c r="I198" s="926"/>
      <c r="J198" s="926"/>
      <c r="K198" s="927"/>
      <c r="L198" s="41"/>
      <c r="M198" s="65" t="str">
        <f t="shared" si="267"/>
        <v>;</v>
      </c>
      <c r="N198" s="66" t="str">
        <f t="shared" si="268"/>
        <v/>
      </c>
      <c r="O198" s="67" t="s">
        <v>53</v>
      </c>
      <c r="P198" s="67" t="s">
        <v>53</v>
      </c>
      <c r="Q198" s="67" t="s">
        <v>53</v>
      </c>
      <c r="R198" s="67" t="s">
        <v>53</v>
      </c>
      <c r="S198" s="67" t="s">
        <v>53</v>
      </c>
      <c r="T198" s="67" t="s">
        <v>53</v>
      </c>
      <c r="U198" s="67" t="s">
        <v>53</v>
      </c>
      <c r="V198" s="67" t="s">
        <v>54</v>
      </c>
      <c r="W198" s="67" t="s">
        <v>54</v>
      </c>
      <c r="X198" s="67" t="s">
        <v>53</v>
      </c>
      <c r="Y198" s="67" t="s">
        <v>53</v>
      </c>
      <c r="Z198" s="67" t="s">
        <v>53</v>
      </c>
      <c r="AA198" s="67" t="s">
        <v>53</v>
      </c>
      <c r="AB198" s="67" t="s">
        <v>53</v>
      </c>
      <c r="AC198" s="67" t="s">
        <v>53</v>
      </c>
      <c r="AD198" s="67" t="s">
        <v>54</v>
      </c>
      <c r="AE198" s="67" t="s">
        <v>53</v>
      </c>
      <c r="AF198" s="67" t="s">
        <v>53</v>
      </c>
      <c r="AG198" s="67" t="s">
        <v>54</v>
      </c>
      <c r="AH198" s="42"/>
      <c r="AI198" s="41"/>
      <c r="AJ198" s="42"/>
      <c r="AK198" s="85" t="str">
        <f t="shared" si="266"/>
        <v>;</v>
      </c>
      <c r="AL198" s="70" t="str">
        <f t="shared" si="269"/>
        <v/>
      </c>
      <c r="AM198" s="50" t="e">
        <f>IF(AND(M198&lt;&gt;"",AK198&lt;&gt;""),VLOOKUP(M198&amp;AK198,'No Eliminar'!$P$3:$Q$27,2,FALSE),"")</f>
        <v>#N/A</v>
      </c>
      <c r="AN198" s="93"/>
      <c r="AO198" s="1238"/>
      <c r="AP198" s="372"/>
      <c r="AQ198" s="51" t="str">
        <f t="shared" si="258"/>
        <v>Impacto</v>
      </c>
      <c r="AR198" s="43"/>
      <c r="AS198" s="49" t="str">
        <f t="shared" si="259"/>
        <v/>
      </c>
      <c r="AT198" s="43"/>
      <c r="AU198" s="49" t="str">
        <f t="shared" si="260"/>
        <v/>
      </c>
      <c r="AV198" s="53" t="e">
        <f t="shared" si="261"/>
        <v>#VALUE!</v>
      </c>
      <c r="AW198" s="43"/>
      <c r="AX198" s="43"/>
      <c r="AY198" s="43"/>
      <c r="AZ198" s="53" t="str">
        <f t="shared" si="262"/>
        <v/>
      </c>
      <c r="BA198" s="54" t="str">
        <f t="shared" si="263"/>
        <v>Muy Alta</v>
      </c>
      <c r="BB198" s="53" t="e">
        <f t="shared" si="264"/>
        <v>#VALUE!</v>
      </c>
      <c r="BC198" s="54" t="e">
        <f t="shared" si="265"/>
        <v>#VALUE!</v>
      </c>
      <c r="BD198" s="55" t="e">
        <f>IF(AND(BA198&lt;&gt;"",BC198&lt;&gt;""),VLOOKUP(BA198&amp;BC198,'No Eliminar'!$P$3:$Q$27,2,FALSE),"")</f>
        <v>#VALUE!</v>
      </c>
      <c r="BE198" s="43"/>
      <c r="BF198" s="1017"/>
      <c r="BG198" s="926"/>
      <c r="BH198" s="926"/>
      <c r="BI198" s="926"/>
      <c r="BJ198" s="926"/>
      <c r="BK198" s="1009"/>
      <c r="BL198" s="926"/>
    </row>
    <row r="199" spans="2:64" ht="50.25" thickTop="1" thickBot="1" x14ac:dyDescent="0.35">
      <c r="B199" s="779"/>
      <c r="C199" s="1184" t="e">
        <f>VLOOKUP(B199,'No Eliminar'!B$3:D$18,2,FALSE)</f>
        <v>#N/A</v>
      </c>
      <c r="D199" s="1184" t="e">
        <f>VLOOKUP(B199,'No Eliminar'!B$3:E$18,4,FALSE)</f>
        <v>#N/A</v>
      </c>
      <c r="E199" s="779"/>
      <c r="F199" s="120"/>
      <c r="G199" s="920"/>
      <c r="H199" s="919"/>
      <c r="I199" s="926"/>
      <c r="J199" s="926"/>
      <c r="K199" s="927"/>
      <c r="L199" s="41"/>
      <c r="M199" s="65" t="str">
        <f t="shared" si="267"/>
        <v>;</v>
      </c>
      <c r="N199" s="66" t="str">
        <f t="shared" si="268"/>
        <v/>
      </c>
      <c r="O199" s="67" t="s">
        <v>53</v>
      </c>
      <c r="P199" s="67" t="s">
        <v>53</v>
      </c>
      <c r="Q199" s="67" t="s">
        <v>53</v>
      </c>
      <c r="R199" s="67" t="s">
        <v>53</v>
      </c>
      <c r="S199" s="67" t="s">
        <v>53</v>
      </c>
      <c r="T199" s="67" t="s">
        <v>53</v>
      </c>
      <c r="U199" s="67" t="s">
        <v>53</v>
      </c>
      <c r="V199" s="67" t="s">
        <v>54</v>
      </c>
      <c r="W199" s="67" t="s">
        <v>54</v>
      </c>
      <c r="X199" s="67" t="s">
        <v>53</v>
      </c>
      <c r="Y199" s="67" t="s">
        <v>53</v>
      </c>
      <c r="Z199" s="67" t="s">
        <v>53</v>
      </c>
      <c r="AA199" s="67" t="s">
        <v>53</v>
      </c>
      <c r="AB199" s="67" t="s">
        <v>53</v>
      </c>
      <c r="AC199" s="67" t="s">
        <v>53</v>
      </c>
      <c r="AD199" s="67" t="s">
        <v>54</v>
      </c>
      <c r="AE199" s="67" t="s">
        <v>53</v>
      </c>
      <c r="AF199" s="67" t="s">
        <v>53</v>
      </c>
      <c r="AG199" s="67" t="s">
        <v>54</v>
      </c>
      <c r="AH199" s="42"/>
      <c r="AI199" s="41"/>
      <c r="AJ199" s="42"/>
      <c r="AK199" s="85" t="str">
        <f t="shared" si="266"/>
        <v>;</v>
      </c>
      <c r="AL199" s="70" t="str">
        <f t="shared" si="269"/>
        <v/>
      </c>
      <c r="AM199" s="50" t="e">
        <f>IF(AND(M199&lt;&gt;"",AK199&lt;&gt;""),VLOOKUP(M199&amp;AK199,'No Eliminar'!$P$3:$Q$27,2,FALSE),"")</f>
        <v>#N/A</v>
      </c>
      <c r="AN199" s="93"/>
      <c r="AO199" s="1238"/>
      <c r="AP199" s="372"/>
      <c r="AQ199" s="51" t="str">
        <f t="shared" si="258"/>
        <v>Impacto</v>
      </c>
      <c r="AR199" s="43"/>
      <c r="AS199" s="49" t="str">
        <f t="shared" si="259"/>
        <v/>
      </c>
      <c r="AT199" s="43"/>
      <c r="AU199" s="49" t="str">
        <f t="shared" si="260"/>
        <v/>
      </c>
      <c r="AV199" s="53" t="e">
        <f t="shared" si="261"/>
        <v>#VALUE!</v>
      </c>
      <c r="AW199" s="43"/>
      <c r="AX199" s="43"/>
      <c r="AY199" s="43"/>
      <c r="AZ199" s="53" t="str">
        <f t="shared" si="262"/>
        <v/>
      </c>
      <c r="BA199" s="54" t="str">
        <f t="shared" si="263"/>
        <v>Muy Alta</v>
      </c>
      <c r="BB199" s="53" t="e">
        <f t="shared" si="264"/>
        <v>#VALUE!</v>
      </c>
      <c r="BC199" s="54" t="e">
        <f t="shared" si="265"/>
        <v>#VALUE!</v>
      </c>
      <c r="BD199" s="55" t="e">
        <f>IF(AND(BA199&lt;&gt;"",BC199&lt;&gt;""),VLOOKUP(BA199&amp;BC199,'No Eliminar'!$P$3:$Q$27,2,FALSE),"")</f>
        <v>#VALUE!</v>
      </c>
      <c r="BE199" s="43"/>
      <c r="BF199" s="1017"/>
      <c r="BG199" s="926"/>
      <c r="BH199" s="926"/>
      <c r="BI199" s="926"/>
      <c r="BJ199" s="926"/>
      <c r="BK199" s="1009"/>
      <c r="BL199" s="926"/>
    </row>
    <row r="200" spans="2:64" ht="50.25" thickTop="1" thickBot="1" x14ac:dyDescent="0.35">
      <c r="B200" s="779"/>
      <c r="C200" s="1184" t="e">
        <f>VLOOKUP(B200,'No Eliminar'!B$3:D$18,2,FALSE)</f>
        <v>#N/A</v>
      </c>
      <c r="D200" s="1184" t="e">
        <f>VLOOKUP(B200,'No Eliminar'!B$3:E$18,4,FALSE)</f>
        <v>#N/A</v>
      </c>
      <c r="E200" s="779"/>
      <c r="F200" s="120"/>
      <c r="G200" s="920"/>
      <c r="H200" s="919"/>
      <c r="I200" s="926"/>
      <c r="J200" s="926"/>
      <c r="K200" s="927"/>
      <c r="L200" s="41"/>
      <c r="M200" s="65" t="str">
        <f t="shared" si="267"/>
        <v>;</v>
      </c>
      <c r="N200" s="66" t="str">
        <f t="shared" si="268"/>
        <v/>
      </c>
      <c r="O200" s="67" t="s">
        <v>53</v>
      </c>
      <c r="P200" s="67" t="s">
        <v>53</v>
      </c>
      <c r="Q200" s="67" t="s">
        <v>53</v>
      </c>
      <c r="R200" s="67" t="s">
        <v>53</v>
      </c>
      <c r="S200" s="67" t="s">
        <v>53</v>
      </c>
      <c r="T200" s="67" t="s">
        <v>53</v>
      </c>
      <c r="U200" s="67" t="s">
        <v>53</v>
      </c>
      <c r="V200" s="67" t="s">
        <v>54</v>
      </c>
      <c r="W200" s="67" t="s">
        <v>54</v>
      </c>
      <c r="X200" s="67" t="s">
        <v>53</v>
      </c>
      <c r="Y200" s="67" t="s">
        <v>53</v>
      </c>
      <c r="Z200" s="67" t="s">
        <v>53</v>
      </c>
      <c r="AA200" s="67" t="s">
        <v>53</v>
      </c>
      <c r="AB200" s="67" t="s">
        <v>53</v>
      </c>
      <c r="AC200" s="67" t="s">
        <v>53</v>
      </c>
      <c r="AD200" s="67" t="s">
        <v>54</v>
      </c>
      <c r="AE200" s="67" t="s">
        <v>53</v>
      </c>
      <c r="AF200" s="67" t="s">
        <v>53</v>
      </c>
      <c r="AG200" s="67" t="s">
        <v>54</v>
      </c>
      <c r="AH200" s="42"/>
      <c r="AI200" s="41"/>
      <c r="AJ200" s="42"/>
      <c r="AK200" s="85" t="str">
        <f t="shared" si="266"/>
        <v>;</v>
      </c>
      <c r="AL200" s="70" t="str">
        <f t="shared" si="269"/>
        <v/>
      </c>
      <c r="AM200" s="50" t="e">
        <f>IF(AND(M200&lt;&gt;"",AK200&lt;&gt;""),VLOOKUP(M200&amp;AK200,'No Eliminar'!$P$3:$Q$27,2,FALSE),"")</f>
        <v>#N/A</v>
      </c>
      <c r="AN200" s="93"/>
      <c r="AO200" s="1238"/>
      <c r="AP200" s="372"/>
      <c r="AQ200" s="51" t="str">
        <f t="shared" si="258"/>
        <v>Impacto</v>
      </c>
      <c r="AR200" s="43"/>
      <c r="AS200" s="49" t="str">
        <f t="shared" si="259"/>
        <v/>
      </c>
      <c r="AT200" s="43"/>
      <c r="AU200" s="49" t="str">
        <f t="shared" si="260"/>
        <v/>
      </c>
      <c r="AV200" s="53" t="e">
        <f t="shared" si="261"/>
        <v>#VALUE!</v>
      </c>
      <c r="AW200" s="43"/>
      <c r="AX200" s="43"/>
      <c r="AY200" s="43"/>
      <c r="AZ200" s="53" t="str">
        <f t="shared" si="262"/>
        <v/>
      </c>
      <c r="BA200" s="54" t="str">
        <f t="shared" si="263"/>
        <v>Muy Alta</v>
      </c>
      <c r="BB200" s="53" t="e">
        <f t="shared" si="264"/>
        <v>#VALUE!</v>
      </c>
      <c r="BC200" s="54" t="e">
        <f t="shared" si="265"/>
        <v>#VALUE!</v>
      </c>
      <c r="BD200" s="55" t="e">
        <f>IF(AND(BA200&lt;&gt;"",BC200&lt;&gt;""),VLOOKUP(BA200&amp;BC200,'No Eliminar'!$P$3:$Q$27,2,FALSE),"")</f>
        <v>#VALUE!</v>
      </c>
      <c r="BE200" s="43"/>
      <c r="BF200" s="1017"/>
      <c r="BG200" s="926"/>
      <c r="BH200" s="926"/>
      <c r="BI200" s="926"/>
      <c r="BJ200" s="926"/>
      <c r="BK200" s="1009"/>
      <c r="BL200" s="926"/>
    </row>
    <row r="201" spans="2:64" ht="50.25" thickTop="1" thickBot="1" x14ac:dyDescent="0.35">
      <c r="B201" s="779"/>
      <c r="C201" s="1184" t="e">
        <f>VLOOKUP(B201,'No Eliminar'!B$3:D$18,2,FALSE)</f>
        <v>#N/A</v>
      </c>
      <c r="D201" s="1184" t="e">
        <f>VLOOKUP(B201,'No Eliminar'!B$3:E$18,4,FALSE)</f>
        <v>#N/A</v>
      </c>
      <c r="E201" s="779"/>
      <c r="F201" s="120"/>
      <c r="G201" s="920"/>
      <c r="H201" s="919"/>
      <c r="I201" s="926"/>
      <c r="J201" s="926"/>
      <c r="K201" s="927"/>
      <c r="L201" s="41"/>
      <c r="M201" s="65" t="str">
        <f t="shared" si="267"/>
        <v>;</v>
      </c>
      <c r="N201" s="66" t="str">
        <f t="shared" si="268"/>
        <v/>
      </c>
      <c r="O201" s="67" t="s">
        <v>53</v>
      </c>
      <c r="P201" s="67" t="s">
        <v>53</v>
      </c>
      <c r="Q201" s="67" t="s">
        <v>53</v>
      </c>
      <c r="R201" s="67" t="s">
        <v>53</v>
      </c>
      <c r="S201" s="67" t="s">
        <v>53</v>
      </c>
      <c r="T201" s="67" t="s">
        <v>53</v>
      </c>
      <c r="U201" s="67" t="s">
        <v>53</v>
      </c>
      <c r="V201" s="67" t="s">
        <v>54</v>
      </c>
      <c r="W201" s="67" t="s">
        <v>54</v>
      </c>
      <c r="X201" s="67" t="s">
        <v>53</v>
      </c>
      <c r="Y201" s="67" t="s">
        <v>53</v>
      </c>
      <c r="Z201" s="67" t="s">
        <v>53</v>
      </c>
      <c r="AA201" s="67" t="s">
        <v>53</v>
      </c>
      <c r="AB201" s="67" t="s">
        <v>53</v>
      </c>
      <c r="AC201" s="67" t="s">
        <v>53</v>
      </c>
      <c r="AD201" s="67" t="s">
        <v>54</v>
      </c>
      <c r="AE201" s="67" t="s">
        <v>53</v>
      </c>
      <c r="AF201" s="67" t="s">
        <v>53</v>
      </c>
      <c r="AG201" s="67" t="s">
        <v>54</v>
      </c>
      <c r="AH201" s="42"/>
      <c r="AI201" s="41"/>
      <c r="AJ201" s="42"/>
      <c r="AK201" s="85" t="str">
        <f t="shared" si="266"/>
        <v>;</v>
      </c>
      <c r="AL201" s="70" t="str">
        <f t="shared" si="269"/>
        <v/>
      </c>
      <c r="AM201" s="50" t="e">
        <f>IF(AND(M201&lt;&gt;"",AK201&lt;&gt;""),VLOOKUP(M201&amp;AK201,'No Eliminar'!$P$3:$Q$27,2,FALSE),"")</f>
        <v>#N/A</v>
      </c>
      <c r="AN201" s="93"/>
      <c r="AO201" s="1238"/>
      <c r="AP201" s="372"/>
      <c r="AQ201" s="51" t="str">
        <f t="shared" si="258"/>
        <v>Impacto</v>
      </c>
      <c r="AR201" s="43"/>
      <c r="AS201" s="49" t="str">
        <f t="shared" si="259"/>
        <v/>
      </c>
      <c r="AT201" s="43"/>
      <c r="AU201" s="49" t="str">
        <f t="shared" si="260"/>
        <v/>
      </c>
      <c r="AV201" s="53" t="e">
        <f t="shared" si="261"/>
        <v>#VALUE!</v>
      </c>
      <c r="AW201" s="43"/>
      <c r="AX201" s="43"/>
      <c r="AY201" s="43"/>
      <c r="AZ201" s="53" t="str">
        <f t="shared" si="262"/>
        <v/>
      </c>
      <c r="BA201" s="54" t="str">
        <f t="shared" si="263"/>
        <v>Muy Alta</v>
      </c>
      <c r="BB201" s="53" t="e">
        <f t="shared" si="264"/>
        <v>#VALUE!</v>
      </c>
      <c r="BC201" s="54" t="e">
        <f t="shared" si="265"/>
        <v>#VALUE!</v>
      </c>
      <c r="BD201" s="55" t="e">
        <f>IF(AND(BA201&lt;&gt;"",BC201&lt;&gt;""),VLOOKUP(BA201&amp;BC201,'No Eliminar'!$P$3:$Q$27,2,FALSE),"")</f>
        <v>#VALUE!</v>
      </c>
      <c r="BE201" s="43"/>
      <c r="BF201" s="1017"/>
      <c r="BG201" s="926"/>
      <c r="BH201" s="926"/>
      <c r="BI201" s="926"/>
      <c r="BJ201" s="926"/>
      <c r="BK201" s="1009"/>
      <c r="BL201" s="926"/>
    </row>
    <row r="202" spans="2:64" ht="50.25" thickTop="1" thickBot="1" x14ac:dyDescent="0.35">
      <c r="B202" s="779"/>
      <c r="C202" s="1184" t="e">
        <f>VLOOKUP(B202,'No Eliminar'!B$3:D$18,2,FALSE)</f>
        <v>#N/A</v>
      </c>
      <c r="D202" s="1184" t="e">
        <f>VLOOKUP(B202,'No Eliminar'!B$3:E$18,4,FALSE)</f>
        <v>#N/A</v>
      </c>
      <c r="E202" s="779"/>
      <c r="F202" s="120"/>
      <c r="G202" s="920"/>
      <c r="H202" s="919"/>
      <c r="I202" s="926"/>
      <c r="J202" s="926"/>
      <c r="K202" s="927"/>
      <c r="L202" s="41"/>
      <c r="M202" s="65" t="str">
        <f t="shared" si="267"/>
        <v>;</v>
      </c>
      <c r="N202" s="66" t="str">
        <f t="shared" si="268"/>
        <v/>
      </c>
      <c r="O202" s="67" t="s">
        <v>53</v>
      </c>
      <c r="P202" s="67" t="s">
        <v>53</v>
      </c>
      <c r="Q202" s="67" t="s">
        <v>53</v>
      </c>
      <c r="R202" s="67" t="s">
        <v>53</v>
      </c>
      <c r="S202" s="67" t="s">
        <v>53</v>
      </c>
      <c r="T202" s="67" t="s">
        <v>53</v>
      </c>
      <c r="U202" s="67" t="s">
        <v>53</v>
      </c>
      <c r="V202" s="67" t="s">
        <v>54</v>
      </c>
      <c r="W202" s="67" t="s">
        <v>54</v>
      </c>
      <c r="X202" s="67" t="s">
        <v>53</v>
      </c>
      <c r="Y202" s="67" t="s">
        <v>53</v>
      </c>
      <c r="Z202" s="67" t="s">
        <v>53</v>
      </c>
      <c r="AA202" s="67" t="s">
        <v>53</v>
      </c>
      <c r="AB202" s="67" t="s">
        <v>53</v>
      </c>
      <c r="AC202" s="67" t="s">
        <v>53</v>
      </c>
      <c r="AD202" s="67" t="s">
        <v>54</v>
      </c>
      <c r="AE202" s="67" t="s">
        <v>53</v>
      </c>
      <c r="AF202" s="67" t="s">
        <v>53</v>
      </c>
      <c r="AG202" s="67" t="s">
        <v>54</v>
      </c>
      <c r="AH202" s="42"/>
      <c r="AI202" s="41"/>
      <c r="AJ202" s="42"/>
      <c r="AK202" s="85" t="str">
        <f t="shared" si="266"/>
        <v>;</v>
      </c>
      <c r="AL202" s="70" t="str">
        <f t="shared" si="269"/>
        <v/>
      </c>
      <c r="AM202" s="50" t="e">
        <f>IF(AND(M202&lt;&gt;"",AK202&lt;&gt;""),VLOOKUP(M202&amp;AK202,'No Eliminar'!$P$3:$Q$27,2,FALSE),"")</f>
        <v>#N/A</v>
      </c>
      <c r="AN202" s="93"/>
      <c r="AO202" s="1238"/>
      <c r="AP202" s="372"/>
      <c r="AQ202" s="51" t="str">
        <f t="shared" si="258"/>
        <v>Impacto</v>
      </c>
      <c r="AR202" s="43"/>
      <c r="AS202" s="49" t="str">
        <f t="shared" si="259"/>
        <v/>
      </c>
      <c r="AT202" s="43"/>
      <c r="AU202" s="49" t="str">
        <f t="shared" si="260"/>
        <v/>
      </c>
      <c r="AV202" s="53" t="e">
        <f t="shared" si="261"/>
        <v>#VALUE!</v>
      </c>
      <c r="AW202" s="43"/>
      <c r="AX202" s="43"/>
      <c r="AY202" s="43"/>
      <c r="AZ202" s="53" t="str">
        <f t="shared" si="262"/>
        <v/>
      </c>
      <c r="BA202" s="54" t="str">
        <f t="shared" si="263"/>
        <v>Muy Alta</v>
      </c>
      <c r="BB202" s="53" t="e">
        <f t="shared" si="264"/>
        <v>#VALUE!</v>
      </c>
      <c r="BC202" s="54" t="e">
        <f t="shared" si="265"/>
        <v>#VALUE!</v>
      </c>
      <c r="BD202" s="55" t="e">
        <f>IF(AND(BA202&lt;&gt;"",BC202&lt;&gt;""),VLOOKUP(BA202&amp;BC202,'No Eliminar'!$P$3:$Q$27,2,FALSE),"")</f>
        <v>#VALUE!</v>
      </c>
      <c r="BE202" s="43"/>
      <c r="BF202" s="1017"/>
      <c r="BG202" s="926"/>
      <c r="BH202" s="926"/>
      <c r="BI202" s="926"/>
      <c r="BJ202" s="926"/>
      <c r="BK202" s="1009"/>
      <c r="BL202" s="926"/>
    </row>
    <row r="203" spans="2:64" ht="50.25" thickTop="1" thickBot="1" x14ac:dyDescent="0.35">
      <c r="B203" s="779"/>
      <c r="C203" s="1184" t="e">
        <f>VLOOKUP(B203,'No Eliminar'!B$3:D$18,2,FALSE)</f>
        <v>#N/A</v>
      </c>
      <c r="D203" s="1184" t="e">
        <f>VLOOKUP(B203,'No Eliminar'!B$3:E$18,4,FALSE)</f>
        <v>#N/A</v>
      </c>
      <c r="E203" s="779"/>
      <c r="F203" s="120"/>
      <c r="G203" s="920"/>
      <c r="H203" s="919"/>
      <c r="I203" s="926"/>
      <c r="J203" s="926"/>
      <c r="K203" s="927"/>
      <c r="L203" s="41"/>
      <c r="M203" s="65" t="str">
        <f t="shared" si="267"/>
        <v>;</v>
      </c>
      <c r="N203" s="66" t="str">
        <f t="shared" si="268"/>
        <v/>
      </c>
      <c r="O203" s="67" t="s">
        <v>53</v>
      </c>
      <c r="P203" s="67" t="s">
        <v>53</v>
      </c>
      <c r="Q203" s="67" t="s">
        <v>53</v>
      </c>
      <c r="R203" s="67" t="s">
        <v>53</v>
      </c>
      <c r="S203" s="67" t="s">
        <v>53</v>
      </c>
      <c r="T203" s="67" t="s">
        <v>53</v>
      </c>
      <c r="U203" s="67" t="s">
        <v>53</v>
      </c>
      <c r="V203" s="67" t="s">
        <v>54</v>
      </c>
      <c r="W203" s="67" t="s">
        <v>54</v>
      </c>
      <c r="X203" s="67" t="s">
        <v>53</v>
      </c>
      <c r="Y203" s="67" t="s">
        <v>53</v>
      </c>
      <c r="Z203" s="67" t="s">
        <v>53</v>
      </c>
      <c r="AA203" s="67" t="s">
        <v>53</v>
      </c>
      <c r="AB203" s="67" t="s">
        <v>53</v>
      </c>
      <c r="AC203" s="67" t="s">
        <v>53</v>
      </c>
      <c r="AD203" s="67" t="s">
        <v>54</v>
      </c>
      <c r="AE203" s="67" t="s">
        <v>53</v>
      </c>
      <c r="AF203" s="67" t="s">
        <v>53</v>
      </c>
      <c r="AG203" s="67" t="s">
        <v>54</v>
      </c>
      <c r="AH203" s="42"/>
      <c r="AI203" s="41"/>
      <c r="AJ203" s="42"/>
      <c r="AK203" s="85" t="str">
        <f t="shared" si="266"/>
        <v>;</v>
      </c>
      <c r="AL203" s="70" t="str">
        <f t="shared" si="269"/>
        <v/>
      </c>
      <c r="AM203" s="50" t="e">
        <f>IF(AND(M203&lt;&gt;"",AK203&lt;&gt;""),VLOOKUP(M203&amp;AK203,'No Eliminar'!$P$3:$Q$27,2,FALSE),"")</f>
        <v>#N/A</v>
      </c>
      <c r="AN203" s="93"/>
      <c r="AO203" s="1238"/>
      <c r="AP203" s="372"/>
      <c r="AQ203" s="51" t="str">
        <f t="shared" si="258"/>
        <v>Impacto</v>
      </c>
      <c r="AR203" s="43"/>
      <c r="AS203" s="49" t="str">
        <f t="shared" si="259"/>
        <v/>
      </c>
      <c r="AT203" s="43"/>
      <c r="AU203" s="49" t="str">
        <f t="shared" si="260"/>
        <v/>
      </c>
      <c r="AV203" s="53" t="e">
        <f t="shared" si="261"/>
        <v>#VALUE!</v>
      </c>
      <c r="AW203" s="43"/>
      <c r="AX203" s="43"/>
      <c r="AY203" s="43"/>
      <c r="AZ203" s="53" t="str">
        <f t="shared" si="262"/>
        <v/>
      </c>
      <c r="BA203" s="54" t="str">
        <f t="shared" si="263"/>
        <v>Muy Alta</v>
      </c>
      <c r="BB203" s="53" t="e">
        <f t="shared" si="264"/>
        <v>#VALUE!</v>
      </c>
      <c r="BC203" s="54" t="e">
        <f t="shared" si="265"/>
        <v>#VALUE!</v>
      </c>
      <c r="BD203" s="55" t="e">
        <f>IF(AND(BA203&lt;&gt;"",BC203&lt;&gt;""),VLOOKUP(BA203&amp;BC203,'No Eliminar'!$P$3:$Q$27,2,FALSE),"")</f>
        <v>#VALUE!</v>
      </c>
      <c r="BE203" s="43"/>
      <c r="BF203" s="1017"/>
      <c r="BG203" s="926"/>
      <c r="BH203" s="926"/>
      <c r="BI203" s="926"/>
      <c r="BJ203" s="926"/>
      <c r="BK203" s="1009"/>
      <c r="BL203" s="926"/>
    </row>
    <row r="204" spans="2:64" ht="50.25" thickTop="1" thickBot="1" x14ac:dyDescent="0.35">
      <c r="B204" s="779"/>
      <c r="C204" s="1184" t="e">
        <f>VLOOKUP(B204,'No Eliminar'!B$3:D$18,2,FALSE)</f>
        <v>#N/A</v>
      </c>
      <c r="D204" s="1184" t="e">
        <f>VLOOKUP(B204,'No Eliminar'!B$3:E$18,4,FALSE)</f>
        <v>#N/A</v>
      </c>
      <c r="E204" s="779"/>
      <c r="F204" s="120"/>
      <c r="G204" s="920"/>
      <c r="H204" s="919"/>
      <c r="I204" s="926"/>
      <c r="J204" s="926"/>
      <c r="K204" s="927"/>
      <c r="L204" s="41"/>
      <c r="M204" s="65" t="str">
        <f t="shared" si="267"/>
        <v>;</v>
      </c>
      <c r="N204" s="66" t="str">
        <f t="shared" si="268"/>
        <v/>
      </c>
      <c r="O204" s="67" t="s">
        <v>53</v>
      </c>
      <c r="P204" s="67" t="s">
        <v>53</v>
      </c>
      <c r="Q204" s="67" t="s">
        <v>53</v>
      </c>
      <c r="R204" s="67" t="s">
        <v>53</v>
      </c>
      <c r="S204" s="67" t="s">
        <v>53</v>
      </c>
      <c r="T204" s="67" t="s">
        <v>53</v>
      </c>
      <c r="U204" s="67" t="s">
        <v>53</v>
      </c>
      <c r="V204" s="67" t="s">
        <v>54</v>
      </c>
      <c r="W204" s="67" t="s">
        <v>54</v>
      </c>
      <c r="X204" s="67" t="s">
        <v>53</v>
      </c>
      <c r="Y204" s="67" t="s">
        <v>53</v>
      </c>
      <c r="Z204" s="67" t="s">
        <v>53</v>
      </c>
      <c r="AA204" s="67" t="s">
        <v>53</v>
      </c>
      <c r="AB204" s="67" t="s">
        <v>53</v>
      </c>
      <c r="AC204" s="67" t="s">
        <v>53</v>
      </c>
      <c r="AD204" s="67" t="s">
        <v>54</v>
      </c>
      <c r="AE204" s="67" t="s">
        <v>53</v>
      </c>
      <c r="AF204" s="67" t="s">
        <v>53</v>
      </c>
      <c r="AG204" s="67" t="s">
        <v>54</v>
      </c>
      <c r="AH204" s="42"/>
      <c r="AI204" s="41"/>
      <c r="AJ204" s="42"/>
      <c r="AK204" s="85" t="str">
        <f t="shared" si="266"/>
        <v>;</v>
      </c>
      <c r="AL204" s="70" t="str">
        <f t="shared" si="269"/>
        <v/>
      </c>
      <c r="AM204" s="50" t="e">
        <f>IF(AND(M204&lt;&gt;"",AK204&lt;&gt;""),VLOOKUP(M204&amp;AK204,'No Eliminar'!$P$3:$Q$27,2,FALSE),"")</f>
        <v>#N/A</v>
      </c>
      <c r="AN204" s="93"/>
      <c r="AO204" s="1238"/>
      <c r="AP204" s="372"/>
      <c r="AQ204" s="51" t="str">
        <f t="shared" si="258"/>
        <v>Impacto</v>
      </c>
      <c r="AR204" s="43"/>
      <c r="AS204" s="49" t="str">
        <f t="shared" si="259"/>
        <v/>
      </c>
      <c r="AT204" s="43"/>
      <c r="AU204" s="49" t="str">
        <f t="shared" si="260"/>
        <v/>
      </c>
      <c r="AV204" s="53" t="e">
        <f t="shared" si="261"/>
        <v>#VALUE!</v>
      </c>
      <c r="AW204" s="43"/>
      <c r="AX204" s="43"/>
      <c r="AY204" s="43"/>
      <c r="AZ204" s="53" t="str">
        <f t="shared" si="262"/>
        <v/>
      </c>
      <c r="BA204" s="54" t="str">
        <f t="shared" si="263"/>
        <v>Muy Alta</v>
      </c>
      <c r="BB204" s="53" t="e">
        <f t="shared" si="264"/>
        <v>#VALUE!</v>
      </c>
      <c r="BC204" s="54" t="e">
        <f t="shared" si="265"/>
        <v>#VALUE!</v>
      </c>
      <c r="BD204" s="55" t="e">
        <f>IF(AND(BA204&lt;&gt;"",BC204&lt;&gt;""),VLOOKUP(BA204&amp;BC204,'No Eliminar'!$P$3:$Q$27,2,FALSE),"")</f>
        <v>#VALUE!</v>
      </c>
      <c r="BE204" s="43"/>
      <c r="BF204" s="1017"/>
      <c r="BG204" s="926"/>
      <c r="BH204" s="926"/>
      <c r="BI204" s="926"/>
      <c r="BJ204" s="926"/>
      <c r="BK204" s="1009"/>
      <c r="BL204" s="926"/>
    </row>
    <row r="205" spans="2:64" ht="50.25" thickTop="1" thickBot="1" x14ac:dyDescent="0.35">
      <c r="B205" s="779"/>
      <c r="C205" s="1184" t="e">
        <f>VLOOKUP(B205,'No Eliminar'!B$3:D$18,2,FALSE)</f>
        <v>#N/A</v>
      </c>
      <c r="D205" s="1184" t="e">
        <f>VLOOKUP(B205,'No Eliminar'!B$3:E$18,4,FALSE)</f>
        <v>#N/A</v>
      </c>
      <c r="E205" s="779"/>
      <c r="F205" s="120"/>
      <c r="G205" s="920"/>
      <c r="H205" s="919"/>
      <c r="I205" s="926"/>
      <c r="J205" s="926"/>
      <c r="K205" s="927"/>
      <c r="L205" s="41"/>
      <c r="M205" s="65" t="str">
        <f t="shared" si="267"/>
        <v>;</v>
      </c>
      <c r="N205" s="66" t="str">
        <f t="shared" si="268"/>
        <v/>
      </c>
      <c r="O205" s="67" t="s">
        <v>53</v>
      </c>
      <c r="P205" s="67" t="s">
        <v>53</v>
      </c>
      <c r="Q205" s="67" t="s">
        <v>53</v>
      </c>
      <c r="R205" s="67" t="s">
        <v>53</v>
      </c>
      <c r="S205" s="67" t="s">
        <v>53</v>
      </c>
      <c r="T205" s="67" t="s">
        <v>53</v>
      </c>
      <c r="U205" s="67" t="s">
        <v>53</v>
      </c>
      <c r="V205" s="67" t="s">
        <v>54</v>
      </c>
      <c r="W205" s="67" t="s">
        <v>54</v>
      </c>
      <c r="X205" s="67" t="s">
        <v>53</v>
      </c>
      <c r="Y205" s="67" t="s">
        <v>53</v>
      </c>
      <c r="Z205" s="67" t="s">
        <v>53</v>
      </c>
      <c r="AA205" s="67" t="s">
        <v>53</v>
      </c>
      <c r="AB205" s="67" t="s">
        <v>53</v>
      </c>
      <c r="AC205" s="67" t="s">
        <v>53</v>
      </c>
      <c r="AD205" s="67" t="s">
        <v>54</v>
      </c>
      <c r="AE205" s="67" t="s">
        <v>53</v>
      </c>
      <c r="AF205" s="67" t="s">
        <v>53</v>
      </c>
      <c r="AG205" s="67" t="s">
        <v>54</v>
      </c>
      <c r="AH205" s="42"/>
      <c r="AI205" s="41"/>
      <c r="AJ205" s="42"/>
      <c r="AK205" s="85" t="str">
        <f t="shared" si="266"/>
        <v>;</v>
      </c>
      <c r="AL205" s="70" t="str">
        <f t="shared" si="269"/>
        <v/>
      </c>
      <c r="AM205" s="50" t="e">
        <f>IF(AND(M205&lt;&gt;"",AK205&lt;&gt;""),VLOOKUP(M205&amp;AK205,'No Eliminar'!$P$3:$Q$27,2,FALSE),"")</f>
        <v>#N/A</v>
      </c>
      <c r="AN205" s="93"/>
      <c r="AO205" s="1238"/>
      <c r="AP205" s="372"/>
      <c r="AQ205" s="51" t="str">
        <f t="shared" si="258"/>
        <v>Impacto</v>
      </c>
      <c r="AR205" s="43"/>
      <c r="AS205" s="49" t="str">
        <f t="shared" si="259"/>
        <v/>
      </c>
      <c r="AT205" s="43"/>
      <c r="AU205" s="49" t="str">
        <f t="shared" si="260"/>
        <v/>
      </c>
      <c r="AV205" s="53" t="e">
        <f t="shared" si="261"/>
        <v>#VALUE!</v>
      </c>
      <c r="AW205" s="43"/>
      <c r="AX205" s="43"/>
      <c r="AY205" s="43"/>
      <c r="AZ205" s="53" t="str">
        <f t="shared" si="262"/>
        <v/>
      </c>
      <c r="BA205" s="54" t="str">
        <f t="shared" si="263"/>
        <v>Muy Alta</v>
      </c>
      <c r="BB205" s="53" t="e">
        <f t="shared" si="264"/>
        <v>#VALUE!</v>
      </c>
      <c r="BC205" s="54" t="e">
        <f t="shared" si="265"/>
        <v>#VALUE!</v>
      </c>
      <c r="BD205" s="55" t="e">
        <f>IF(AND(BA205&lt;&gt;"",BC205&lt;&gt;""),VLOOKUP(BA205&amp;BC205,'No Eliminar'!$P$3:$Q$27,2,FALSE),"")</f>
        <v>#VALUE!</v>
      </c>
      <c r="BE205" s="43"/>
      <c r="BF205" s="1017"/>
      <c r="BG205" s="926"/>
      <c r="BH205" s="926"/>
      <c r="BI205" s="926"/>
      <c r="BJ205" s="926"/>
      <c r="BK205" s="1009"/>
      <c r="BL205" s="926"/>
    </row>
    <row r="206" spans="2:64" ht="50.25" thickTop="1" thickBot="1" x14ac:dyDescent="0.35">
      <c r="B206" s="779"/>
      <c r="C206" s="1184" t="e">
        <f>VLOOKUP(B206,'No Eliminar'!B$3:D$18,2,FALSE)</f>
        <v>#N/A</v>
      </c>
      <c r="D206" s="1184" t="e">
        <f>VLOOKUP(B206,'No Eliminar'!B$3:E$18,4,FALSE)</f>
        <v>#N/A</v>
      </c>
      <c r="E206" s="779"/>
      <c r="F206" s="120"/>
      <c r="G206" s="920"/>
      <c r="H206" s="919"/>
      <c r="I206" s="926"/>
      <c r="J206" s="926"/>
      <c r="K206" s="927"/>
      <c r="L206" s="41"/>
      <c r="M206" s="65" t="str">
        <f t="shared" si="267"/>
        <v>;</v>
      </c>
      <c r="N206" s="66" t="str">
        <f t="shared" si="268"/>
        <v/>
      </c>
      <c r="O206" s="67" t="s">
        <v>53</v>
      </c>
      <c r="P206" s="67" t="s">
        <v>53</v>
      </c>
      <c r="Q206" s="67" t="s">
        <v>53</v>
      </c>
      <c r="R206" s="67" t="s">
        <v>53</v>
      </c>
      <c r="S206" s="67" t="s">
        <v>53</v>
      </c>
      <c r="T206" s="67" t="s">
        <v>53</v>
      </c>
      <c r="U206" s="67" t="s">
        <v>53</v>
      </c>
      <c r="V206" s="67" t="s">
        <v>54</v>
      </c>
      <c r="W206" s="67" t="s">
        <v>54</v>
      </c>
      <c r="X206" s="67" t="s">
        <v>53</v>
      </c>
      <c r="Y206" s="67" t="s">
        <v>53</v>
      </c>
      <c r="Z206" s="67" t="s">
        <v>53</v>
      </c>
      <c r="AA206" s="67" t="s">
        <v>53</v>
      </c>
      <c r="AB206" s="67" t="s">
        <v>53</v>
      </c>
      <c r="AC206" s="67" t="s">
        <v>53</v>
      </c>
      <c r="AD206" s="67" t="s">
        <v>54</v>
      </c>
      <c r="AE206" s="67" t="s">
        <v>53</v>
      </c>
      <c r="AF206" s="67" t="s">
        <v>53</v>
      </c>
      <c r="AG206" s="67" t="s">
        <v>54</v>
      </c>
      <c r="AH206" s="42"/>
      <c r="AI206" s="41"/>
      <c r="AJ206" s="42"/>
      <c r="AK206" s="85" t="str">
        <f t="shared" si="266"/>
        <v>;</v>
      </c>
      <c r="AL206" s="70" t="str">
        <f t="shared" si="269"/>
        <v/>
      </c>
      <c r="AM206" s="50" t="e">
        <f>IF(AND(M206&lt;&gt;"",AK206&lt;&gt;""),VLOOKUP(M206&amp;AK206,'No Eliminar'!$P$3:$Q$27,2,FALSE),"")</f>
        <v>#N/A</v>
      </c>
      <c r="AN206" s="93"/>
      <c r="AO206" s="1238"/>
      <c r="AP206" s="372"/>
      <c r="AQ206" s="51" t="str">
        <f t="shared" si="258"/>
        <v>Impacto</v>
      </c>
      <c r="AR206" s="43"/>
      <c r="AS206" s="49" t="str">
        <f t="shared" si="259"/>
        <v/>
      </c>
      <c r="AT206" s="43"/>
      <c r="AU206" s="49" t="str">
        <f t="shared" si="260"/>
        <v/>
      </c>
      <c r="AV206" s="53" t="e">
        <f t="shared" si="261"/>
        <v>#VALUE!</v>
      </c>
      <c r="AW206" s="43"/>
      <c r="AX206" s="43"/>
      <c r="AY206" s="43"/>
      <c r="AZ206" s="53" t="str">
        <f t="shared" si="262"/>
        <v/>
      </c>
      <c r="BA206" s="54" t="str">
        <f t="shared" si="263"/>
        <v>Muy Alta</v>
      </c>
      <c r="BB206" s="53" t="e">
        <f t="shared" si="264"/>
        <v>#VALUE!</v>
      </c>
      <c r="BC206" s="54" t="e">
        <f t="shared" si="265"/>
        <v>#VALUE!</v>
      </c>
      <c r="BD206" s="55" t="e">
        <f>IF(AND(BA206&lt;&gt;"",BC206&lt;&gt;""),VLOOKUP(BA206&amp;BC206,'No Eliminar'!$P$3:$Q$27,2,FALSE),"")</f>
        <v>#VALUE!</v>
      </c>
      <c r="BE206" s="43"/>
      <c r="BF206" s="1017"/>
      <c r="BG206" s="926"/>
      <c r="BH206" s="926"/>
      <c r="BI206" s="926"/>
      <c r="BJ206" s="926"/>
      <c r="BK206" s="1009"/>
      <c r="BL206" s="926"/>
    </row>
    <row r="207" spans="2:64" ht="50.25" thickTop="1" thickBot="1" x14ac:dyDescent="0.35">
      <c r="B207" s="779"/>
      <c r="C207" s="1184" t="e">
        <f>VLOOKUP(B207,'No Eliminar'!B$3:D$18,2,FALSE)</f>
        <v>#N/A</v>
      </c>
      <c r="D207" s="1184" t="e">
        <f>VLOOKUP(B207,'No Eliminar'!B$3:E$18,4,FALSE)</f>
        <v>#N/A</v>
      </c>
      <c r="E207" s="779"/>
      <c r="F207" s="120"/>
      <c r="G207" s="920"/>
      <c r="H207" s="919"/>
      <c r="I207" s="926"/>
      <c r="J207" s="926"/>
      <c r="K207" s="927"/>
      <c r="L207" s="41"/>
      <c r="M207" s="65" t="str">
        <f t="shared" si="267"/>
        <v>;</v>
      </c>
      <c r="N207" s="66" t="str">
        <f t="shared" si="268"/>
        <v/>
      </c>
      <c r="O207" s="67" t="s">
        <v>53</v>
      </c>
      <c r="P207" s="67" t="s">
        <v>53</v>
      </c>
      <c r="Q207" s="67" t="s">
        <v>53</v>
      </c>
      <c r="R207" s="67" t="s">
        <v>53</v>
      </c>
      <c r="S207" s="67" t="s">
        <v>53</v>
      </c>
      <c r="T207" s="67" t="s">
        <v>53</v>
      </c>
      <c r="U207" s="67" t="s">
        <v>53</v>
      </c>
      <c r="V207" s="67" t="s">
        <v>54</v>
      </c>
      <c r="W207" s="67" t="s">
        <v>54</v>
      </c>
      <c r="X207" s="67" t="s">
        <v>53</v>
      </c>
      <c r="Y207" s="67" t="s">
        <v>53</v>
      </c>
      <c r="Z207" s="67" t="s">
        <v>53</v>
      </c>
      <c r="AA207" s="67" t="s">
        <v>53</v>
      </c>
      <c r="AB207" s="67" t="s">
        <v>53</v>
      </c>
      <c r="AC207" s="67" t="s">
        <v>53</v>
      </c>
      <c r="AD207" s="67" t="s">
        <v>54</v>
      </c>
      <c r="AE207" s="67" t="s">
        <v>53</v>
      </c>
      <c r="AF207" s="67" t="s">
        <v>53</v>
      </c>
      <c r="AG207" s="67" t="s">
        <v>54</v>
      </c>
      <c r="AH207" s="42"/>
      <c r="AI207" s="41"/>
      <c r="AJ207" s="42"/>
      <c r="AK207" s="85" t="str">
        <f t="shared" si="266"/>
        <v>;</v>
      </c>
      <c r="AL207" s="70" t="str">
        <f t="shared" si="269"/>
        <v/>
      </c>
      <c r="AM207" s="50" t="e">
        <f>IF(AND(M207&lt;&gt;"",AK207&lt;&gt;""),VLOOKUP(M207&amp;AK207,'No Eliminar'!$P$3:$Q$27,2,FALSE),"")</f>
        <v>#N/A</v>
      </c>
      <c r="AN207" s="93"/>
      <c r="AO207" s="1238"/>
      <c r="AP207" s="372"/>
      <c r="AQ207" s="51" t="str">
        <f t="shared" si="258"/>
        <v>Impacto</v>
      </c>
      <c r="AR207" s="43"/>
      <c r="AS207" s="49" t="str">
        <f t="shared" si="259"/>
        <v/>
      </c>
      <c r="AT207" s="43"/>
      <c r="AU207" s="49" t="str">
        <f t="shared" si="260"/>
        <v/>
      </c>
      <c r="AV207" s="53" t="e">
        <f t="shared" si="261"/>
        <v>#VALUE!</v>
      </c>
      <c r="AW207" s="43"/>
      <c r="AX207" s="43"/>
      <c r="AY207" s="43"/>
      <c r="AZ207" s="53" t="str">
        <f t="shared" si="262"/>
        <v/>
      </c>
      <c r="BA207" s="54" t="str">
        <f t="shared" si="263"/>
        <v>Muy Alta</v>
      </c>
      <c r="BB207" s="53" t="e">
        <f t="shared" si="264"/>
        <v>#VALUE!</v>
      </c>
      <c r="BC207" s="54" t="e">
        <f t="shared" si="265"/>
        <v>#VALUE!</v>
      </c>
      <c r="BD207" s="55" t="e">
        <f>IF(AND(BA207&lt;&gt;"",BC207&lt;&gt;""),VLOOKUP(BA207&amp;BC207,'No Eliminar'!$P$3:$Q$27,2,FALSE),"")</f>
        <v>#VALUE!</v>
      </c>
      <c r="BE207" s="43"/>
      <c r="BF207" s="1017"/>
      <c r="BG207" s="926"/>
      <c r="BH207" s="926"/>
      <c r="BI207" s="926"/>
      <c r="BJ207" s="926"/>
      <c r="BK207" s="1009"/>
      <c r="BL207" s="926"/>
    </row>
    <row r="208" spans="2:64" ht="50.25" thickTop="1" thickBot="1" x14ac:dyDescent="0.35">
      <c r="B208" s="779"/>
      <c r="C208" s="1184" t="e">
        <f>VLOOKUP(B208,'No Eliminar'!B$3:D$18,2,FALSE)</f>
        <v>#N/A</v>
      </c>
      <c r="D208" s="1184" t="e">
        <f>VLOOKUP(B208,'No Eliminar'!B$3:E$18,4,FALSE)</f>
        <v>#N/A</v>
      </c>
      <c r="E208" s="779"/>
      <c r="F208" s="120"/>
      <c r="G208" s="920"/>
      <c r="H208" s="919"/>
      <c r="I208" s="926"/>
      <c r="J208" s="926"/>
      <c r="K208" s="927"/>
      <c r="L208" s="41"/>
      <c r="M208" s="65" t="str">
        <f t="shared" si="267"/>
        <v>;</v>
      </c>
      <c r="N208" s="66" t="str">
        <f t="shared" si="268"/>
        <v/>
      </c>
      <c r="O208" s="67" t="s">
        <v>53</v>
      </c>
      <c r="P208" s="67" t="s">
        <v>53</v>
      </c>
      <c r="Q208" s="67" t="s">
        <v>53</v>
      </c>
      <c r="R208" s="67" t="s">
        <v>53</v>
      </c>
      <c r="S208" s="67" t="s">
        <v>53</v>
      </c>
      <c r="T208" s="67" t="s">
        <v>53</v>
      </c>
      <c r="U208" s="67" t="s">
        <v>53</v>
      </c>
      <c r="V208" s="67" t="s">
        <v>54</v>
      </c>
      <c r="W208" s="67" t="s">
        <v>54</v>
      </c>
      <c r="X208" s="67" t="s">
        <v>53</v>
      </c>
      <c r="Y208" s="67" t="s">
        <v>53</v>
      </c>
      <c r="Z208" s="67" t="s">
        <v>53</v>
      </c>
      <c r="AA208" s="67" t="s">
        <v>53</v>
      </c>
      <c r="AB208" s="67" t="s">
        <v>53</v>
      </c>
      <c r="AC208" s="67" t="s">
        <v>53</v>
      </c>
      <c r="AD208" s="67" t="s">
        <v>54</v>
      </c>
      <c r="AE208" s="67" t="s">
        <v>53</v>
      </c>
      <c r="AF208" s="67" t="s">
        <v>53</v>
      </c>
      <c r="AG208" s="67" t="s">
        <v>54</v>
      </c>
      <c r="AH208" s="42"/>
      <c r="AI208" s="41"/>
      <c r="AJ208" s="42"/>
      <c r="AK208" s="85" t="str">
        <f t="shared" si="266"/>
        <v>;</v>
      </c>
      <c r="AL208" s="70" t="str">
        <f t="shared" si="269"/>
        <v/>
      </c>
      <c r="AM208" s="50" t="e">
        <f>IF(AND(M208&lt;&gt;"",AK208&lt;&gt;""),VLOOKUP(M208&amp;AK208,'No Eliminar'!$P$3:$Q$27,2,FALSE),"")</f>
        <v>#N/A</v>
      </c>
      <c r="AN208" s="93"/>
      <c r="AO208" s="1238"/>
      <c r="AP208" s="372"/>
      <c r="AQ208" s="51" t="str">
        <f t="shared" si="258"/>
        <v>Impacto</v>
      </c>
      <c r="AR208" s="43"/>
      <c r="AS208" s="49" t="str">
        <f t="shared" si="259"/>
        <v/>
      </c>
      <c r="AT208" s="43"/>
      <c r="AU208" s="49" t="str">
        <f t="shared" si="260"/>
        <v/>
      </c>
      <c r="AV208" s="53" t="e">
        <f t="shared" si="261"/>
        <v>#VALUE!</v>
      </c>
      <c r="AW208" s="43"/>
      <c r="AX208" s="43"/>
      <c r="AY208" s="43"/>
      <c r="AZ208" s="53" t="str">
        <f t="shared" si="262"/>
        <v/>
      </c>
      <c r="BA208" s="54" t="str">
        <f t="shared" si="263"/>
        <v>Muy Alta</v>
      </c>
      <c r="BB208" s="53" t="e">
        <f t="shared" si="264"/>
        <v>#VALUE!</v>
      </c>
      <c r="BC208" s="54" t="e">
        <f t="shared" si="265"/>
        <v>#VALUE!</v>
      </c>
      <c r="BD208" s="55" t="e">
        <f>IF(AND(BA208&lt;&gt;"",BC208&lt;&gt;""),VLOOKUP(BA208&amp;BC208,'No Eliminar'!$P$3:$Q$27,2,FALSE),"")</f>
        <v>#VALUE!</v>
      </c>
      <c r="BE208" s="43"/>
      <c r="BF208" s="1017"/>
      <c r="BG208" s="926"/>
      <c r="BH208" s="926"/>
      <c r="BI208" s="926"/>
      <c r="BJ208" s="926"/>
      <c r="BK208" s="1009"/>
      <c r="BL208" s="926"/>
    </row>
    <row r="209" spans="2:64" ht="50.25" thickTop="1" thickBot="1" x14ac:dyDescent="0.35">
      <c r="B209" s="779"/>
      <c r="C209" s="1184" t="e">
        <f>VLOOKUP(B209,'No Eliminar'!B$3:D$18,2,FALSE)</f>
        <v>#N/A</v>
      </c>
      <c r="D209" s="1184" t="e">
        <f>VLOOKUP(B209,'No Eliminar'!B$3:E$18,4,FALSE)</f>
        <v>#N/A</v>
      </c>
      <c r="E209" s="779"/>
      <c r="F209" s="120"/>
      <c r="G209" s="920"/>
      <c r="H209" s="919"/>
      <c r="I209" s="926"/>
      <c r="J209" s="926"/>
      <c r="K209" s="927"/>
      <c r="L209" s="41"/>
      <c r="M209" s="65" t="str">
        <f t="shared" si="267"/>
        <v>;</v>
      </c>
      <c r="N209" s="66" t="str">
        <f t="shared" si="268"/>
        <v/>
      </c>
      <c r="O209" s="67" t="s">
        <v>53</v>
      </c>
      <c r="P209" s="67" t="s">
        <v>53</v>
      </c>
      <c r="Q209" s="67" t="s">
        <v>53</v>
      </c>
      <c r="R209" s="67" t="s">
        <v>53</v>
      </c>
      <c r="S209" s="67" t="s">
        <v>53</v>
      </c>
      <c r="T209" s="67" t="s">
        <v>53</v>
      </c>
      <c r="U209" s="67" t="s">
        <v>53</v>
      </c>
      <c r="V209" s="67" t="s">
        <v>54</v>
      </c>
      <c r="W209" s="67" t="s">
        <v>54</v>
      </c>
      <c r="X209" s="67" t="s">
        <v>53</v>
      </c>
      <c r="Y209" s="67" t="s">
        <v>53</v>
      </c>
      <c r="Z209" s="67" t="s">
        <v>53</v>
      </c>
      <c r="AA209" s="67" t="s">
        <v>53</v>
      </c>
      <c r="AB209" s="67" t="s">
        <v>53</v>
      </c>
      <c r="AC209" s="67" t="s">
        <v>53</v>
      </c>
      <c r="AD209" s="67" t="s">
        <v>54</v>
      </c>
      <c r="AE209" s="67" t="s">
        <v>53</v>
      </c>
      <c r="AF209" s="67" t="s">
        <v>53</v>
      </c>
      <c r="AG209" s="67" t="s">
        <v>54</v>
      </c>
      <c r="AH209" s="42"/>
      <c r="AI209" s="41"/>
      <c r="AJ209" s="42"/>
      <c r="AK209" s="85" t="str">
        <f t="shared" si="266"/>
        <v>;</v>
      </c>
      <c r="AL209" s="70" t="str">
        <f t="shared" si="269"/>
        <v/>
      </c>
      <c r="AM209" s="50" t="e">
        <f>IF(AND(M209&lt;&gt;"",AK209&lt;&gt;""),VLOOKUP(M209&amp;AK209,'No Eliminar'!$P$3:$Q$27,2,FALSE),"")</f>
        <v>#N/A</v>
      </c>
      <c r="AN209" s="93"/>
      <c r="AO209" s="1238"/>
      <c r="AP209" s="372"/>
      <c r="AQ209" s="51" t="str">
        <f t="shared" si="258"/>
        <v>Impacto</v>
      </c>
      <c r="AR209" s="43"/>
      <c r="AS209" s="49" t="str">
        <f t="shared" si="259"/>
        <v/>
      </c>
      <c r="AT209" s="43"/>
      <c r="AU209" s="49" t="str">
        <f t="shared" si="260"/>
        <v/>
      </c>
      <c r="AV209" s="53" t="e">
        <f t="shared" si="261"/>
        <v>#VALUE!</v>
      </c>
      <c r="AW209" s="43"/>
      <c r="AX209" s="43"/>
      <c r="AY209" s="43"/>
      <c r="AZ209" s="53" t="str">
        <f t="shared" si="262"/>
        <v/>
      </c>
      <c r="BA209" s="54" t="str">
        <f t="shared" si="263"/>
        <v>Muy Alta</v>
      </c>
      <c r="BB209" s="53" t="e">
        <f t="shared" si="264"/>
        <v>#VALUE!</v>
      </c>
      <c r="BC209" s="54" t="e">
        <f t="shared" si="265"/>
        <v>#VALUE!</v>
      </c>
      <c r="BD209" s="55" t="e">
        <f>IF(AND(BA209&lt;&gt;"",BC209&lt;&gt;""),VLOOKUP(BA209&amp;BC209,'No Eliminar'!$P$3:$Q$27,2,FALSE),"")</f>
        <v>#VALUE!</v>
      </c>
      <c r="BE209" s="43"/>
      <c r="BF209" s="1017"/>
      <c r="BG209" s="926"/>
      <c r="BH209" s="926"/>
      <c r="BI209" s="926"/>
      <c r="BJ209" s="926"/>
      <c r="BK209" s="1009"/>
      <c r="BL209" s="926"/>
    </row>
    <row r="210" spans="2:64" ht="50.25" thickTop="1" thickBot="1" x14ac:dyDescent="0.35">
      <c r="B210" s="779"/>
      <c r="C210" s="1184" t="e">
        <f>VLOOKUP(B210,'No Eliminar'!B$3:D$18,2,FALSE)</f>
        <v>#N/A</v>
      </c>
      <c r="D210" s="1184" t="e">
        <f>VLOOKUP(B210,'No Eliminar'!B$3:E$18,4,FALSE)</f>
        <v>#N/A</v>
      </c>
      <c r="E210" s="779"/>
      <c r="F210" s="120"/>
      <c r="G210" s="920"/>
      <c r="H210" s="919"/>
      <c r="I210" s="926"/>
      <c r="J210" s="926"/>
      <c r="K210" s="927"/>
      <c r="L210" s="41"/>
      <c r="M210" s="65" t="str">
        <f t="shared" si="267"/>
        <v>;</v>
      </c>
      <c r="N210" s="66" t="str">
        <f t="shared" si="268"/>
        <v/>
      </c>
      <c r="O210" s="67" t="s">
        <v>53</v>
      </c>
      <c r="P210" s="67" t="s">
        <v>53</v>
      </c>
      <c r="Q210" s="67" t="s">
        <v>53</v>
      </c>
      <c r="R210" s="67" t="s">
        <v>53</v>
      </c>
      <c r="S210" s="67" t="s">
        <v>53</v>
      </c>
      <c r="T210" s="67" t="s">
        <v>53</v>
      </c>
      <c r="U210" s="67" t="s">
        <v>53</v>
      </c>
      <c r="V210" s="67" t="s">
        <v>54</v>
      </c>
      <c r="W210" s="67" t="s">
        <v>54</v>
      </c>
      <c r="X210" s="67" t="s">
        <v>53</v>
      </c>
      <c r="Y210" s="67" t="s">
        <v>53</v>
      </c>
      <c r="Z210" s="67" t="s">
        <v>53</v>
      </c>
      <c r="AA210" s="67" t="s">
        <v>53</v>
      </c>
      <c r="AB210" s="67" t="s">
        <v>53</v>
      </c>
      <c r="AC210" s="67" t="s">
        <v>53</v>
      </c>
      <c r="AD210" s="67" t="s">
        <v>54</v>
      </c>
      <c r="AE210" s="67" t="s">
        <v>53</v>
      </c>
      <c r="AF210" s="67" t="s">
        <v>53</v>
      </c>
      <c r="AG210" s="67" t="s">
        <v>54</v>
      </c>
      <c r="AH210" s="42"/>
      <c r="AI210" s="41"/>
      <c r="AJ210" s="42"/>
      <c r="AK210" s="85" t="str">
        <f t="shared" si="266"/>
        <v>;</v>
      </c>
      <c r="AL210" s="70" t="str">
        <f t="shared" si="269"/>
        <v/>
      </c>
      <c r="AM210" s="50" t="e">
        <f>IF(AND(M210&lt;&gt;"",AK210&lt;&gt;""),VLOOKUP(M210&amp;AK210,'No Eliminar'!$P$3:$Q$27,2,FALSE),"")</f>
        <v>#N/A</v>
      </c>
      <c r="AN210" s="93"/>
      <c r="AO210" s="1238"/>
      <c r="AP210" s="372"/>
      <c r="AQ210" s="51" t="str">
        <f t="shared" si="258"/>
        <v>Impacto</v>
      </c>
      <c r="AR210" s="43"/>
      <c r="AS210" s="49" t="str">
        <f t="shared" si="259"/>
        <v/>
      </c>
      <c r="AT210" s="43"/>
      <c r="AU210" s="49" t="str">
        <f t="shared" si="260"/>
        <v/>
      </c>
      <c r="AV210" s="53" t="e">
        <f t="shared" si="261"/>
        <v>#VALUE!</v>
      </c>
      <c r="AW210" s="43"/>
      <c r="AX210" s="43"/>
      <c r="AY210" s="43"/>
      <c r="AZ210" s="53" t="str">
        <f t="shared" si="262"/>
        <v/>
      </c>
      <c r="BA210" s="54" t="str">
        <f t="shared" si="263"/>
        <v>Muy Alta</v>
      </c>
      <c r="BB210" s="53" t="e">
        <f t="shared" si="264"/>
        <v>#VALUE!</v>
      </c>
      <c r="BC210" s="54" t="e">
        <f t="shared" si="265"/>
        <v>#VALUE!</v>
      </c>
      <c r="BD210" s="55" t="e">
        <f>IF(AND(BA210&lt;&gt;"",BC210&lt;&gt;""),VLOOKUP(BA210&amp;BC210,'No Eliminar'!$P$3:$Q$27,2,FALSE),"")</f>
        <v>#VALUE!</v>
      </c>
      <c r="BE210" s="43"/>
      <c r="BF210" s="1017"/>
      <c r="BG210" s="926"/>
      <c r="BH210" s="926"/>
      <c r="BI210" s="926"/>
      <c r="BJ210" s="926"/>
      <c r="BK210" s="1009"/>
      <c r="BL210" s="926"/>
    </row>
    <row r="211" spans="2:64" ht="50.25" thickTop="1" thickBot="1" x14ac:dyDescent="0.35">
      <c r="B211" s="779"/>
      <c r="C211" s="1184" t="e">
        <f>VLOOKUP(B211,'No Eliminar'!B$3:D$18,2,FALSE)</f>
        <v>#N/A</v>
      </c>
      <c r="D211" s="1184" t="e">
        <f>VLOOKUP(B211,'No Eliminar'!B$3:E$18,4,FALSE)</f>
        <v>#N/A</v>
      </c>
      <c r="E211" s="779"/>
      <c r="F211" s="120"/>
      <c r="G211" s="920"/>
      <c r="H211" s="919"/>
      <c r="I211" s="926"/>
      <c r="J211" s="926"/>
      <c r="K211" s="927"/>
      <c r="L211" s="41"/>
      <c r="M211" s="65" t="str">
        <f t="shared" si="267"/>
        <v>;</v>
      </c>
      <c r="N211" s="66" t="str">
        <f t="shared" si="268"/>
        <v/>
      </c>
      <c r="O211" s="67" t="s">
        <v>53</v>
      </c>
      <c r="P211" s="67" t="s">
        <v>53</v>
      </c>
      <c r="Q211" s="67" t="s">
        <v>53</v>
      </c>
      <c r="R211" s="67" t="s">
        <v>53</v>
      </c>
      <c r="S211" s="67" t="s">
        <v>53</v>
      </c>
      <c r="T211" s="67" t="s">
        <v>53</v>
      </c>
      <c r="U211" s="67" t="s">
        <v>53</v>
      </c>
      <c r="V211" s="67" t="s">
        <v>54</v>
      </c>
      <c r="W211" s="67" t="s">
        <v>54</v>
      </c>
      <c r="X211" s="67" t="s">
        <v>53</v>
      </c>
      <c r="Y211" s="67" t="s">
        <v>53</v>
      </c>
      <c r="Z211" s="67" t="s">
        <v>53</v>
      </c>
      <c r="AA211" s="67" t="s">
        <v>53</v>
      </c>
      <c r="AB211" s="67" t="s">
        <v>53</v>
      </c>
      <c r="AC211" s="67" t="s">
        <v>53</v>
      </c>
      <c r="AD211" s="67" t="s">
        <v>54</v>
      </c>
      <c r="AE211" s="67" t="s">
        <v>53</v>
      </c>
      <c r="AF211" s="67" t="s">
        <v>53</v>
      </c>
      <c r="AG211" s="67" t="s">
        <v>54</v>
      </c>
      <c r="AH211" s="42"/>
      <c r="AI211" s="41"/>
      <c r="AJ211" s="42"/>
      <c r="AK211" s="85" t="str">
        <f t="shared" si="266"/>
        <v>;</v>
      </c>
      <c r="AL211" s="70" t="str">
        <f t="shared" si="269"/>
        <v/>
      </c>
      <c r="AM211" s="50" t="e">
        <f>IF(AND(M211&lt;&gt;"",AK211&lt;&gt;""),VLOOKUP(M211&amp;AK211,'No Eliminar'!$P$3:$Q$27,2,FALSE),"")</f>
        <v>#N/A</v>
      </c>
      <c r="AN211" s="93"/>
      <c r="AO211" s="1238"/>
      <c r="AP211" s="372"/>
      <c r="AQ211" s="51" t="str">
        <f t="shared" si="258"/>
        <v>Impacto</v>
      </c>
      <c r="AR211" s="43"/>
      <c r="AS211" s="49" t="str">
        <f t="shared" si="259"/>
        <v/>
      </c>
      <c r="AT211" s="43"/>
      <c r="AU211" s="49" t="str">
        <f t="shared" si="260"/>
        <v/>
      </c>
      <c r="AV211" s="53" t="e">
        <f t="shared" si="261"/>
        <v>#VALUE!</v>
      </c>
      <c r="AW211" s="43"/>
      <c r="AX211" s="43"/>
      <c r="AY211" s="43"/>
      <c r="AZ211" s="53" t="str">
        <f t="shared" si="262"/>
        <v/>
      </c>
      <c r="BA211" s="54" t="str">
        <f t="shared" si="263"/>
        <v>Muy Alta</v>
      </c>
      <c r="BB211" s="53" t="e">
        <f t="shared" si="264"/>
        <v>#VALUE!</v>
      </c>
      <c r="BC211" s="54" t="e">
        <f t="shared" si="265"/>
        <v>#VALUE!</v>
      </c>
      <c r="BD211" s="55" t="e">
        <f>IF(AND(BA211&lt;&gt;"",BC211&lt;&gt;""),VLOOKUP(BA211&amp;BC211,'No Eliminar'!$P$3:$Q$27,2,FALSE),"")</f>
        <v>#VALUE!</v>
      </c>
      <c r="BE211" s="43"/>
      <c r="BF211" s="1017"/>
      <c r="BG211" s="926"/>
      <c r="BH211" s="926"/>
      <c r="BI211" s="926"/>
      <c r="BJ211" s="926"/>
      <c r="BK211" s="1009"/>
      <c r="BL211" s="926"/>
    </row>
    <row r="212" spans="2:64" ht="50.25" thickTop="1" thickBot="1" x14ac:dyDescent="0.35">
      <c r="B212" s="779"/>
      <c r="C212" s="1184" t="e">
        <f>VLOOKUP(B212,'No Eliminar'!B$3:D$18,2,FALSE)</f>
        <v>#N/A</v>
      </c>
      <c r="D212" s="1184" t="e">
        <f>VLOOKUP(B212,'No Eliminar'!B$3:E$18,4,FALSE)</f>
        <v>#N/A</v>
      </c>
      <c r="E212" s="779"/>
      <c r="F212" s="120"/>
      <c r="G212" s="920"/>
      <c r="H212" s="919"/>
      <c r="I212" s="926"/>
      <c r="J212" s="926"/>
      <c r="K212" s="927"/>
      <c r="L212" s="41"/>
      <c r="M212" s="65" t="str">
        <f t="shared" si="267"/>
        <v>;</v>
      </c>
      <c r="N212" s="66" t="str">
        <f t="shared" si="268"/>
        <v/>
      </c>
      <c r="O212" s="67" t="s">
        <v>53</v>
      </c>
      <c r="P212" s="67" t="s">
        <v>53</v>
      </c>
      <c r="Q212" s="67" t="s">
        <v>53</v>
      </c>
      <c r="R212" s="67" t="s">
        <v>53</v>
      </c>
      <c r="S212" s="67" t="s">
        <v>53</v>
      </c>
      <c r="T212" s="67" t="s">
        <v>53</v>
      </c>
      <c r="U212" s="67" t="s">
        <v>53</v>
      </c>
      <c r="V212" s="67" t="s">
        <v>54</v>
      </c>
      <c r="W212" s="67" t="s">
        <v>54</v>
      </c>
      <c r="X212" s="67" t="s">
        <v>53</v>
      </c>
      <c r="Y212" s="67" t="s">
        <v>53</v>
      </c>
      <c r="Z212" s="67" t="s">
        <v>53</v>
      </c>
      <c r="AA212" s="67" t="s">
        <v>53</v>
      </c>
      <c r="AB212" s="67" t="s">
        <v>53</v>
      </c>
      <c r="AC212" s="67" t="s">
        <v>53</v>
      </c>
      <c r="AD212" s="67" t="s">
        <v>54</v>
      </c>
      <c r="AE212" s="67" t="s">
        <v>53</v>
      </c>
      <c r="AF212" s="67" t="s">
        <v>53</v>
      </c>
      <c r="AG212" s="67" t="s">
        <v>54</v>
      </c>
      <c r="AH212" s="42"/>
      <c r="AI212" s="41"/>
      <c r="AJ212" s="42"/>
      <c r="AK212" s="85" t="str">
        <f t="shared" si="266"/>
        <v>;</v>
      </c>
      <c r="AL212" s="70" t="str">
        <f t="shared" si="269"/>
        <v/>
      </c>
      <c r="AM212" s="50" t="e">
        <f>IF(AND(M212&lt;&gt;"",AK212&lt;&gt;""),VLOOKUP(M212&amp;AK212,'No Eliminar'!$P$3:$Q$27,2,FALSE),"")</f>
        <v>#N/A</v>
      </c>
      <c r="AN212" s="93"/>
      <c r="AO212" s="1238"/>
      <c r="AP212" s="372"/>
      <c r="AQ212" s="51" t="str">
        <f t="shared" si="258"/>
        <v>Impacto</v>
      </c>
      <c r="AR212" s="43"/>
      <c r="AS212" s="49" t="str">
        <f t="shared" si="259"/>
        <v/>
      </c>
      <c r="AT212" s="43"/>
      <c r="AU212" s="49" t="str">
        <f t="shared" si="260"/>
        <v/>
      </c>
      <c r="AV212" s="53" t="e">
        <f t="shared" si="261"/>
        <v>#VALUE!</v>
      </c>
      <c r="AW212" s="43"/>
      <c r="AX212" s="43"/>
      <c r="AY212" s="43"/>
      <c r="AZ212" s="53" t="str">
        <f t="shared" si="262"/>
        <v/>
      </c>
      <c r="BA212" s="54" t="str">
        <f t="shared" si="263"/>
        <v>Muy Alta</v>
      </c>
      <c r="BB212" s="53" t="e">
        <f t="shared" si="264"/>
        <v>#VALUE!</v>
      </c>
      <c r="BC212" s="54" t="e">
        <f t="shared" si="265"/>
        <v>#VALUE!</v>
      </c>
      <c r="BD212" s="55" t="e">
        <f>IF(AND(BA212&lt;&gt;"",BC212&lt;&gt;""),VLOOKUP(BA212&amp;BC212,'No Eliminar'!$P$3:$Q$27,2,FALSE),"")</f>
        <v>#VALUE!</v>
      </c>
      <c r="BE212" s="43"/>
      <c r="BF212" s="1017"/>
      <c r="BG212" s="926"/>
      <c r="BH212" s="926"/>
      <c r="BI212" s="926"/>
      <c r="BJ212" s="926"/>
      <c r="BK212" s="1009"/>
      <c r="BL212" s="926"/>
    </row>
    <row r="213" spans="2:64" ht="50.25" thickTop="1" thickBot="1" x14ac:dyDescent="0.35">
      <c r="B213" s="40"/>
      <c r="C213" s="81" t="e">
        <f>VLOOKUP(B213,'No Eliminar'!B$3:D$18,2,FALSE)</f>
        <v>#N/A</v>
      </c>
      <c r="D213" s="81" t="e">
        <f>VLOOKUP(B213,'No Eliminar'!B$3:E$18,4,FALSE)</f>
        <v>#N/A</v>
      </c>
      <c r="E213" s="40"/>
      <c r="F213" s="120"/>
      <c r="G213" s="920"/>
      <c r="H213" s="919"/>
      <c r="I213" s="926"/>
      <c r="J213" s="926"/>
      <c r="K213" s="927"/>
      <c r="L213" s="41"/>
      <c r="M213" s="65" t="str">
        <f t="shared" si="267"/>
        <v>;</v>
      </c>
      <c r="N213" s="66" t="str">
        <f t="shared" si="268"/>
        <v/>
      </c>
      <c r="O213" s="67" t="s">
        <v>53</v>
      </c>
      <c r="P213" s="67" t="s">
        <v>53</v>
      </c>
      <c r="Q213" s="67" t="s">
        <v>53</v>
      </c>
      <c r="R213" s="67" t="s">
        <v>53</v>
      </c>
      <c r="S213" s="67" t="s">
        <v>53</v>
      </c>
      <c r="T213" s="67" t="s">
        <v>53</v>
      </c>
      <c r="U213" s="67" t="s">
        <v>53</v>
      </c>
      <c r="V213" s="67" t="s">
        <v>54</v>
      </c>
      <c r="W213" s="67" t="s">
        <v>54</v>
      </c>
      <c r="X213" s="67" t="s">
        <v>53</v>
      </c>
      <c r="Y213" s="67" t="s">
        <v>53</v>
      </c>
      <c r="Z213" s="67" t="s">
        <v>53</v>
      </c>
      <c r="AA213" s="67" t="s">
        <v>53</v>
      </c>
      <c r="AB213" s="67" t="s">
        <v>53</v>
      </c>
      <c r="AC213" s="67" t="s">
        <v>53</v>
      </c>
      <c r="AD213" s="67" t="s">
        <v>54</v>
      </c>
      <c r="AE213" s="67" t="s">
        <v>53</v>
      </c>
      <c r="AF213" s="67" t="s">
        <v>53</v>
      </c>
      <c r="AG213" s="67" t="s">
        <v>54</v>
      </c>
      <c r="AH213" s="42"/>
      <c r="AI213" s="41"/>
      <c r="AJ213" s="42"/>
      <c r="AK213" s="85" t="str">
        <f t="shared" si="266"/>
        <v>;</v>
      </c>
      <c r="AL213" s="70" t="str">
        <f t="shared" si="269"/>
        <v/>
      </c>
      <c r="AM213" s="50" t="e">
        <f>IF(AND(M213&lt;&gt;"",AK213&lt;&gt;""),VLOOKUP(M213&amp;AK213,'No Eliminar'!$P$3:$Q$27,2,FALSE),"")</f>
        <v>#N/A</v>
      </c>
      <c r="AN213" s="93"/>
      <c r="AO213" s="1238"/>
      <c r="AP213" s="372"/>
      <c r="AQ213" s="51" t="str">
        <f t="shared" si="258"/>
        <v>Impacto</v>
      </c>
      <c r="AR213" s="43"/>
      <c r="AS213" s="49" t="str">
        <f t="shared" si="259"/>
        <v/>
      </c>
      <c r="AT213" s="43"/>
      <c r="AU213" s="49" t="str">
        <f t="shared" si="260"/>
        <v/>
      </c>
      <c r="AV213" s="53" t="e">
        <f t="shared" si="261"/>
        <v>#VALUE!</v>
      </c>
      <c r="AW213" s="43"/>
      <c r="AX213" s="43"/>
      <c r="AY213" s="43"/>
      <c r="AZ213" s="53" t="str">
        <f t="shared" si="262"/>
        <v/>
      </c>
      <c r="BA213" s="54" t="str">
        <f t="shared" si="263"/>
        <v>Muy Alta</v>
      </c>
      <c r="BB213" s="53" t="e">
        <f t="shared" si="264"/>
        <v>#VALUE!</v>
      </c>
      <c r="BC213" s="54" t="e">
        <f t="shared" si="265"/>
        <v>#VALUE!</v>
      </c>
      <c r="BD213" s="55" t="e">
        <f>IF(AND(BA213&lt;&gt;"",BC213&lt;&gt;""),VLOOKUP(BA213&amp;BC213,'No Eliminar'!$P$3:$Q$27,2,FALSE),"")</f>
        <v>#VALUE!</v>
      </c>
      <c r="BE213" s="43"/>
      <c r="BF213" s="1017"/>
      <c r="BG213" s="926"/>
      <c r="BH213" s="926"/>
      <c r="BI213" s="926"/>
      <c r="BJ213" s="926"/>
      <c r="BK213" s="1009"/>
      <c r="BL213" s="926"/>
    </row>
    <row r="214" spans="2:64" ht="50.25" thickTop="1" thickBot="1" x14ac:dyDescent="0.35">
      <c r="B214" s="40"/>
      <c r="C214" s="81" t="e">
        <f>VLOOKUP(B214,'No Eliminar'!B$3:D$18,2,FALSE)</f>
        <v>#N/A</v>
      </c>
      <c r="D214" s="81" t="e">
        <f>VLOOKUP(B214,'No Eliminar'!B$3:E$18,4,FALSE)</f>
        <v>#N/A</v>
      </c>
      <c r="E214" s="40"/>
      <c r="F214" s="120"/>
      <c r="G214" s="920"/>
      <c r="H214" s="919"/>
      <c r="I214" s="926"/>
      <c r="J214" s="926"/>
      <c r="K214" s="927"/>
      <c r="L214" s="41"/>
      <c r="M214" s="65" t="str">
        <f t="shared" si="267"/>
        <v>;</v>
      </c>
      <c r="N214" s="66" t="str">
        <f t="shared" si="268"/>
        <v/>
      </c>
      <c r="O214" s="67" t="s">
        <v>53</v>
      </c>
      <c r="P214" s="67" t="s">
        <v>53</v>
      </c>
      <c r="Q214" s="67" t="s">
        <v>53</v>
      </c>
      <c r="R214" s="67" t="s">
        <v>53</v>
      </c>
      <c r="S214" s="67" t="s">
        <v>53</v>
      </c>
      <c r="T214" s="67" t="s">
        <v>53</v>
      </c>
      <c r="U214" s="67" t="s">
        <v>53</v>
      </c>
      <c r="V214" s="67" t="s">
        <v>54</v>
      </c>
      <c r="W214" s="67" t="s">
        <v>54</v>
      </c>
      <c r="X214" s="67" t="s">
        <v>53</v>
      </c>
      <c r="Y214" s="67" t="s">
        <v>53</v>
      </c>
      <c r="Z214" s="67" t="s">
        <v>53</v>
      </c>
      <c r="AA214" s="67" t="s">
        <v>53</v>
      </c>
      <c r="AB214" s="67" t="s">
        <v>53</v>
      </c>
      <c r="AC214" s="67" t="s">
        <v>53</v>
      </c>
      <c r="AD214" s="67" t="s">
        <v>54</v>
      </c>
      <c r="AE214" s="67" t="s">
        <v>53</v>
      </c>
      <c r="AF214" s="67" t="s">
        <v>53</v>
      </c>
      <c r="AG214" s="67" t="s">
        <v>54</v>
      </c>
      <c r="AH214" s="42"/>
      <c r="AI214" s="41"/>
      <c r="AJ214" s="42"/>
      <c r="AK214" s="85" t="str">
        <f t="shared" si="266"/>
        <v>;</v>
      </c>
      <c r="AL214" s="70" t="str">
        <f t="shared" si="269"/>
        <v/>
      </c>
      <c r="AM214" s="50" t="e">
        <f>IF(AND(M214&lt;&gt;"",AK214&lt;&gt;""),VLOOKUP(M214&amp;AK214,'No Eliminar'!$P$3:$Q$27,2,FALSE),"")</f>
        <v>#N/A</v>
      </c>
      <c r="AN214" s="93"/>
      <c r="AO214" s="1238"/>
      <c r="AP214" s="372"/>
      <c r="AQ214" s="51" t="str">
        <f t="shared" ref="AQ214:AQ277" si="270">IF(AR214="Preventivo","Probabilidad",IF(AR214="Detectivo","Probabilidad","Impacto"))</f>
        <v>Impacto</v>
      </c>
      <c r="AR214" s="43"/>
      <c r="AS214" s="49" t="str">
        <f t="shared" si="259"/>
        <v/>
      </c>
      <c r="AT214" s="43"/>
      <c r="AU214" s="49" t="str">
        <f t="shared" si="260"/>
        <v/>
      </c>
      <c r="AV214" s="53" t="e">
        <f t="shared" si="261"/>
        <v>#VALUE!</v>
      </c>
      <c r="AW214" s="43"/>
      <c r="AX214" s="43"/>
      <c r="AY214" s="43"/>
      <c r="AZ214" s="53" t="str">
        <f t="shared" si="262"/>
        <v/>
      </c>
      <c r="BA214" s="54" t="str">
        <f t="shared" si="263"/>
        <v>Muy Alta</v>
      </c>
      <c r="BB214" s="53" t="e">
        <f t="shared" si="264"/>
        <v>#VALUE!</v>
      </c>
      <c r="BC214" s="54" t="e">
        <f t="shared" si="265"/>
        <v>#VALUE!</v>
      </c>
      <c r="BD214" s="55" t="e">
        <f>IF(AND(BA214&lt;&gt;"",BC214&lt;&gt;""),VLOOKUP(BA214&amp;BC214,'No Eliminar'!$P$3:$Q$27,2,FALSE),"")</f>
        <v>#VALUE!</v>
      </c>
      <c r="BE214" s="43"/>
      <c r="BF214" s="1017"/>
      <c r="BG214" s="926"/>
      <c r="BH214" s="926"/>
      <c r="BI214" s="926"/>
      <c r="BJ214" s="926"/>
      <c r="BK214" s="1009"/>
      <c r="BL214" s="926"/>
    </row>
    <row r="215" spans="2:64" ht="50.25" thickTop="1" thickBot="1" x14ac:dyDescent="0.35">
      <c r="B215" s="40"/>
      <c r="C215" s="81" t="e">
        <f>VLOOKUP(B215,'No Eliminar'!B$3:D$18,2,FALSE)</f>
        <v>#N/A</v>
      </c>
      <c r="D215" s="81" t="e">
        <f>VLOOKUP(B215,'No Eliminar'!B$3:E$18,4,FALSE)</f>
        <v>#N/A</v>
      </c>
      <c r="E215" s="40"/>
      <c r="F215" s="120"/>
      <c r="G215" s="920"/>
      <c r="H215" s="919"/>
      <c r="I215" s="926"/>
      <c r="J215" s="926"/>
      <c r="K215" s="927"/>
      <c r="L215" s="41"/>
      <c r="M215" s="65" t="str">
        <f t="shared" si="267"/>
        <v>;</v>
      </c>
      <c r="N215" s="66" t="str">
        <f t="shared" si="268"/>
        <v/>
      </c>
      <c r="O215" s="67" t="s">
        <v>53</v>
      </c>
      <c r="P215" s="67" t="s">
        <v>53</v>
      </c>
      <c r="Q215" s="67" t="s">
        <v>53</v>
      </c>
      <c r="R215" s="67" t="s">
        <v>53</v>
      </c>
      <c r="S215" s="67" t="s">
        <v>53</v>
      </c>
      <c r="T215" s="67" t="s">
        <v>53</v>
      </c>
      <c r="U215" s="67" t="s">
        <v>53</v>
      </c>
      <c r="V215" s="67" t="s">
        <v>54</v>
      </c>
      <c r="W215" s="67" t="s">
        <v>54</v>
      </c>
      <c r="X215" s="67" t="s">
        <v>53</v>
      </c>
      <c r="Y215" s="67" t="s">
        <v>53</v>
      </c>
      <c r="Z215" s="67" t="s">
        <v>53</v>
      </c>
      <c r="AA215" s="67" t="s">
        <v>53</v>
      </c>
      <c r="AB215" s="67" t="s">
        <v>53</v>
      </c>
      <c r="AC215" s="67" t="s">
        <v>53</v>
      </c>
      <c r="AD215" s="67" t="s">
        <v>54</v>
      </c>
      <c r="AE215" s="67" t="s">
        <v>53</v>
      </c>
      <c r="AF215" s="67" t="s">
        <v>53</v>
      </c>
      <c r="AG215" s="67" t="s">
        <v>54</v>
      </c>
      <c r="AH215" s="42"/>
      <c r="AI215" s="41"/>
      <c r="AJ215" s="42"/>
      <c r="AK215" s="85" t="str">
        <f t="shared" si="266"/>
        <v>;</v>
      </c>
      <c r="AL215" s="70" t="str">
        <f t="shared" si="269"/>
        <v/>
      </c>
      <c r="AM215" s="50" t="e">
        <f>IF(AND(M215&lt;&gt;"",AK215&lt;&gt;""),VLOOKUP(M215&amp;AK215,'No Eliminar'!$P$3:$Q$27,2,FALSE),"")</f>
        <v>#N/A</v>
      </c>
      <c r="AN215" s="93"/>
      <c r="AO215" s="1238"/>
      <c r="AP215" s="372"/>
      <c r="AQ215" s="51" t="str">
        <f t="shared" si="270"/>
        <v>Impacto</v>
      </c>
      <c r="AR215" s="43"/>
      <c r="AS215" s="49" t="str">
        <f t="shared" ref="AS215:AS277" si="271">IF(AR215="Preventivo", 25%, IF(AR215="Detectivo",15%, IF(AR215="Correctivo",10%,IF(AR215="No se tienen controles para aplicar al impacto","No Aplica",""))))</f>
        <v/>
      </c>
      <c r="AT215" s="43"/>
      <c r="AU215" s="49" t="str">
        <f t="shared" ref="AU215:AU278" si="272">IF(AT215="Automático", 25%, IF(AT215="Manual",15%,IF(AT215="No Aplica", "No Aplica","")))</f>
        <v/>
      </c>
      <c r="AV215" s="53" t="e">
        <f t="shared" ref="AV215:AV278" si="273">AS215+AU215</f>
        <v>#VALUE!</v>
      </c>
      <c r="AW215" s="43"/>
      <c r="AX215" s="43"/>
      <c r="AY215" s="43"/>
      <c r="AZ215" s="53" t="str">
        <f t="shared" ref="AZ215:AZ278" si="274">IFERROR(IF(AQ215="Probabilidad",(N215-(+N215*AV215)),IF(AQ215="Impacto",N215,"")),"")</f>
        <v/>
      </c>
      <c r="BA215" s="54" t="str">
        <f t="shared" ref="BA215:BA278" si="275">IF(AZ215&lt;=20%, "Muy Baja", IF(AZ215&lt;=40%,"Baja", IF(AZ215&lt;=60%,"Media",IF(AZ215&lt;=80%,"Alta","Muy Alta"))))</f>
        <v>Muy Alta</v>
      </c>
      <c r="BB215" s="53" t="e">
        <f t="shared" ref="BB215:BB278" si="276">IF(AQ215="Impacto",(AL215-(+AL215*AV215)),AL215)</f>
        <v>#VALUE!</v>
      </c>
      <c r="BC215" s="54" t="e">
        <f t="shared" ref="BC215:BC278" si="277">IF(BB215&lt;=20%, "Leve", IF(BB215&lt;=40%,"Menor", IF(BB215&lt;=60%,"Moderado",IF(BB215&lt;=80%,"Mayor","Catastrófico"))))</f>
        <v>#VALUE!</v>
      </c>
      <c r="BD215" s="55" t="e">
        <f>IF(AND(BA215&lt;&gt;"",BC215&lt;&gt;""),VLOOKUP(BA215&amp;BC215,'No Eliminar'!$P$3:$Q$27,2,FALSE),"")</f>
        <v>#VALUE!</v>
      </c>
      <c r="BE215" s="43"/>
      <c r="BF215" s="1017"/>
      <c r="BG215" s="926"/>
      <c r="BH215" s="926"/>
      <c r="BI215" s="926"/>
      <c r="BJ215" s="926"/>
      <c r="BK215" s="1009"/>
      <c r="BL215" s="926"/>
    </row>
    <row r="216" spans="2:64" ht="50.25" thickTop="1" thickBot="1" x14ac:dyDescent="0.35">
      <c r="B216" s="40"/>
      <c r="C216" s="81" t="e">
        <f>VLOOKUP(B216,'No Eliminar'!B$3:D$18,2,FALSE)</f>
        <v>#N/A</v>
      </c>
      <c r="D216" s="81" t="e">
        <f>VLOOKUP(B216,'No Eliminar'!B$3:E$18,4,FALSE)</f>
        <v>#N/A</v>
      </c>
      <c r="E216" s="40"/>
      <c r="F216" s="120"/>
      <c r="G216" s="920"/>
      <c r="H216" s="919"/>
      <c r="I216" s="926"/>
      <c r="J216" s="926"/>
      <c r="K216" s="927"/>
      <c r="L216" s="41"/>
      <c r="M216" s="65" t="str">
        <f t="shared" si="267"/>
        <v>;</v>
      </c>
      <c r="N216" s="66" t="str">
        <f t="shared" si="268"/>
        <v/>
      </c>
      <c r="O216" s="67" t="s">
        <v>53</v>
      </c>
      <c r="P216" s="67" t="s">
        <v>53</v>
      </c>
      <c r="Q216" s="67" t="s">
        <v>53</v>
      </c>
      <c r="R216" s="67" t="s">
        <v>53</v>
      </c>
      <c r="S216" s="67" t="s">
        <v>53</v>
      </c>
      <c r="T216" s="67" t="s">
        <v>53</v>
      </c>
      <c r="U216" s="67" t="s">
        <v>53</v>
      </c>
      <c r="V216" s="67" t="s">
        <v>54</v>
      </c>
      <c r="W216" s="67" t="s">
        <v>54</v>
      </c>
      <c r="X216" s="67" t="s">
        <v>53</v>
      </c>
      <c r="Y216" s="67" t="s">
        <v>53</v>
      </c>
      <c r="Z216" s="67" t="s">
        <v>53</v>
      </c>
      <c r="AA216" s="67" t="s">
        <v>53</v>
      </c>
      <c r="AB216" s="67" t="s">
        <v>53</v>
      </c>
      <c r="AC216" s="67" t="s">
        <v>53</v>
      </c>
      <c r="AD216" s="67" t="s">
        <v>54</v>
      </c>
      <c r="AE216" s="67" t="s">
        <v>53</v>
      </c>
      <c r="AF216" s="67" t="s">
        <v>53</v>
      </c>
      <c r="AG216" s="67" t="s">
        <v>54</v>
      </c>
      <c r="AH216" s="42"/>
      <c r="AI216" s="41"/>
      <c r="AJ216" s="42"/>
      <c r="AK216" s="85" t="str">
        <f t="shared" si="266"/>
        <v>;</v>
      </c>
      <c r="AL216" s="70" t="str">
        <f t="shared" si="269"/>
        <v/>
      </c>
      <c r="AM216" s="50" t="e">
        <f>IF(AND(M216&lt;&gt;"",AK216&lt;&gt;""),VLOOKUP(M216&amp;AK216,'No Eliminar'!$P$3:$Q$27,2,FALSE),"")</f>
        <v>#N/A</v>
      </c>
      <c r="AN216" s="93"/>
      <c r="AO216" s="1238"/>
      <c r="AP216" s="372"/>
      <c r="AQ216" s="51" t="str">
        <f t="shared" si="270"/>
        <v>Impacto</v>
      </c>
      <c r="AR216" s="43"/>
      <c r="AS216" s="49" t="str">
        <f t="shared" si="271"/>
        <v/>
      </c>
      <c r="AT216" s="43"/>
      <c r="AU216" s="49" t="str">
        <f t="shared" si="272"/>
        <v/>
      </c>
      <c r="AV216" s="53" t="e">
        <f t="shared" si="273"/>
        <v>#VALUE!</v>
      </c>
      <c r="AW216" s="43"/>
      <c r="AX216" s="43"/>
      <c r="AY216" s="43"/>
      <c r="AZ216" s="53" t="str">
        <f t="shared" si="274"/>
        <v/>
      </c>
      <c r="BA216" s="54" t="str">
        <f t="shared" si="275"/>
        <v>Muy Alta</v>
      </c>
      <c r="BB216" s="53" t="e">
        <f t="shared" si="276"/>
        <v>#VALUE!</v>
      </c>
      <c r="BC216" s="54" t="e">
        <f t="shared" si="277"/>
        <v>#VALUE!</v>
      </c>
      <c r="BD216" s="55" t="e">
        <f>IF(AND(BA216&lt;&gt;"",BC216&lt;&gt;""),VLOOKUP(BA216&amp;BC216,'No Eliminar'!$P$3:$Q$27,2,FALSE),"")</f>
        <v>#VALUE!</v>
      </c>
      <c r="BE216" s="43"/>
      <c r="BF216" s="1017"/>
      <c r="BG216" s="926"/>
      <c r="BH216" s="926"/>
      <c r="BI216" s="926"/>
      <c r="BJ216" s="926"/>
      <c r="BK216" s="1009"/>
      <c r="BL216" s="926"/>
    </row>
    <row r="217" spans="2:64" ht="50.25" thickTop="1" thickBot="1" x14ac:dyDescent="0.35">
      <c r="B217" s="40"/>
      <c r="C217" s="81" t="e">
        <f>VLOOKUP(B217,'No Eliminar'!B$3:D$18,2,FALSE)</f>
        <v>#N/A</v>
      </c>
      <c r="D217" s="81" t="e">
        <f>VLOOKUP(B217,'No Eliminar'!B$3:E$18,4,FALSE)</f>
        <v>#N/A</v>
      </c>
      <c r="E217" s="40"/>
      <c r="F217" s="120"/>
      <c r="G217" s="920"/>
      <c r="H217" s="919"/>
      <c r="I217" s="926"/>
      <c r="J217" s="926"/>
      <c r="K217" s="927"/>
      <c r="L217" s="41"/>
      <c r="M217" s="65" t="str">
        <f t="shared" si="267"/>
        <v>;</v>
      </c>
      <c r="N217" s="66" t="str">
        <f t="shared" si="268"/>
        <v/>
      </c>
      <c r="O217" s="67" t="s">
        <v>53</v>
      </c>
      <c r="P217" s="67" t="s">
        <v>53</v>
      </c>
      <c r="Q217" s="67" t="s">
        <v>53</v>
      </c>
      <c r="R217" s="67" t="s">
        <v>53</v>
      </c>
      <c r="S217" s="67" t="s">
        <v>53</v>
      </c>
      <c r="T217" s="67" t="s">
        <v>53</v>
      </c>
      <c r="U217" s="67" t="s">
        <v>53</v>
      </c>
      <c r="V217" s="67" t="s">
        <v>54</v>
      </c>
      <c r="W217" s="67" t="s">
        <v>54</v>
      </c>
      <c r="X217" s="67" t="s">
        <v>53</v>
      </c>
      <c r="Y217" s="67" t="s">
        <v>53</v>
      </c>
      <c r="Z217" s="67" t="s">
        <v>53</v>
      </c>
      <c r="AA217" s="67" t="s">
        <v>53</v>
      </c>
      <c r="AB217" s="67" t="s">
        <v>53</v>
      </c>
      <c r="AC217" s="67" t="s">
        <v>53</v>
      </c>
      <c r="AD217" s="67" t="s">
        <v>54</v>
      </c>
      <c r="AE217" s="67" t="s">
        <v>53</v>
      </c>
      <c r="AF217" s="67" t="s">
        <v>53</v>
      </c>
      <c r="AG217" s="67" t="s">
        <v>54</v>
      </c>
      <c r="AH217" s="42"/>
      <c r="AI217" s="41"/>
      <c r="AJ217" s="42"/>
      <c r="AK217" s="85" t="str">
        <f t="shared" ref="AK217:AK278" si="278">IF(AI217="Afectación menor a 10 SMLMV","Leve",IF(AI217="Entre 10 y 50 SMLMV","Menor",IF(AI217="Entre 50 y 100 SMLMV","Moderado",IF(AI217="Entre 100 y 500 SMLMV","Mayor",IF(AI217="Mayor a 500 SMLMV","Catastrófico",";")))))</f>
        <v>;</v>
      </c>
      <c r="AL217" s="70" t="str">
        <f t="shared" si="269"/>
        <v/>
      </c>
      <c r="AM217" s="50" t="e">
        <f>IF(AND(M217&lt;&gt;"",AK217&lt;&gt;""),VLOOKUP(M217&amp;AK217,'No Eliminar'!$P$3:$Q$27,2,FALSE),"")</f>
        <v>#N/A</v>
      </c>
      <c r="AN217" s="93"/>
      <c r="AO217" s="1238"/>
      <c r="AP217" s="372"/>
      <c r="AQ217" s="51" t="str">
        <f t="shared" si="270"/>
        <v>Impacto</v>
      </c>
      <c r="AR217" s="43"/>
      <c r="AS217" s="49" t="str">
        <f t="shared" si="271"/>
        <v/>
      </c>
      <c r="AT217" s="43"/>
      <c r="AU217" s="49" t="str">
        <f t="shared" si="272"/>
        <v/>
      </c>
      <c r="AV217" s="53" t="e">
        <f t="shared" si="273"/>
        <v>#VALUE!</v>
      </c>
      <c r="AW217" s="43"/>
      <c r="AX217" s="43"/>
      <c r="AY217" s="43"/>
      <c r="AZ217" s="53" t="str">
        <f t="shared" si="274"/>
        <v/>
      </c>
      <c r="BA217" s="54" t="str">
        <f t="shared" si="275"/>
        <v>Muy Alta</v>
      </c>
      <c r="BB217" s="53" t="e">
        <f t="shared" si="276"/>
        <v>#VALUE!</v>
      </c>
      <c r="BC217" s="54" t="e">
        <f t="shared" si="277"/>
        <v>#VALUE!</v>
      </c>
      <c r="BD217" s="55" t="e">
        <f>IF(AND(BA217&lt;&gt;"",BC217&lt;&gt;""),VLOOKUP(BA217&amp;BC217,'No Eliminar'!$P$3:$Q$27,2,FALSE),"")</f>
        <v>#VALUE!</v>
      </c>
      <c r="BE217" s="43"/>
      <c r="BF217" s="1017"/>
      <c r="BG217" s="926"/>
      <c r="BH217" s="926"/>
      <c r="BI217" s="926"/>
      <c r="BJ217" s="926"/>
      <c r="BK217" s="1009"/>
      <c r="BL217" s="926"/>
    </row>
    <row r="218" spans="2:64" ht="50.25" thickTop="1" thickBot="1" x14ac:dyDescent="0.35">
      <c r="B218" s="40"/>
      <c r="C218" s="81" t="e">
        <f>VLOOKUP(B218,'No Eliminar'!B$3:D$18,2,FALSE)</f>
        <v>#N/A</v>
      </c>
      <c r="D218" s="81" t="e">
        <f>VLOOKUP(B218,'No Eliminar'!B$3:E$18,4,FALSE)</f>
        <v>#N/A</v>
      </c>
      <c r="E218" s="40"/>
      <c r="F218" s="120"/>
      <c r="G218" s="920"/>
      <c r="H218" s="919"/>
      <c r="I218" s="926"/>
      <c r="J218" s="926"/>
      <c r="K218" s="927"/>
      <c r="L218" s="41"/>
      <c r="M218" s="65" t="str">
        <f t="shared" si="267"/>
        <v>;</v>
      </c>
      <c r="N218" s="66" t="str">
        <f t="shared" si="268"/>
        <v/>
      </c>
      <c r="O218" s="67" t="s">
        <v>53</v>
      </c>
      <c r="P218" s="67" t="s">
        <v>53</v>
      </c>
      <c r="Q218" s="67" t="s">
        <v>53</v>
      </c>
      <c r="R218" s="67" t="s">
        <v>53</v>
      </c>
      <c r="S218" s="67" t="s">
        <v>53</v>
      </c>
      <c r="T218" s="67" t="s">
        <v>53</v>
      </c>
      <c r="U218" s="67" t="s">
        <v>53</v>
      </c>
      <c r="V218" s="67" t="s">
        <v>54</v>
      </c>
      <c r="W218" s="67" t="s">
        <v>54</v>
      </c>
      <c r="X218" s="67" t="s">
        <v>53</v>
      </c>
      <c r="Y218" s="67" t="s">
        <v>53</v>
      </c>
      <c r="Z218" s="67" t="s">
        <v>53</v>
      </c>
      <c r="AA218" s="67" t="s">
        <v>53</v>
      </c>
      <c r="AB218" s="67" t="s">
        <v>53</v>
      </c>
      <c r="AC218" s="67" t="s">
        <v>53</v>
      </c>
      <c r="AD218" s="67" t="s">
        <v>54</v>
      </c>
      <c r="AE218" s="67" t="s">
        <v>53</v>
      </c>
      <c r="AF218" s="67" t="s">
        <v>53</v>
      </c>
      <c r="AG218" s="67" t="s">
        <v>54</v>
      </c>
      <c r="AH218" s="42"/>
      <c r="AI218" s="41"/>
      <c r="AJ218" s="42"/>
      <c r="AK218" s="85" t="str">
        <f t="shared" si="278"/>
        <v>;</v>
      </c>
      <c r="AL218" s="70" t="str">
        <f t="shared" si="269"/>
        <v/>
      </c>
      <c r="AM218" s="50" t="e">
        <f>IF(AND(M218&lt;&gt;"",AK218&lt;&gt;""),VLOOKUP(M218&amp;AK218,'No Eliminar'!$P$3:$Q$27,2,FALSE),"")</f>
        <v>#N/A</v>
      </c>
      <c r="AN218" s="93"/>
      <c r="AO218" s="1238"/>
      <c r="AP218" s="372"/>
      <c r="AQ218" s="51" t="str">
        <f t="shared" si="270"/>
        <v>Impacto</v>
      </c>
      <c r="AR218" s="43"/>
      <c r="AS218" s="49" t="str">
        <f t="shared" si="271"/>
        <v/>
      </c>
      <c r="AT218" s="43"/>
      <c r="AU218" s="49" t="str">
        <f t="shared" si="272"/>
        <v/>
      </c>
      <c r="AV218" s="53" t="e">
        <f t="shared" si="273"/>
        <v>#VALUE!</v>
      </c>
      <c r="AW218" s="43"/>
      <c r="AX218" s="43"/>
      <c r="AY218" s="43"/>
      <c r="AZ218" s="53" t="str">
        <f t="shared" si="274"/>
        <v/>
      </c>
      <c r="BA218" s="54" t="str">
        <f t="shared" si="275"/>
        <v>Muy Alta</v>
      </c>
      <c r="BB218" s="53" t="e">
        <f t="shared" si="276"/>
        <v>#VALUE!</v>
      </c>
      <c r="BC218" s="54" t="e">
        <f t="shared" si="277"/>
        <v>#VALUE!</v>
      </c>
      <c r="BD218" s="55" t="e">
        <f>IF(AND(BA218&lt;&gt;"",BC218&lt;&gt;""),VLOOKUP(BA218&amp;BC218,'No Eliminar'!$P$3:$Q$27,2,FALSE),"")</f>
        <v>#VALUE!</v>
      </c>
      <c r="BE218" s="43"/>
      <c r="BF218" s="1017"/>
      <c r="BG218" s="926"/>
      <c r="BH218" s="926"/>
      <c r="BI218" s="926"/>
      <c r="BJ218" s="926"/>
      <c r="BK218" s="1009"/>
      <c r="BL218" s="926"/>
    </row>
    <row r="219" spans="2:64" ht="50.25" thickTop="1" thickBot="1" x14ac:dyDescent="0.35">
      <c r="B219" s="40"/>
      <c r="C219" s="81" t="e">
        <f>VLOOKUP(B219,'No Eliminar'!B$3:D$18,2,FALSE)</f>
        <v>#N/A</v>
      </c>
      <c r="D219" s="81" t="e">
        <f>VLOOKUP(B219,'No Eliminar'!B$3:E$18,4,FALSE)</f>
        <v>#N/A</v>
      </c>
      <c r="E219" s="40"/>
      <c r="F219" s="120"/>
      <c r="G219" s="920"/>
      <c r="H219" s="919"/>
      <c r="I219" s="926"/>
      <c r="J219" s="926"/>
      <c r="K219" s="927"/>
      <c r="L219" s="41"/>
      <c r="M219" s="65" t="str">
        <f t="shared" ref="M219:M278" si="279">IF(L219="Máximo 2 veces por año","Muy Baja", IF(L219="De 3 a 24 veces por año","Baja", IF(L219="De 24 a 500 veces por año","Media", IF(L219="De 500 veces al año y máximo 5000 veces por año","Alta",IF(L219="Más de 5000 veces por año","Muy Alta",";")))))</f>
        <v>;</v>
      </c>
      <c r="N219" s="66" t="str">
        <f t="shared" ref="N219:N278" si="280">IF(M219="Muy Baja", 20%, IF(M219="Baja",40%, IF(M219="Media",60%, IF(M219="Alta",80%,IF(M219="Muy Alta",100%,"")))))</f>
        <v/>
      </c>
      <c r="O219" s="67" t="s">
        <v>53</v>
      </c>
      <c r="P219" s="67" t="s">
        <v>53</v>
      </c>
      <c r="Q219" s="67" t="s">
        <v>53</v>
      </c>
      <c r="R219" s="67" t="s">
        <v>53</v>
      </c>
      <c r="S219" s="67" t="s">
        <v>53</v>
      </c>
      <c r="T219" s="67" t="s">
        <v>53</v>
      </c>
      <c r="U219" s="67" t="s">
        <v>53</v>
      </c>
      <c r="V219" s="67" t="s">
        <v>54</v>
      </c>
      <c r="W219" s="67" t="s">
        <v>54</v>
      </c>
      <c r="X219" s="67" t="s">
        <v>53</v>
      </c>
      <c r="Y219" s="67" t="s">
        <v>53</v>
      </c>
      <c r="Z219" s="67" t="s">
        <v>53</v>
      </c>
      <c r="AA219" s="67" t="s">
        <v>53</v>
      </c>
      <c r="AB219" s="67" t="s">
        <v>53</v>
      </c>
      <c r="AC219" s="67" t="s">
        <v>53</v>
      </c>
      <c r="AD219" s="67" t="s">
        <v>54</v>
      </c>
      <c r="AE219" s="67" t="s">
        <v>53</v>
      </c>
      <c r="AF219" s="67" t="s">
        <v>53</v>
      </c>
      <c r="AG219" s="67" t="s">
        <v>54</v>
      </c>
      <c r="AH219" s="42"/>
      <c r="AI219" s="41"/>
      <c r="AJ219" s="42"/>
      <c r="AK219" s="85" t="str">
        <f t="shared" si="278"/>
        <v>;</v>
      </c>
      <c r="AL219" s="70" t="str">
        <f t="shared" ref="AL219:AL278" si="281">IF(AK219="Leve", 20%, IF(AK219="Menor",40%, IF(AK219="Moderado",60%, IF(AK219="Mayor",80%,IF(AK219="Catastrófico",100%,"")))))</f>
        <v/>
      </c>
      <c r="AM219" s="50" t="e">
        <f>IF(AND(M219&lt;&gt;"",AK219&lt;&gt;""),VLOOKUP(M219&amp;AK219,'No Eliminar'!$P$3:$Q$27,2,FALSE),"")</f>
        <v>#N/A</v>
      </c>
      <c r="AN219" s="93"/>
      <c r="AO219" s="1238"/>
      <c r="AP219" s="372"/>
      <c r="AQ219" s="51" t="str">
        <f t="shared" si="270"/>
        <v>Impacto</v>
      </c>
      <c r="AR219" s="43"/>
      <c r="AS219" s="49" t="str">
        <f t="shared" si="271"/>
        <v/>
      </c>
      <c r="AT219" s="43"/>
      <c r="AU219" s="49" t="str">
        <f t="shared" si="272"/>
        <v/>
      </c>
      <c r="AV219" s="53" t="e">
        <f t="shared" si="273"/>
        <v>#VALUE!</v>
      </c>
      <c r="AW219" s="43"/>
      <c r="AX219" s="43"/>
      <c r="AY219" s="43"/>
      <c r="AZ219" s="53" t="str">
        <f t="shared" si="274"/>
        <v/>
      </c>
      <c r="BA219" s="54" t="str">
        <f t="shared" si="275"/>
        <v>Muy Alta</v>
      </c>
      <c r="BB219" s="53" t="e">
        <f t="shared" si="276"/>
        <v>#VALUE!</v>
      </c>
      <c r="BC219" s="54" t="e">
        <f t="shared" si="277"/>
        <v>#VALUE!</v>
      </c>
      <c r="BD219" s="55" t="e">
        <f>IF(AND(BA219&lt;&gt;"",BC219&lt;&gt;""),VLOOKUP(BA219&amp;BC219,'No Eliminar'!$P$3:$Q$27,2,FALSE),"")</f>
        <v>#VALUE!</v>
      </c>
      <c r="BE219" s="43"/>
      <c r="BF219" s="1017"/>
      <c r="BG219" s="926"/>
      <c r="BH219" s="926"/>
      <c r="BI219" s="926"/>
      <c r="BJ219" s="926"/>
      <c r="BK219" s="1009"/>
      <c r="BL219" s="926"/>
    </row>
    <row r="220" spans="2:64" ht="50.25" thickTop="1" thickBot="1" x14ac:dyDescent="0.35">
      <c r="B220" s="40"/>
      <c r="C220" s="81" t="e">
        <f>VLOOKUP(B220,'No Eliminar'!B$3:D$18,2,FALSE)</f>
        <v>#N/A</v>
      </c>
      <c r="D220" s="81" t="e">
        <f>VLOOKUP(B220,'No Eliminar'!B$3:E$18,4,FALSE)</f>
        <v>#N/A</v>
      </c>
      <c r="E220" s="40"/>
      <c r="F220" s="120"/>
      <c r="G220" s="920"/>
      <c r="H220" s="919"/>
      <c r="I220" s="926"/>
      <c r="J220" s="926"/>
      <c r="K220" s="927"/>
      <c r="L220" s="41"/>
      <c r="M220" s="65" t="str">
        <f t="shared" si="279"/>
        <v>;</v>
      </c>
      <c r="N220" s="66" t="str">
        <f t="shared" si="280"/>
        <v/>
      </c>
      <c r="O220" s="67" t="s">
        <v>53</v>
      </c>
      <c r="P220" s="67" t="s">
        <v>53</v>
      </c>
      <c r="Q220" s="67" t="s">
        <v>53</v>
      </c>
      <c r="R220" s="67" t="s">
        <v>53</v>
      </c>
      <c r="S220" s="67" t="s">
        <v>53</v>
      </c>
      <c r="T220" s="67" t="s">
        <v>53</v>
      </c>
      <c r="U220" s="67" t="s">
        <v>53</v>
      </c>
      <c r="V220" s="67" t="s">
        <v>54</v>
      </c>
      <c r="W220" s="67" t="s">
        <v>54</v>
      </c>
      <c r="X220" s="67" t="s">
        <v>53</v>
      </c>
      <c r="Y220" s="67" t="s">
        <v>53</v>
      </c>
      <c r="Z220" s="67" t="s">
        <v>53</v>
      </c>
      <c r="AA220" s="67" t="s">
        <v>53</v>
      </c>
      <c r="AB220" s="67" t="s">
        <v>53</v>
      </c>
      <c r="AC220" s="67" t="s">
        <v>53</v>
      </c>
      <c r="AD220" s="67" t="s">
        <v>54</v>
      </c>
      <c r="AE220" s="67" t="s">
        <v>53</v>
      </c>
      <c r="AF220" s="67" t="s">
        <v>53</v>
      </c>
      <c r="AG220" s="67" t="s">
        <v>54</v>
      </c>
      <c r="AH220" s="42"/>
      <c r="AI220" s="41"/>
      <c r="AJ220" s="42"/>
      <c r="AK220" s="85" t="str">
        <f t="shared" si="278"/>
        <v>;</v>
      </c>
      <c r="AL220" s="70" t="str">
        <f t="shared" si="281"/>
        <v/>
      </c>
      <c r="AM220" s="50" t="e">
        <f>IF(AND(M220&lt;&gt;"",AK220&lt;&gt;""),VLOOKUP(M220&amp;AK220,'No Eliminar'!$P$3:$Q$27,2,FALSE),"")</f>
        <v>#N/A</v>
      </c>
      <c r="AN220" s="93"/>
      <c r="AO220" s="1238"/>
      <c r="AP220" s="372"/>
      <c r="AQ220" s="51" t="str">
        <f t="shared" si="270"/>
        <v>Impacto</v>
      </c>
      <c r="AR220" s="43"/>
      <c r="AS220" s="49" t="str">
        <f t="shared" si="271"/>
        <v/>
      </c>
      <c r="AT220" s="43"/>
      <c r="AU220" s="49" t="str">
        <f t="shared" si="272"/>
        <v/>
      </c>
      <c r="AV220" s="53" t="e">
        <f t="shared" si="273"/>
        <v>#VALUE!</v>
      </c>
      <c r="AW220" s="43"/>
      <c r="AX220" s="43"/>
      <c r="AY220" s="43"/>
      <c r="AZ220" s="53" t="str">
        <f t="shared" si="274"/>
        <v/>
      </c>
      <c r="BA220" s="54" t="str">
        <f t="shared" si="275"/>
        <v>Muy Alta</v>
      </c>
      <c r="BB220" s="53" t="e">
        <f t="shared" si="276"/>
        <v>#VALUE!</v>
      </c>
      <c r="BC220" s="54" t="e">
        <f t="shared" si="277"/>
        <v>#VALUE!</v>
      </c>
      <c r="BD220" s="55" t="e">
        <f>IF(AND(BA220&lt;&gt;"",BC220&lt;&gt;""),VLOOKUP(BA220&amp;BC220,'No Eliminar'!$P$3:$Q$27,2,FALSE),"")</f>
        <v>#VALUE!</v>
      </c>
      <c r="BE220" s="43"/>
      <c r="BF220" s="1017"/>
      <c r="BG220" s="926"/>
      <c r="BH220" s="926"/>
      <c r="BI220" s="926"/>
      <c r="BJ220" s="926"/>
      <c r="BK220" s="1009"/>
      <c r="BL220" s="926"/>
    </row>
    <row r="221" spans="2:64" ht="50.25" thickTop="1" thickBot="1" x14ac:dyDescent="0.35">
      <c r="B221" s="40"/>
      <c r="C221" s="81" t="e">
        <f>VLOOKUP(B221,'No Eliminar'!B$3:D$18,2,FALSE)</f>
        <v>#N/A</v>
      </c>
      <c r="D221" s="81" t="e">
        <f>VLOOKUP(B221,'No Eliminar'!B$3:E$18,4,FALSE)</f>
        <v>#N/A</v>
      </c>
      <c r="E221" s="40"/>
      <c r="F221" s="120"/>
      <c r="G221" s="920"/>
      <c r="H221" s="919"/>
      <c r="I221" s="926"/>
      <c r="J221" s="926"/>
      <c r="K221" s="927"/>
      <c r="L221" s="41"/>
      <c r="M221" s="65" t="str">
        <f t="shared" si="279"/>
        <v>;</v>
      </c>
      <c r="N221" s="66" t="str">
        <f t="shared" si="280"/>
        <v/>
      </c>
      <c r="O221" s="67" t="s">
        <v>53</v>
      </c>
      <c r="P221" s="67" t="s">
        <v>53</v>
      </c>
      <c r="Q221" s="67" t="s">
        <v>53</v>
      </c>
      <c r="R221" s="67" t="s">
        <v>53</v>
      </c>
      <c r="S221" s="67" t="s">
        <v>53</v>
      </c>
      <c r="T221" s="67" t="s">
        <v>53</v>
      </c>
      <c r="U221" s="67" t="s">
        <v>53</v>
      </c>
      <c r="V221" s="67" t="s">
        <v>54</v>
      </c>
      <c r="W221" s="67" t="s">
        <v>54</v>
      </c>
      <c r="X221" s="67" t="s">
        <v>53</v>
      </c>
      <c r="Y221" s="67" t="s">
        <v>53</v>
      </c>
      <c r="Z221" s="67" t="s">
        <v>53</v>
      </c>
      <c r="AA221" s="67" t="s">
        <v>53</v>
      </c>
      <c r="AB221" s="67" t="s">
        <v>53</v>
      </c>
      <c r="AC221" s="67" t="s">
        <v>53</v>
      </c>
      <c r="AD221" s="67" t="s">
        <v>54</v>
      </c>
      <c r="AE221" s="67" t="s">
        <v>53</v>
      </c>
      <c r="AF221" s="67" t="s">
        <v>53</v>
      </c>
      <c r="AG221" s="67" t="s">
        <v>54</v>
      </c>
      <c r="AH221" s="42"/>
      <c r="AI221" s="41"/>
      <c r="AJ221" s="42"/>
      <c r="AK221" s="85" t="str">
        <f t="shared" si="278"/>
        <v>;</v>
      </c>
      <c r="AL221" s="70" t="str">
        <f t="shared" si="281"/>
        <v/>
      </c>
      <c r="AM221" s="50" t="e">
        <f>IF(AND(M221&lt;&gt;"",AK221&lt;&gt;""),VLOOKUP(M221&amp;AK221,'No Eliminar'!$P$3:$Q$27,2,FALSE),"")</f>
        <v>#N/A</v>
      </c>
      <c r="AN221" s="93"/>
      <c r="AO221" s="1238"/>
      <c r="AP221" s="372"/>
      <c r="AQ221" s="51" t="str">
        <f t="shared" si="270"/>
        <v>Impacto</v>
      </c>
      <c r="AR221" s="43"/>
      <c r="AS221" s="49" t="str">
        <f t="shared" si="271"/>
        <v/>
      </c>
      <c r="AT221" s="43"/>
      <c r="AU221" s="49" t="str">
        <f t="shared" si="272"/>
        <v/>
      </c>
      <c r="AV221" s="53" t="e">
        <f t="shared" si="273"/>
        <v>#VALUE!</v>
      </c>
      <c r="AW221" s="43"/>
      <c r="AX221" s="43"/>
      <c r="AY221" s="43"/>
      <c r="AZ221" s="53" t="str">
        <f t="shared" si="274"/>
        <v/>
      </c>
      <c r="BA221" s="54" t="str">
        <f t="shared" si="275"/>
        <v>Muy Alta</v>
      </c>
      <c r="BB221" s="53" t="e">
        <f t="shared" si="276"/>
        <v>#VALUE!</v>
      </c>
      <c r="BC221" s="54" t="e">
        <f t="shared" si="277"/>
        <v>#VALUE!</v>
      </c>
      <c r="BD221" s="55" t="e">
        <f>IF(AND(BA221&lt;&gt;"",BC221&lt;&gt;""),VLOOKUP(BA221&amp;BC221,'No Eliminar'!$P$3:$Q$27,2,FALSE),"")</f>
        <v>#VALUE!</v>
      </c>
      <c r="BE221" s="43"/>
      <c r="BF221" s="1017"/>
      <c r="BG221" s="926"/>
      <c r="BH221" s="926"/>
      <c r="BI221" s="926"/>
      <c r="BJ221" s="926"/>
      <c r="BK221" s="1009"/>
      <c r="BL221" s="926"/>
    </row>
    <row r="222" spans="2:64" ht="50.25" thickTop="1" thickBot="1" x14ac:dyDescent="0.35">
      <c r="B222" s="40"/>
      <c r="C222" s="81" t="e">
        <f>VLOOKUP(B222,'No Eliminar'!B$3:D$18,2,FALSE)</f>
        <v>#N/A</v>
      </c>
      <c r="D222" s="81" t="e">
        <f>VLOOKUP(B222,'No Eliminar'!B$3:E$18,4,FALSE)</f>
        <v>#N/A</v>
      </c>
      <c r="E222" s="40"/>
      <c r="F222" s="120"/>
      <c r="G222" s="920"/>
      <c r="H222" s="919"/>
      <c r="I222" s="926"/>
      <c r="J222" s="926"/>
      <c r="K222" s="927"/>
      <c r="L222" s="41"/>
      <c r="M222" s="65" t="str">
        <f t="shared" si="279"/>
        <v>;</v>
      </c>
      <c r="N222" s="66" t="str">
        <f t="shared" si="280"/>
        <v/>
      </c>
      <c r="O222" s="67" t="s">
        <v>53</v>
      </c>
      <c r="P222" s="67" t="s">
        <v>53</v>
      </c>
      <c r="Q222" s="67" t="s">
        <v>53</v>
      </c>
      <c r="R222" s="67" t="s">
        <v>53</v>
      </c>
      <c r="S222" s="67" t="s">
        <v>53</v>
      </c>
      <c r="T222" s="67" t="s">
        <v>53</v>
      </c>
      <c r="U222" s="67" t="s">
        <v>53</v>
      </c>
      <c r="V222" s="67" t="s">
        <v>54</v>
      </c>
      <c r="W222" s="67" t="s">
        <v>54</v>
      </c>
      <c r="X222" s="67" t="s">
        <v>53</v>
      </c>
      <c r="Y222" s="67" t="s">
        <v>53</v>
      </c>
      <c r="Z222" s="67" t="s">
        <v>53</v>
      </c>
      <c r="AA222" s="67" t="s">
        <v>53</v>
      </c>
      <c r="AB222" s="67" t="s">
        <v>53</v>
      </c>
      <c r="AC222" s="67" t="s">
        <v>53</v>
      </c>
      <c r="AD222" s="67" t="s">
        <v>54</v>
      </c>
      <c r="AE222" s="67" t="s">
        <v>53</v>
      </c>
      <c r="AF222" s="67" t="s">
        <v>53</v>
      </c>
      <c r="AG222" s="67" t="s">
        <v>54</v>
      </c>
      <c r="AH222" s="42"/>
      <c r="AI222" s="41"/>
      <c r="AJ222" s="42"/>
      <c r="AK222" s="85" t="str">
        <f t="shared" si="278"/>
        <v>;</v>
      </c>
      <c r="AL222" s="70" t="str">
        <f t="shared" si="281"/>
        <v/>
      </c>
      <c r="AM222" s="50" t="e">
        <f>IF(AND(M222&lt;&gt;"",AK222&lt;&gt;""),VLOOKUP(M222&amp;AK222,'No Eliminar'!$P$3:$Q$27,2,FALSE),"")</f>
        <v>#N/A</v>
      </c>
      <c r="AN222" s="93"/>
      <c r="AO222" s="1238"/>
      <c r="AP222" s="372"/>
      <c r="AQ222" s="51" t="str">
        <f t="shared" si="270"/>
        <v>Impacto</v>
      </c>
      <c r="AR222" s="43"/>
      <c r="AS222" s="49" t="str">
        <f t="shared" si="271"/>
        <v/>
      </c>
      <c r="AT222" s="43"/>
      <c r="AU222" s="49" t="str">
        <f t="shared" si="272"/>
        <v/>
      </c>
      <c r="AV222" s="53" t="e">
        <f t="shared" si="273"/>
        <v>#VALUE!</v>
      </c>
      <c r="AW222" s="43"/>
      <c r="AX222" s="43"/>
      <c r="AY222" s="43"/>
      <c r="AZ222" s="53" t="str">
        <f t="shared" si="274"/>
        <v/>
      </c>
      <c r="BA222" s="54" t="str">
        <f t="shared" si="275"/>
        <v>Muy Alta</v>
      </c>
      <c r="BB222" s="53" t="e">
        <f t="shared" si="276"/>
        <v>#VALUE!</v>
      </c>
      <c r="BC222" s="54" t="e">
        <f t="shared" si="277"/>
        <v>#VALUE!</v>
      </c>
      <c r="BD222" s="55" t="e">
        <f>IF(AND(BA222&lt;&gt;"",BC222&lt;&gt;""),VLOOKUP(BA222&amp;BC222,'No Eliminar'!$P$3:$Q$27,2,FALSE),"")</f>
        <v>#VALUE!</v>
      </c>
      <c r="BE222" s="43"/>
      <c r="BF222" s="1017"/>
      <c r="BG222" s="926"/>
      <c r="BH222" s="926"/>
      <c r="BI222" s="926"/>
      <c r="BJ222" s="926"/>
      <c r="BK222" s="1009"/>
      <c r="BL222" s="926"/>
    </row>
    <row r="223" spans="2:64" ht="50.25" thickTop="1" thickBot="1" x14ac:dyDescent="0.35">
      <c r="B223" s="40"/>
      <c r="C223" s="81" t="e">
        <f>VLOOKUP(B223,'No Eliminar'!B$3:D$18,2,FALSE)</f>
        <v>#N/A</v>
      </c>
      <c r="D223" s="81" t="e">
        <f>VLOOKUP(B223,'No Eliminar'!B$3:E$18,4,FALSE)</f>
        <v>#N/A</v>
      </c>
      <c r="E223" s="40"/>
      <c r="F223" s="120"/>
      <c r="G223" s="920"/>
      <c r="H223" s="919"/>
      <c r="I223" s="926"/>
      <c r="J223" s="926"/>
      <c r="K223" s="927"/>
      <c r="L223" s="41"/>
      <c r="M223" s="65" t="str">
        <f t="shared" si="279"/>
        <v>;</v>
      </c>
      <c r="N223" s="66" t="str">
        <f t="shared" si="280"/>
        <v/>
      </c>
      <c r="O223" s="67" t="s">
        <v>53</v>
      </c>
      <c r="P223" s="67" t="s">
        <v>53</v>
      </c>
      <c r="Q223" s="67" t="s">
        <v>53</v>
      </c>
      <c r="R223" s="67" t="s">
        <v>53</v>
      </c>
      <c r="S223" s="67" t="s">
        <v>53</v>
      </c>
      <c r="T223" s="67" t="s">
        <v>53</v>
      </c>
      <c r="U223" s="67" t="s">
        <v>53</v>
      </c>
      <c r="V223" s="67" t="s">
        <v>54</v>
      </c>
      <c r="W223" s="67" t="s">
        <v>54</v>
      </c>
      <c r="X223" s="67" t="s">
        <v>53</v>
      </c>
      <c r="Y223" s="67" t="s">
        <v>53</v>
      </c>
      <c r="Z223" s="67" t="s">
        <v>53</v>
      </c>
      <c r="AA223" s="67" t="s">
        <v>53</v>
      </c>
      <c r="AB223" s="67" t="s">
        <v>53</v>
      </c>
      <c r="AC223" s="67" t="s">
        <v>53</v>
      </c>
      <c r="AD223" s="67" t="s">
        <v>54</v>
      </c>
      <c r="AE223" s="67" t="s">
        <v>53</v>
      </c>
      <c r="AF223" s="67" t="s">
        <v>53</v>
      </c>
      <c r="AG223" s="67" t="s">
        <v>54</v>
      </c>
      <c r="AH223" s="42"/>
      <c r="AI223" s="41"/>
      <c r="AJ223" s="42"/>
      <c r="AK223" s="85" t="str">
        <f t="shared" si="278"/>
        <v>;</v>
      </c>
      <c r="AL223" s="70" t="str">
        <f t="shared" si="281"/>
        <v/>
      </c>
      <c r="AM223" s="50" t="e">
        <f>IF(AND(M223&lt;&gt;"",AK223&lt;&gt;""),VLOOKUP(M223&amp;AK223,'No Eliminar'!$P$3:$Q$27,2,FALSE),"")</f>
        <v>#N/A</v>
      </c>
      <c r="AN223" s="93"/>
      <c r="AO223" s="268"/>
      <c r="AP223" s="372"/>
      <c r="AQ223" s="51" t="str">
        <f t="shared" si="270"/>
        <v>Impacto</v>
      </c>
      <c r="AR223" s="43"/>
      <c r="AS223" s="49" t="str">
        <f t="shared" si="271"/>
        <v/>
      </c>
      <c r="AT223" s="43"/>
      <c r="AU223" s="49" t="str">
        <f t="shared" si="272"/>
        <v/>
      </c>
      <c r="AV223" s="53" t="e">
        <f t="shared" si="273"/>
        <v>#VALUE!</v>
      </c>
      <c r="AW223" s="43"/>
      <c r="AX223" s="43"/>
      <c r="AY223" s="43"/>
      <c r="AZ223" s="53" t="str">
        <f t="shared" si="274"/>
        <v/>
      </c>
      <c r="BA223" s="54" t="str">
        <f t="shared" si="275"/>
        <v>Muy Alta</v>
      </c>
      <c r="BB223" s="53" t="e">
        <f t="shared" si="276"/>
        <v>#VALUE!</v>
      </c>
      <c r="BC223" s="54" t="e">
        <f t="shared" si="277"/>
        <v>#VALUE!</v>
      </c>
      <c r="BD223" s="55" t="e">
        <f>IF(AND(BA223&lt;&gt;"",BC223&lt;&gt;""),VLOOKUP(BA223&amp;BC223,'No Eliminar'!$P$3:$Q$27,2,FALSE),"")</f>
        <v>#VALUE!</v>
      </c>
      <c r="BE223" s="43"/>
      <c r="BF223" s="1017"/>
      <c r="BG223" s="926"/>
      <c r="BH223" s="926"/>
      <c r="BI223" s="926"/>
      <c r="BJ223" s="926"/>
      <c r="BK223" s="1009"/>
      <c r="BL223" s="926"/>
    </row>
    <row r="224" spans="2:64" ht="50.25" thickTop="1" thickBot="1" x14ac:dyDescent="0.35">
      <c r="B224" s="40"/>
      <c r="C224" s="81" t="e">
        <f>VLOOKUP(B224,'No Eliminar'!B$3:D$18,2,FALSE)</f>
        <v>#N/A</v>
      </c>
      <c r="D224" s="81" t="e">
        <f>VLOOKUP(B224,'No Eliminar'!B$3:E$18,4,FALSE)</f>
        <v>#N/A</v>
      </c>
      <c r="E224" s="40"/>
      <c r="F224" s="120"/>
      <c r="G224" s="920"/>
      <c r="H224" s="919"/>
      <c r="I224" s="926"/>
      <c r="J224" s="926"/>
      <c r="K224" s="927"/>
      <c r="L224" s="41"/>
      <c r="M224" s="65" t="str">
        <f t="shared" si="279"/>
        <v>;</v>
      </c>
      <c r="N224" s="66" t="str">
        <f t="shared" si="280"/>
        <v/>
      </c>
      <c r="O224" s="67" t="s">
        <v>53</v>
      </c>
      <c r="P224" s="67" t="s">
        <v>53</v>
      </c>
      <c r="Q224" s="67" t="s">
        <v>53</v>
      </c>
      <c r="R224" s="67" t="s">
        <v>53</v>
      </c>
      <c r="S224" s="67" t="s">
        <v>53</v>
      </c>
      <c r="T224" s="67" t="s">
        <v>53</v>
      </c>
      <c r="U224" s="67" t="s">
        <v>53</v>
      </c>
      <c r="V224" s="67" t="s">
        <v>54</v>
      </c>
      <c r="W224" s="67" t="s">
        <v>54</v>
      </c>
      <c r="X224" s="67" t="s">
        <v>53</v>
      </c>
      <c r="Y224" s="67" t="s">
        <v>53</v>
      </c>
      <c r="Z224" s="67" t="s">
        <v>53</v>
      </c>
      <c r="AA224" s="67" t="s">
        <v>53</v>
      </c>
      <c r="AB224" s="67" t="s">
        <v>53</v>
      </c>
      <c r="AC224" s="67" t="s">
        <v>53</v>
      </c>
      <c r="AD224" s="67" t="s">
        <v>54</v>
      </c>
      <c r="AE224" s="67" t="s">
        <v>53</v>
      </c>
      <c r="AF224" s="67" t="s">
        <v>53</v>
      </c>
      <c r="AG224" s="67" t="s">
        <v>54</v>
      </c>
      <c r="AH224" s="42"/>
      <c r="AI224" s="41"/>
      <c r="AJ224" s="42"/>
      <c r="AK224" s="85" t="str">
        <f t="shared" si="278"/>
        <v>;</v>
      </c>
      <c r="AL224" s="70" t="str">
        <f t="shared" si="281"/>
        <v/>
      </c>
      <c r="AM224" s="50" t="e">
        <f>IF(AND(M224&lt;&gt;"",AK224&lt;&gt;""),VLOOKUP(M224&amp;AK224,'No Eliminar'!$P$3:$Q$27,2,FALSE),"")</f>
        <v>#N/A</v>
      </c>
      <c r="AN224" s="93"/>
      <c r="AO224" s="268"/>
      <c r="AP224" s="372"/>
      <c r="AQ224" s="51" t="str">
        <f t="shared" si="270"/>
        <v>Impacto</v>
      </c>
      <c r="AR224" s="43"/>
      <c r="AS224" s="49" t="str">
        <f t="shared" si="271"/>
        <v/>
      </c>
      <c r="AT224" s="43"/>
      <c r="AU224" s="49" t="str">
        <f t="shared" si="272"/>
        <v/>
      </c>
      <c r="AV224" s="53" t="e">
        <f t="shared" si="273"/>
        <v>#VALUE!</v>
      </c>
      <c r="AW224" s="43"/>
      <c r="AX224" s="43"/>
      <c r="AY224" s="43"/>
      <c r="AZ224" s="53" t="str">
        <f t="shared" si="274"/>
        <v/>
      </c>
      <c r="BA224" s="54" t="str">
        <f t="shared" si="275"/>
        <v>Muy Alta</v>
      </c>
      <c r="BB224" s="53" t="e">
        <f t="shared" si="276"/>
        <v>#VALUE!</v>
      </c>
      <c r="BC224" s="54" t="e">
        <f t="shared" si="277"/>
        <v>#VALUE!</v>
      </c>
      <c r="BD224" s="55" t="e">
        <f>IF(AND(BA224&lt;&gt;"",BC224&lt;&gt;""),VLOOKUP(BA224&amp;BC224,'No Eliminar'!$P$3:$Q$27,2,FALSE),"")</f>
        <v>#VALUE!</v>
      </c>
      <c r="BE224" s="43"/>
      <c r="BF224" s="1017"/>
      <c r="BG224" s="926"/>
      <c r="BH224" s="926"/>
      <c r="BI224" s="926"/>
      <c r="BJ224" s="926"/>
      <c r="BK224" s="1009"/>
      <c r="BL224" s="926"/>
    </row>
    <row r="225" spans="2:64" ht="50.25" thickTop="1" thickBot="1" x14ac:dyDescent="0.35">
      <c r="B225" s="40"/>
      <c r="C225" s="81" t="e">
        <f>VLOOKUP(B225,'No Eliminar'!B$3:D$18,2,FALSE)</f>
        <v>#N/A</v>
      </c>
      <c r="D225" s="81" t="e">
        <f>VLOOKUP(B225,'No Eliminar'!B$3:E$18,4,FALSE)</f>
        <v>#N/A</v>
      </c>
      <c r="E225" s="40"/>
      <c r="F225" s="120"/>
      <c r="G225" s="920"/>
      <c r="H225" s="919"/>
      <c r="I225" s="926"/>
      <c r="J225" s="926"/>
      <c r="K225" s="927"/>
      <c r="L225" s="41"/>
      <c r="M225" s="65" t="str">
        <f t="shared" si="279"/>
        <v>;</v>
      </c>
      <c r="N225" s="66" t="str">
        <f t="shared" si="280"/>
        <v/>
      </c>
      <c r="O225" s="67" t="s">
        <v>53</v>
      </c>
      <c r="P225" s="67" t="s">
        <v>53</v>
      </c>
      <c r="Q225" s="67" t="s">
        <v>53</v>
      </c>
      <c r="R225" s="67" t="s">
        <v>53</v>
      </c>
      <c r="S225" s="67" t="s">
        <v>53</v>
      </c>
      <c r="T225" s="67" t="s">
        <v>53</v>
      </c>
      <c r="U225" s="67" t="s">
        <v>53</v>
      </c>
      <c r="V225" s="67" t="s">
        <v>54</v>
      </c>
      <c r="W225" s="67" t="s">
        <v>54</v>
      </c>
      <c r="X225" s="67" t="s">
        <v>53</v>
      </c>
      <c r="Y225" s="67" t="s">
        <v>53</v>
      </c>
      <c r="Z225" s="67" t="s">
        <v>53</v>
      </c>
      <c r="AA225" s="67" t="s">
        <v>53</v>
      </c>
      <c r="AB225" s="67" t="s">
        <v>53</v>
      </c>
      <c r="AC225" s="67" t="s">
        <v>53</v>
      </c>
      <c r="AD225" s="67" t="s">
        <v>54</v>
      </c>
      <c r="AE225" s="67" t="s">
        <v>53</v>
      </c>
      <c r="AF225" s="67" t="s">
        <v>53</v>
      </c>
      <c r="AG225" s="67" t="s">
        <v>54</v>
      </c>
      <c r="AH225" s="42"/>
      <c r="AI225" s="41"/>
      <c r="AJ225" s="42"/>
      <c r="AK225" s="85" t="str">
        <f t="shared" si="278"/>
        <v>;</v>
      </c>
      <c r="AL225" s="70" t="str">
        <f t="shared" si="281"/>
        <v/>
      </c>
      <c r="AM225" s="50" t="e">
        <f>IF(AND(M225&lt;&gt;"",AK225&lt;&gt;""),VLOOKUP(M225&amp;AK225,'No Eliminar'!$P$3:$Q$27,2,FALSE),"")</f>
        <v>#N/A</v>
      </c>
      <c r="AN225" s="93"/>
      <c r="AO225" s="268"/>
      <c r="AP225" s="372"/>
      <c r="AQ225" s="51" t="str">
        <f t="shared" si="270"/>
        <v>Impacto</v>
      </c>
      <c r="AR225" s="43"/>
      <c r="AS225" s="49" t="str">
        <f t="shared" si="271"/>
        <v/>
      </c>
      <c r="AT225" s="43"/>
      <c r="AU225" s="49" t="str">
        <f t="shared" si="272"/>
        <v/>
      </c>
      <c r="AV225" s="53" t="e">
        <f t="shared" si="273"/>
        <v>#VALUE!</v>
      </c>
      <c r="AW225" s="43"/>
      <c r="AX225" s="43"/>
      <c r="AY225" s="43"/>
      <c r="AZ225" s="53" t="str">
        <f t="shared" si="274"/>
        <v/>
      </c>
      <c r="BA225" s="54" t="str">
        <f t="shared" si="275"/>
        <v>Muy Alta</v>
      </c>
      <c r="BB225" s="53" t="e">
        <f t="shared" si="276"/>
        <v>#VALUE!</v>
      </c>
      <c r="BC225" s="54" t="e">
        <f t="shared" si="277"/>
        <v>#VALUE!</v>
      </c>
      <c r="BD225" s="55" t="e">
        <f>IF(AND(BA225&lt;&gt;"",BC225&lt;&gt;""),VLOOKUP(BA225&amp;BC225,'No Eliminar'!$P$3:$Q$27,2,FALSE),"")</f>
        <v>#VALUE!</v>
      </c>
      <c r="BE225" s="43"/>
      <c r="BF225" s="1017"/>
      <c r="BG225" s="926"/>
      <c r="BH225" s="926"/>
      <c r="BI225" s="926"/>
      <c r="BJ225" s="926"/>
      <c r="BK225" s="1009"/>
      <c r="BL225" s="926"/>
    </row>
    <row r="226" spans="2:64" ht="50.25" thickTop="1" thickBot="1" x14ac:dyDescent="0.35">
      <c r="B226" s="40"/>
      <c r="C226" s="81" t="e">
        <f>VLOOKUP(B226,'No Eliminar'!B$3:D$18,2,FALSE)</f>
        <v>#N/A</v>
      </c>
      <c r="D226" s="81" t="e">
        <f>VLOOKUP(B226,'No Eliminar'!B$3:E$18,4,FALSE)</f>
        <v>#N/A</v>
      </c>
      <c r="E226" s="40"/>
      <c r="F226" s="120"/>
      <c r="G226" s="920"/>
      <c r="H226" s="919"/>
      <c r="I226" s="926"/>
      <c r="J226" s="926"/>
      <c r="K226" s="927"/>
      <c r="L226" s="41"/>
      <c r="M226" s="65" t="str">
        <f t="shared" si="279"/>
        <v>;</v>
      </c>
      <c r="N226" s="66" t="str">
        <f t="shared" si="280"/>
        <v/>
      </c>
      <c r="O226" s="67" t="s">
        <v>53</v>
      </c>
      <c r="P226" s="67" t="s">
        <v>53</v>
      </c>
      <c r="Q226" s="67" t="s">
        <v>53</v>
      </c>
      <c r="R226" s="67" t="s">
        <v>53</v>
      </c>
      <c r="S226" s="67" t="s">
        <v>53</v>
      </c>
      <c r="T226" s="67" t="s">
        <v>53</v>
      </c>
      <c r="U226" s="67" t="s">
        <v>53</v>
      </c>
      <c r="V226" s="67" t="s">
        <v>54</v>
      </c>
      <c r="W226" s="67" t="s">
        <v>54</v>
      </c>
      <c r="X226" s="67" t="s">
        <v>53</v>
      </c>
      <c r="Y226" s="67" t="s">
        <v>53</v>
      </c>
      <c r="Z226" s="67" t="s">
        <v>53</v>
      </c>
      <c r="AA226" s="67" t="s">
        <v>53</v>
      </c>
      <c r="AB226" s="67" t="s">
        <v>53</v>
      </c>
      <c r="AC226" s="67" t="s">
        <v>53</v>
      </c>
      <c r="AD226" s="67" t="s">
        <v>54</v>
      </c>
      <c r="AE226" s="67" t="s">
        <v>53</v>
      </c>
      <c r="AF226" s="67" t="s">
        <v>53</v>
      </c>
      <c r="AG226" s="67" t="s">
        <v>54</v>
      </c>
      <c r="AH226" s="42"/>
      <c r="AI226" s="41"/>
      <c r="AJ226" s="42"/>
      <c r="AK226" s="85" t="str">
        <f t="shared" si="278"/>
        <v>;</v>
      </c>
      <c r="AL226" s="70" t="str">
        <f t="shared" si="281"/>
        <v/>
      </c>
      <c r="AM226" s="50" t="e">
        <f>IF(AND(M226&lt;&gt;"",AK226&lt;&gt;""),VLOOKUP(M226&amp;AK226,'No Eliminar'!$P$3:$Q$27,2,FALSE),"")</f>
        <v>#N/A</v>
      </c>
      <c r="AN226" s="93"/>
      <c r="AO226" s="268"/>
      <c r="AP226" s="372"/>
      <c r="AQ226" s="51" t="str">
        <f t="shared" si="270"/>
        <v>Impacto</v>
      </c>
      <c r="AR226" s="43"/>
      <c r="AS226" s="49" t="str">
        <f t="shared" si="271"/>
        <v/>
      </c>
      <c r="AT226" s="43"/>
      <c r="AU226" s="49" t="str">
        <f t="shared" si="272"/>
        <v/>
      </c>
      <c r="AV226" s="53" t="e">
        <f t="shared" si="273"/>
        <v>#VALUE!</v>
      </c>
      <c r="AW226" s="43"/>
      <c r="AX226" s="43"/>
      <c r="AY226" s="43"/>
      <c r="AZ226" s="53" t="str">
        <f t="shared" si="274"/>
        <v/>
      </c>
      <c r="BA226" s="54" t="str">
        <f t="shared" si="275"/>
        <v>Muy Alta</v>
      </c>
      <c r="BB226" s="53" t="e">
        <f t="shared" si="276"/>
        <v>#VALUE!</v>
      </c>
      <c r="BC226" s="54" t="e">
        <f t="shared" si="277"/>
        <v>#VALUE!</v>
      </c>
      <c r="BD226" s="55" t="e">
        <f>IF(AND(BA226&lt;&gt;"",BC226&lt;&gt;""),VLOOKUP(BA226&amp;BC226,'No Eliminar'!$P$3:$Q$27,2,FALSE),"")</f>
        <v>#VALUE!</v>
      </c>
      <c r="BE226" s="43"/>
      <c r="BF226" s="1017"/>
      <c r="BG226" s="926"/>
      <c r="BH226" s="926"/>
      <c r="BI226" s="926"/>
      <c r="BJ226" s="926"/>
      <c r="BK226" s="1009"/>
      <c r="BL226" s="926"/>
    </row>
    <row r="227" spans="2:64" ht="50.25" thickTop="1" thickBot="1" x14ac:dyDescent="0.35">
      <c r="B227" s="40"/>
      <c r="C227" s="81" t="e">
        <f>VLOOKUP(B227,'No Eliminar'!B$3:D$18,2,FALSE)</f>
        <v>#N/A</v>
      </c>
      <c r="D227" s="81" t="e">
        <f>VLOOKUP(B227,'No Eliminar'!B$3:E$18,4,FALSE)</f>
        <v>#N/A</v>
      </c>
      <c r="E227" s="40"/>
      <c r="F227" s="120"/>
      <c r="G227" s="920"/>
      <c r="H227" s="919"/>
      <c r="I227" s="926"/>
      <c r="J227" s="926"/>
      <c r="K227" s="927"/>
      <c r="L227" s="41"/>
      <c r="M227" s="65" t="str">
        <f t="shared" si="279"/>
        <v>;</v>
      </c>
      <c r="N227" s="66" t="str">
        <f t="shared" si="280"/>
        <v/>
      </c>
      <c r="O227" s="67" t="s">
        <v>53</v>
      </c>
      <c r="P227" s="67" t="s">
        <v>53</v>
      </c>
      <c r="Q227" s="67" t="s">
        <v>53</v>
      </c>
      <c r="R227" s="67" t="s">
        <v>53</v>
      </c>
      <c r="S227" s="67" t="s">
        <v>53</v>
      </c>
      <c r="T227" s="67" t="s">
        <v>53</v>
      </c>
      <c r="U227" s="67" t="s">
        <v>53</v>
      </c>
      <c r="V227" s="67" t="s">
        <v>54</v>
      </c>
      <c r="W227" s="67" t="s">
        <v>54</v>
      </c>
      <c r="X227" s="67" t="s">
        <v>53</v>
      </c>
      <c r="Y227" s="67" t="s">
        <v>53</v>
      </c>
      <c r="Z227" s="67" t="s">
        <v>53</v>
      </c>
      <c r="AA227" s="67" t="s">
        <v>53</v>
      </c>
      <c r="AB227" s="67" t="s">
        <v>53</v>
      </c>
      <c r="AC227" s="67" t="s">
        <v>53</v>
      </c>
      <c r="AD227" s="67" t="s">
        <v>54</v>
      </c>
      <c r="AE227" s="67" t="s">
        <v>53</v>
      </c>
      <c r="AF227" s="67" t="s">
        <v>53</v>
      </c>
      <c r="AG227" s="67" t="s">
        <v>54</v>
      </c>
      <c r="AH227" s="42"/>
      <c r="AI227" s="41"/>
      <c r="AJ227" s="42"/>
      <c r="AK227" s="85" t="str">
        <f t="shared" si="278"/>
        <v>;</v>
      </c>
      <c r="AL227" s="70" t="str">
        <f t="shared" si="281"/>
        <v/>
      </c>
      <c r="AM227" s="50" t="e">
        <f>IF(AND(M227&lt;&gt;"",AK227&lt;&gt;""),VLOOKUP(M227&amp;AK227,'No Eliminar'!$P$3:$Q$27,2,FALSE),"")</f>
        <v>#N/A</v>
      </c>
      <c r="AN227" s="93"/>
      <c r="AO227" s="268"/>
      <c r="AP227" s="372"/>
      <c r="AQ227" s="51" t="str">
        <f t="shared" si="270"/>
        <v>Impacto</v>
      </c>
      <c r="AR227" s="43"/>
      <c r="AS227" s="49" t="str">
        <f t="shared" si="271"/>
        <v/>
      </c>
      <c r="AT227" s="43"/>
      <c r="AU227" s="49" t="str">
        <f t="shared" si="272"/>
        <v/>
      </c>
      <c r="AV227" s="53" t="e">
        <f t="shared" si="273"/>
        <v>#VALUE!</v>
      </c>
      <c r="AW227" s="43"/>
      <c r="AX227" s="43"/>
      <c r="AY227" s="43"/>
      <c r="AZ227" s="53" t="str">
        <f t="shared" si="274"/>
        <v/>
      </c>
      <c r="BA227" s="54" t="str">
        <f t="shared" si="275"/>
        <v>Muy Alta</v>
      </c>
      <c r="BB227" s="53" t="e">
        <f t="shared" si="276"/>
        <v>#VALUE!</v>
      </c>
      <c r="BC227" s="54" t="e">
        <f t="shared" si="277"/>
        <v>#VALUE!</v>
      </c>
      <c r="BD227" s="55" t="e">
        <f>IF(AND(BA227&lt;&gt;"",BC227&lt;&gt;""),VLOOKUP(BA227&amp;BC227,'No Eliminar'!$P$3:$Q$27,2,FALSE),"")</f>
        <v>#VALUE!</v>
      </c>
      <c r="BE227" s="43"/>
      <c r="BF227" s="1017"/>
      <c r="BG227" s="926"/>
      <c r="BH227" s="926"/>
      <c r="BI227" s="926"/>
      <c r="BJ227" s="926"/>
      <c r="BK227" s="1009"/>
      <c r="BL227" s="926"/>
    </row>
    <row r="228" spans="2:64" ht="50.25" thickTop="1" thickBot="1" x14ac:dyDescent="0.35">
      <c r="B228" s="40"/>
      <c r="C228" s="81" t="e">
        <f>VLOOKUP(B228,'No Eliminar'!B$3:D$18,2,FALSE)</f>
        <v>#N/A</v>
      </c>
      <c r="D228" s="81" t="e">
        <f>VLOOKUP(B228,'No Eliminar'!B$3:E$18,4,FALSE)</f>
        <v>#N/A</v>
      </c>
      <c r="E228" s="40"/>
      <c r="F228" s="120"/>
      <c r="G228" s="920"/>
      <c r="H228" s="919"/>
      <c r="I228" s="926"/>
      <c r="J228" s="926"/>
      <c r="K228" s="927"/>
      <c r="L228" s="41"/>
      <c r="M228" s="65" t="str">
        <f t="shared" si="279"/>
        <v>;</v>
      </c>
      <c r="N228" s="66" t="str">
        <f t="shared" si="280"/>
        <v/>
      </c>
      <c r="O228" s="67" t="s">
        <v>53</v>
      </c>
      <c r="P228" s="67" t="s">
        <v>53</v>
      </c>
      <c r="Q228" s="67" t="s">
        <v>53</v>
      </c>
      <c r="R228" s="67" t="s">
        <v>53</v>
      </c>
      <c r="S228" s="67" t="s">
        <v>53</v>
      </c>
      <c r="T228" s="67" t="s">
        <v>53</v>
      </c>
      <c r="U228" s="67" t="s">
        <v>53</v>
      </c>
      <c r="V228" s="67" t="s">
        <v>54</v>
      </c>
      <c r="W228" s="67" t="s">
        <v>54</v>
      </c>
      <c r="X228" s="67" t="s">
        <v>53</v>
      </c>
      <c r="Y228" s="67" t="s">
        <v>53</v>
      </c>
      <c r="Z228" s="67" t="s">
        <v>53</v>
      </c>
      <c r="AA228" s="67" t="s">
        <v>53</v>
      </c>
      <c r="AB228" s="67" t="s">
        <v>53</v>
      </c>
      <c r="AC228" s="67" t="s">
        <v>53</v>
      </c>
      <c r="AD228" s="67" t="s">
        <v>54</v>
      </c>
      <c r="AE228" s="67" t="s">
        <v>53</v>
      </c>
      <c r="AF228" s="67" t="s">
        <v>53</v>
      </c>
      <c r="AG228" s="67" t="s">
        <v>54</v>
      </c>
      <c r="AH228" s="42"/>
      <c r="AI228" s="41"/>
      <c r="AJ228" s="42"/>
      <c r="AK228" s="85" t="str">
        <f t="shared" si="278"/>
        <v>;</v>
      </c>
      <c r="AL228" s="70" t="str">
        <f t="shared" si="281"/>
        <v/>
      </c>
      <c r="AM228" s="50" t="e">
        <f>IF(AND(M228&lt;&gt;"",AK228&lt;&gt;""),VLOOKUP(M228&amp;AK228,'No Eliminar'!$P$3:$Q$27,2,FALSE),"")</f>
        <v>#N/A</v>
      </c>
      <c r="AN228" s="93"/>
      <c r="AO228" s="268"/>
      <c r="AP228" s="372"/>
      <c r="AQ228" s="51" t="str">
        <f t="shared" si="270"/>
        <v>Impacto</v>
      </c>
      <c r="AR228" s="43"/>
      <c r="AS228" s="49" t="str">
        <f t="shared" si="271"/>
        <v/>
      </c>
      <c r="AT228" s="43"/>
      <c r="AU228" s="49" t="str">
        <f t="shared" si="272"/>
        <v/>
      </c>
      <c r="AV228" s="53" t="e">
        <f t="shared" si="273"/>
        <v>#VALUE!</v>
      </c>
      <c r="AW228" s="43"/>
      <c r="AX228" s="43"/>
      <c r="AY228" s="43"/>
      <c r="AZ228" s="53" t="str">
        <f t="shared" si="274"/>
        <v/>
      </c>
      <c r="BA228" s="54" t="str">
        <f t="shared" si="275"/>
        <v>Muy Alta</v>
      </c>
      <c r="BB228" s="53" t="e">
        <f t="shared" si="276"/>
        <v>#VALUE!</v>
      </c>
      <c r="BC228" s="54" t="e">
        <f t="shared" si="277"/>
        <v>#VALUE!</v>
      </c>
      <c r="BD228" s="55" t="e">
        <f>IF(AND(BA228&lt;&gt;"",BC228&lt;&gt;""),VLOOKUP(BA228&amp;BC228,'No Eliminar'!$P$3:$Q$27,2,FALSE),"")</f>
        <v>#VALUE!</v>
      </c>
      <c r="BE228" s="43"/>
      <c r="BF228" s="1017"/>
      <c r="BG228" s="926"/>
      <c r="BH228" s="926"/>
      <c r="BI228" s="926"/>
      <c r="BJ228" s="926"/>
      <c r="BK228" s="1009"/>
      <c r="BL228" s="926"/>
    </row>
    <row r="229" spans="2:64" ht="50.25" thickTop="1" thickBot="1" x14ac:dyDescent="0.35">
      <c r="B229" s="40"/>
      <c r="C229" s="81" t="e">
        <f>VLOOKUP(B229,'No Eliminar'!B$3:D$18,2,FALSE)</f>
        <v>#N/A</v>
      </c>
      <c r="D229" s="81" t="e">
        <f>VLOOKUP(B229,'No Eliminar'!B$3:E$18,4,FALSE)</f>
        <v>#N/A</v>
      </c>
      <c r="E229" s="40"/>
      <c r="F229" s="120"/>
      <c r="G229" s="920"/>
      <c r="H229" s="919"/>
      <c r="I229" s="926"/>
      <c r="J229" s="926"/>
      <c r="K229" s="927"/>
      <c r="L229" s="41"/>
      <c r="M229" s="65" t="str">
        <f t="shared" si="279"/>
        <v>;</v>
      </c>
      <c r="N229" s="66" t="str">
        <f t="shared" si="280"/>
        <v/>
      </c>
      <c r="O229" s="67" t="s">
        <v>53</v>
      </c>
      <c r="P229" s="67" t="s">
        <v>53</v>
      </c>
      <c r="Q229" s="67" t="s">
        <v>53</v>
      </c>
      <c r="R229" s="67" t="s">
        <v>53</v>
      </c>
      <c r="S229" s="67" t="s">
        <v>53</v>
      </c>
      <c r="T229" s="67" t="s">
        <v>53</v>
      </c>
      <c r="U229" s="67" t="s">
        <v>53</v>
      </c>
      <c r="V229" s="67" t="s">
        <v>54</v>
      </c>
      <c r="W229" s="67" t="s">
        <v>54</v>
      </c>
      <c r="X229" s="67" t="s">
        <v>53</v>
      </c>
      <c r="Y229" s="67" t="s">
        <v>53</v>
      </c>
      <c r="Z229" s="67" t="s">
        <v>53</v>
      </c>
      <c r="AA229" s="67" t="s">
        <v>53</v>
      </c>
      <c r="AB229" s="67" t="s">
        <v>53</v>
      </c>
      <c r="AC229" s="67" t="s">
        <v>53</v>
      </c>
      <c r="AD229" s="67" t="s">
        <v>54</v>
      </c>
      <c r="AE229" s="67" t="s">
        <v>53</v>
      </c>
      <c r="AF229" s="67" t="s">
        <v>53</v>
      </c>
      <c r="AG229" s="67" t="s">
        <v>54</v>
      </c>
      <c r="AH229" s="42"/>
      <c r="AI229" s="41"/>
      <c r="AJ229" s="42"/>
      <c r="AK229" s="85" t="str">
        <f t="shared" si="278"/>
        <v>;</v>
      </c>
      <c r="AL229" s="70" t="str">
        <f t="shared" si="281"/>
        <v/>
      </c>
      <c r="AM229" s="50" t="e">
        <f>IF(AND(M229&lt;&gt;"",AK229&lt;&gt;""),VLOOKUP(M229&amp;AK229,'No Eliminar'!$P$3:$Q$27,2,FALSE),"")</f>
        <v>#N/A</v>
      </c>
      <c r="AN229" s="93"/>
      <c r="AO229" s="268"/>
      <c r="AP229" s="372"/>
      <c r="AQ229" s="51" t="str">
        <f t="shared" si="270"/>
        <v>Impacto</v>
      </c>
      <c r="AR229" s="43"/>
      <c r="AS229" s="49" t="str">
        <f t="shared" si="271"/>
        <v/>
      </c>
      <c r="AT229" s="43"/>
      <c r="AU229" s="49" t="str">
        <f t="shared" si="272"/>
        <v/>
      </c>
      <c r="AV229" s="53" t="e">
        <f t="shared" si="273"/>
        <v>#VALUE!</v>
      </c>
      <c r="AW229" s="43"/>
      <c r="AX229" s="43"/>
      <c r="AY229" s="43"/>
      <c r="AZ229" s="53" t="str">
        <f t="shared" si="274"/>
        <v/>
      </c>
      <c r="BA229" s="54" t="str">
        <f t="shared" si="275"/>
        <v>Muy Alta</v>
      </c>
      <c r="BB229" s="53" t="e">
        <f t="shared" si="276"/>
        <v>#VALUE!</v>
      </c>
      <c r="BC229" s="54" t="e">
        <f t="shared" si="277"/>
        <v>#VALUE!</v>
      </c>
      <c r="BD229" s="55" t="e">
        <f>IF(AND(BA229&lt;&gt;"",BC229&lt;&gt;""),VLOOKUP(BA229&amp;BC229,'No Eliminar'!$P$3:$Q$27,2,FALSE),"")</f>
        <v>#VALUE!</v>
      </c>
      <c r="BE229" s="43"/>
      <c r="BF229" s="1017"/>
      <c r="BG229" s="926"/>
      <c r="BH229" s="926"/>
      <c r="BI229" s="926"/>
      <c r="BJ229" s="926"/>
      <c r="BK229" s="1009"/>
      <c r="BL229" s="926"/>
    </row>
    <row r="230" spans="2:64" ht="50.25" thickTop="1" thickBot="1" x14ac:dyDescent="0.35">
      <c r="B230" s="40"/>
      <c r="C230" s="81" t="e">
        <f>VLOOKUP(B230,'No Eliminar'!B$3:D$18,2,FALSE)</f>
        <v>#N/A</v>
      </c>
      <c r="D230" s="81" t="e">
        <f>VLOOKUP(B230,'No Eliminar'!B$3:E$18,4,FALSE)</f>
        <v>#N/A</v>
      </c>
      <c r="E230" s="40"/>
      <c r="F230" s="120"/>
      <c r="G230" s="920"/>
      <c r="H230" s="919"/>
      <c r="I230" s="926"/>
      <c r="J230" s="926"/>
      <c r="K230" s="927"/>
      <c r="L230" s="41"/>
      <c r="M230" s="65" t="str">
        <f t="shared" si="279"/>
        <v>;</v>
      </c>
      <c r="N230" s="66" t="str">
        <f t="shared" si="280"/>
        <v/>
      </c>
      <c r="O230" s="67" t="s">
        <v>53</v>
      </c>
      <c r="P230" s="67" t="s">
        <v>53</v>
      </c>
      <c r="Q230" s="67" t="s">
        <v>53</v>
      </c>
      <c r="R230" s="67" t="s">
        <v>53</v>
      </c>
      <c r="S230" s="67" t="s">
        <v>53</v>
      </c>
      <c r="T230" s="67" t="s">
        <v>53</v>
      </c>
      <c r="U230" s="67" t="s">
        <v>53</v>
      </c>
      <c r="V230" s="67" t="s">
        <v>54</v>
      </c>
      <c r="W230" s="67" t="s">
        <v>54</v>
      </c>
      <c r="X230" s="67" t="s">
        <v>53</v>
      </c>
      <c r="Y230" s="67" t="s">
        <v>53</v>
      </c>
      <c r="Z230" s="67" t="s">
        <v>53</v>
      </c>
      <c r="AA230" s="67" t="s">
        <v>53</v>
      </c>
      <c r="AB230" s="67" t="s">
        <v>53</v>
      </c>
      <c r="AC230" s="67" t="s">
        <v>53</v>
      </c>
      <c r="AD230" s="67" t="s">
        <v>54</v>
      </c>
      <c r="AE230" s="67" t="s">
        <v>53</v>
      </c>
      <c r="AF230" s="67" t="s">
        <v>53</v>
      </c>
      <c r="AG230" s="67" t="s">
        <v>54</v>
      </c>
      <c r="AH230" s="42"/>
      <c r="AI230" s="41"/>
      <c r="AJ230" s="42"/>
      <c r="AK230" s="85" t="str">
        <f t="shared" si="278"/>
        <v>;</v>
      </c>
      <c r="AL230" s="70" t="str">
        <f t="shared" si="281"/>
        <v/>
      </c>
      <c r="AM230" s="50" t="e">
        <f>IF(AND(M230&lt;&gt;"",AK230&lt;&gt;""),VLOOKUP(M230&amp;AK230,'No Eliminar'!$P$3:$Q$27,2,FALSE),"")</f>
        <v>#N/A</v>
      </c>
      <c r="AN230" s="93"/>
      <c r="AO230" s="268"/>
      <c r="AP230" s="372"/>
      <c r="AQ230" s="51" t="str">
        <f t="shared" si="270"/>
        <v>Impacto</v>
      </c>
      <c r="AR230" s="43"/>
      <c r="AS230" s="49" t="str">
        <f t="shared" si="271"/>
        <v/>
      </c>
      <c r="AT230" s="43"/>
      <c r="AU230" s="49" t="str">
        <f t="shared" si="272"/>
        <v/>
      </c>
      <c r="AV230" s="53" t="e">
        <f t="shared" si="273"/>
        <v>#VALUE!</v>
      </c>
      <c r="AW230" s="43"/>
      <c r="AX230" s="43"/>
      <c r="AY230" s="43"/>
      <c r="AZ230" s="53" t="str">
        <f t="shared" si="274"/>
        <v/>
      </c>
      <c r="BA230" s="54" t="str">
        <f t="shared" si="275"/>
        <v>Muy Alta</v>
      </c>
      <c r="BB230" s="53" t="e">
        <f t="shared" si="276"/>
        <v>#VALUE!</v>
      </c>
      <c r="BC230" s="54" t="e">
        <f t="shared" si="277"/>
        <v>#VALUE!</v>
      </c>
      <c r="BD230" s="55" t="e">
        <f>IF(AND(BA230&lt;&gt;"",BC230&lt;&gt;""),VLOOKUP(BA230&amp;BC230,'No Eliminar'!$P$3:$Q$27,2,FALSE),"")</f>
        <v>#VALUE!</v>
      </c>
      <c r="BE230" s="43"/>
      <c r="BF230" s="1017"/>
      <c r="BG230" s="926"/>
      <c r="BH230" s="926"/>
      <c r="BI230" s="926"/>
      <c r="BJ230" s="926"/>
      <c r="BK230" s="1009"/>
      <c r="BL230" s="926"/>
    </row>
    <row r="231" spans="2:64" ht="50.25" thickTop="1" thickBot="1" x14ac:dyDescent="0.35">
      <c r="B231" s="40"/>
      <c r="C231" s="81" t="e">
        <f>VLOOKUP(B231,'No Eliminar'!B$3:D$18,2,FALSE)</f>
        <v>#N/A</v>
      </c>
      <c r="D231" s="81" t="e">
        <f>VLOOKUP(B231,'No Eliminar'!B$3:E$18,4,FALSE)</f>
        <v>#N/A</v>
      </c>
      <c r="E231" s="40"/>
      <c r="F231" s="120"/>
      <c r="G231" s="920"/>
      <c r="H231" s="919"/>
      <c r="I231" s="926"/>
      <c r="J231" s="926"/>
      <c r="K231" s="927"/>
      <c r="L231" s="41"/>
      <c r="M231" s="65" t="str">
        <f t="shared" si="279"/>
        <v>;</v>
      </c>
      <c r="N231" s="66" t="str">
        <f t="shared" si="280"/>
        <v/>
      </c>
      <c r="O231" s="67" t="s">
        <v>53</v>
      </c>
      <c r="P231" s="67" t="s">
        <v>53</v>
      </c>
      <c r="Q231" s="67" t="s">
        <v>53</v>
      </c>
      <c r="R231" s="67" t="s">
        <v>53</v>
      </c>
      <c r="S231" s="67" t="s">
        <v>53</v>
      </c>
      <c r="T231" s="67" t="s">
        <v>53</v>
      </c>
      <c r="U231" s="67" t="s">
        <v>53</v>
      </c>
      <c r="V231" s="67" t="s">
        <v>54</v>
      </c>
      <c r="W231" s="67" t="s">
        <v>54</v>
      </c>
      <c r="X231" s="67" t="s">
        <v>53</v>
      </c>
      <c r="Y231" s="67" t="s">
        <v>53</v>
      </c>
      <c r="Z231" s="67" t="s">
        <v>53</v>
      </c>
      <c r="AA231" s="67" t="s">
        <v>53</v>
      </c>
      <c r="AB231" s="67" t="s">
        <v>53</v>
      </c>
      <c r="AC231" s="67" t="s">
        <v>53</v>
      </c>
      <c r="AD231" s="67" t="s">
        <v>54</v>
      </c>
      <c r="AE231" s="67" t="s">
        <v>53</v>
      </c>
      <c r="AF231" s="67" t="s">
        <v>53</v>
      </c>
      <c r="AG231" s="67" t="s">
        <v>54</v>
      </c>
      <c r="AH231" s="42"/>
      <c r="AI231" s="41"/>
      <c r="AJ231" s="42"/>
      <c r="AK231" s="85" t="str">
        <f t="shared" si="278"/>
        <v>;</v>
      </c>
      <c r="AL231" s="70" t="str">
        <f t="shared" si="281"/>
        <v/>
      </c>
      <c r="AM231" s="50" t="e">
        <f>IF(AND(M231&lt;&gt;"",AK231&lt;&gt;""),VLOOKUP(M231&amp;AK231,'No Eliminar'!$P$3:$Q$27,2,FALSE),"")</f>
        <v>#N/A</v>
      </c>
      <c r="AN231" s="93"/>
      <c r="AO231" s="268"/>
      <c r="AP231" s="372"/>
      <c r="AQ231" s="51" t="str">
        <f t="shared" si="270"/>
        <v>Impacto</v>
      </c>
      <c r="AR231" s="43"/>
      <c r="AS231" s="49" t="str">
        <f t="shared" si="271"/>
        <v/>
      </c>
      <c r="AT231" s="43"/>
      <c r="AU231" s="49" t="str">
        <f t="shared" si="272"/>
        <v/>
      </c>
      <c r="AV231" s="53" t="e">
        <f t="shared" si="273"/>
        <v>#VALUE!</v>
      </c>
      <c r="AW231" s="43"/>
      <c r="AX231" s="43"/>
      <c r="AY231" s="43"/>
      <c r="AZ231" s="53" t="str">
        <f t="shared" si="274"/>
        <v/>
      </c>
      <c r="BA231" s="54" t="str">
        <f t="shared" si="275"/>
        <v>Muy Alta</v>
      </c>
      <c r="BB231" s="53" t="e">
        <f t="shared" si="276"/>
        <v>#VALUE!</v>
      </c>
      <c r="BC231" s="54" t="e">
        <f t="shared" si="277"/>
        <v>#VALUE!</v>
      </c>
      <c r="BD231" s="55" t="e">
        <f>IF(AND(BA231&lt;&gt;"",BC231&lt;&gt;""),VLOOKUP(BA231&amp;BC231,'No Eliminar'!$P$3:$Q$27,2,FALSE),"")</f>
        <v>#VALUE!</v>
      </c>
      <c r="BE231" s="43"/>
      <c r="BF231" s="1017"/>
      <c r="BG231" s="926"/>
      <c r="BH231" s="926"/>
      <c r="BI231" s="926"/>
      <c r="BJ231" s="926"/>
      <c r="BK231" s="1009"/>
      <c r="BL231" s="926"/>
    </row>
    <row r="232" spans="2:64" ht="50.25" thickTop="1" thickBot="1" x14ac:dyDescent="0.35">
      <c r="B232" s="40"/>
      <c r="C232" s="81" t="e">
        <f>VLOOKUP(B232,'No Eliminar'!B$3:D$18,2,FALSE)</f>
        <v>#N/A</v>
      </c>
      <c r="D232" s="81" t="e">
        <f>VLOOKUP(B232,'No Eliminar'!B$3:E$18,4,FALSE)</f>
        <v>#N/A</v>
      </c>
      <c r="E232" s="40"/>
      <c r="F232" s="120"/>
      <c r="G232" s="920"/>
      <c r="H232" s="919"/>
      <c r="I232" s="926"/>
      <c r="J232" s="926"/>
      <c r="K232" s="927"/>
      <c r="L232" s="41"/>
      <c r="M232" s="65" t="str">
        <f t="shared" si="279"/>
        <v>;</v>
      </c>
      <c r="N232" s="66" t="str">
        <f t="shared" si="280"/>
        <v/>
      </c>
      <c r="O232" s="67" t="s">
        <v>53</v>
      </c>
      <c r="P232" s="67" t="s">
        <v>53</v>
      </c>
      <c r="Q232" s="67" t="s">
        <v>53</v>
      </c>
      <c r="R232" s="67" t="s">
        <v>53</v>
      </c>
      <c r="S232" s="67" t="s">
        <v>53</v>
      </c>
      <c r="T232" s="67" t="s">
        <v>53</v>
      </c>
      <c r="U232" s="67" t="s">
        <v>53</v>
      </c>
      <c r="V232" s="67" t="s">
        <v>54</v>
      </c>
      <c r="W232" s="67" t="s">
        <v>54</v>
      </c>
      <c r="X232" s="67" t="s">
        <v>53</v>
      </c>
      <c r="Y232" s="67" t="s">
        <v>53</v>
      </c>
      <c r="Z232" s="67" t="s">
        <v>53</v>
      </c>
      <c r="AA232" s="67" t="s">
        <v>53</v>
      </c>
      <c r="AB232" s="67" t="s">
        <v>53</v>
      </c>
      <c r="AC232" s="67" t="s">
        <v>53</v>
      </c>
      <c r="AD232" s="67" t="s">
        <v>54</v>
      </c>
      <c r="AE232" s="67" t="s">
        <v>53</v>
      </c>
      <c r="AF232" s="67" t="s">
        <v>53</v>
      </c>
      <c r="AG232" s="67" t="s">
        <v>54</v>
      </c>
      <c r="AH232" s="42"/>
      <c r="AI232" s="41"/>
      <c r="AJ232" s="42"/>
      <c r="AK232" s="85" t="str">
        <f t="shared" si="278"/>
        <v>;</v>
      </c>
      <c r="AL232" s="70" t="str">
        <f t="shared" si="281"/>
        <v/>
      </c>
      <c r="AM232" s="50" t="e">
        <f>IF(AND(M232&lt;&gt;"",AK232&lt;&gt;""),VLOOKUP(M232&amp;AK232,'No Eliminar'!$P$3:$Q$27,2,FALSE),"")</f>
        <v>#N/A</v>
      </c>
      <c r="AN232" s="93"/>
      <c r="AO232" s="268"/>
      <c r="AP232" s="372"/>
      <c r="AQ232" s="51" t="str">
        <f t="shared" si="270"/>
        <v>Impacto</v>
      </c>
      <c r="AR232" s="43"/>
      <c r="AS232" s="49" t="str">
        <f t="shared" si="271"/>
        <v/>
      </c>
      <c r="AT232" s="43"/>
      <c r="AU232" s="49" t="str">
        <f t="shared" si="272"/>
        <v/>
      </c>
      <c r="AV232" s="53" t="e">
        <f t="shared" si="273"/>
        <v>#VALUE!</v>
      </c>
      <c r="AW232" s="43"/>
      <c r="AX232" s="43"/>
      <c r="AY232" s="43"/>
      <c r="AZ232" s="53" t="str">
        <f t="shared" si="274"/>
        <v/>
      </c>
      <c r="BA232" s="54" t="str">
        <f t="shared" si="275"/>
        <v>Muy Alta</v>
      </c>
      <c r="BB232" s="53" t="e">
        <f t="shared" si="276"/>
        <v>#VALUE!</v>
      </c>
      <c r="BC232" s="54" t="e">
        <f t="shared" si="277"/>
        <v>#VALUE!</v>
      </c>
      <c r="BD232" s="55" t="e">
        <f>IF(AND(BA232&lt;&gt;"",BC232&lt;&gt;""),VLOOKUP(BA232&amp;BC232,'No Eliminar'!$P$3:$Q$27,2,FALSE),"")</f>
        <v>#VALUE!</v>
      </c>
      <c r="BE232" s="43"/>
      <c r="BF232" s="1017"/>
      <c r="BG232" s="926"/>
      <c r="BH232" s="926"/>
      <c r="BI232" s="926"/>
      <c r="BJ232" s="926"/>
      <c r="BK232" s="1009"/>
      <c r="BL232" s="926"/>
    </row>
    <row r="233" spans="2:64" ht="50.25" thickTop="1" thickBot="1" x14ac:dyDescent="0.35">
      <c r="B233" s="40"/>
      <c r="C233" s="81" t="e">
        <f>VLOOKUP(B233,'No Eliminar'!B$3:D$18,2,FALSE)</f>
        <v>#N/A</v>
      </c>
      <c r="D233" s="81" t="e">
        <f>VLOOKUP(B233,'No Eliminar'!B$3:E$18,4,FALSE)</f>
        <v>#N/A</v>
      </c>
      <c r="E233" s="40"/>
      <c r="F233" s="120"/>
      <c r="G233" s="920"/>
      <c r="H233" s="919"/>
      <c r="I233" s="926"/>
      <c r="J233" s="926"/>
      <c r="K233" s="927"/>
      <c r="L233" s="41"/>
      <c r="M233" s="65" t="str">
        <f t="shared" si="279"/>
        <v>;</v>
      </c>
      <c r="N233" s="66" t="str">
        <f t="shared" si="280"/>
        <v/>
      </c>
      <c r="O233" s="67" t="s">
        <v>53</v>
      </c>
      <c r="P233" s="67" t="s">
        <v>53</v>
      </c>
      <c r="Q233" s="67" t="s">
        <v>53</v>
      </c>
      <c r="R233" s="67" t="s">
        <v>53</v>
      </c>
      <c r="S233" s="67" t="s">
        <v>53</v>
      </c>
      <c r="T233" s="67" t="s">
        <v>53</v>
      </c>
      <c r="U233" s="67" t="s">
        <v>53</v>
      </c>
      <c r="V233" s="67" t="s">
        <v>54</v>
      </c>
      <c r="W233" s="67" t="s">
        <v>54</v>
      </c>
      <c r="X233" s="67" t="s">
        <v>53</v>
      </c>
      <c r="Y233" s="67" t="s">
        <v>53</v>
      </c>
      <c r="Z233" s="67" t="s">
        <v>53</v>
      </c>
      <c r="AA233" s="67" t="s">
        <v>53</v>
      </c>
      <c r="AB233" s="67" t="s">
        <v>53</v>
      </c>
      <c r="AC233" s="67" t="s">
        <v>53</v>
      </c>
      <c r="AD233" s="67" t="s">
        <v>54</v>
      </c>
      <c r="AE233" s="67" t="s">
        <v>53</v>
      </c>
      <c r="AF233" s="67" t="s">
        <v>53</v>
      </c>
      <c r="AG233" s="67" t="s">
        <v>54</v>
      </c>
      <c r="AH233" s="42"/>
      <c r="AI233" s="41"/>
      <c r="AJ233" s="42"/>
      <c r="AK233" s="85" t="str">
        <f t="shared" si="278"/>
        <v>;</v>
      </c>
      <c r="AL233" s="70" t="str">
        <f t="shared" si="281"/>
        <v/>
      </c>
      <c r="AM233" s="50" t="e">
        <f>IF(AND(M233&lt;&gt;"",AK233&lt;&gt;""),VLOOKUP(M233&amp;AK233,'No Eliminar'!$P$3:$Q$27,2,FALSE),"")</f>
        <v>#N/A</v>
      </c>
      <c r="AN233" s="93"/>
      <c r="AO233" s="268"/>
      <c r="AP233" s="372"/>
      <c r="AQ233" s="51" t="str">
        <f t="shared" si="270"/>
        <v>Impacto</v>
      </c>
      <c r="AR233" s="43"/>
      <c r="AS233" s="49" t="str">
        <f t="shared" si="271"/>
        <v/>
      </c>
      <c r="AT233" s="43"/>
      <c r="AU233" s="49" t="str">
        <f t="shared" si="272"/>
        <v/>
      </c>
      <c r="AV233" s="53" t="e">
        <f t="shared" si="273"/>
        <v>#VALUE!</v>
      </c>
      <c r="AW233" s="43"/>
      <c r="AX233" s="43"/>
      <c r="AY233" s="43"/>
      <c r="AZ233" s="53" t="str">
        <f t="shared" si="274"/>
        <v/>
      </c>
      <c r="BA233" s="54" t="str">
        <f t="shared" si="275"/>
        <v>Muy Alta</v>
      </c>
      <c r="BB233" s="53" t="e">
        <f t="shared" si="276"/>
        <v>#VALUE!</v>
      </c>
      <c r="BC233" s="54" t="e">
        <f t="shared" si="277"/>
        <v>#VALUE!</v>
      </c>
      <c r="BD233" s="55" t="e">
        <f>IF(AND(BA233&lt;&gt;"",BC233&lt;&gt;""),VLOOKUP(BA233&amp;BC233,'No Eliminar'!$P$3:$Q$27,2,FALSE),"")</f>
        <v>#VALUE!</v>
      </c>
      <c r="BE233" s="43"/>
      <c r="BF233" s="1017"/>
      <c r="BG233" s="926"/>
      <c r="BH233" s="926"/>
      <c r="BI233" s="926"/>
      <c r="BJ233" s="926"/>
      <c r="BK233" s="1009"/>
      <c r="BL233" s="926"/>
    </row>
    <row r="234" spans="2:64" ht="50.25" thickTop="1" thickBot="1" x14ac:dyDescent="0.35">
      <c r="B234" s="40"/>
      <c r="C234" s="81" t="e">
        <f>VLOOKUP(B234,'No Eliminar'!B$3:D$18,2,FALSE)</f>
        <v>#N/A</v>
      </c>
      <c r="D234" s="81" t="e">
        <f>VLOOKUP(B234,'No Eliminar'!B$3:E$18,4,FALSE)</f>
        <v>#N/A</v>
      </c>
      <c r="E234" s="40"/>
      <c r="F234" s="120"/>
      <c r="G234" s="920"/>
      <c r="H234" s="919"/>
      <c r="I234" s="926"/>
      <c r="J234" s="926"/>
      <c r="K234" s="927"/>
      <c r="L234" s="41"/>
      <c r="M234" s="65" t="str">
        <f t="shared" si="279"/>
        <v>;</v>
      </c>
      <c r="N234" s="66" t="str">
        <f t="shared" si="280"/>
        <v/>
      </c>
      <c r="O234" s="67" t="s">
        <v>53</v>
      </c>
      <c r="P234" s="67" t="s">
        <v>53</v>
      </c>
      <c r="Q234" s="67" t="s">
        <v>53</v>
      </c>
      <c r="R234" s="67" t="s">
        <v>53</v>
      </c>
      <c r="S234" s="67" t="s">
        <v>53</v>
      </c>
      <c r="T234" s="67" t="s">
        <v>53</v>
      </c>
      <c r="U234" s="67" t="s">
        <v>53</v>
      </c>
      <c r="V234" s="67" t="s">
        <v>54</v>
      </c>
      <c r="W234" s="67" t="s">
        <v>54</v>
      </c>
      <c r="X234" s="67" t="s">
        <v>53</v>
      </c>
      <c r="Y234" s="67" t="s">
        <v>53</v>
      </c>
      <c r="Z234" s="67" t="s">
        <v>53</v>
      </c>
      <c r="AA234" s="67" t="s">
        <v>53</v>
      </c>
      <c r="AB234" s="67" t="s">
        <v>53</v>
      </c>
      <c r="AC234" s="67" t="s">
        <v>53</v>
      </c>
      <c r="AD234" s="67" t="s">
        <v>54</v>
      </c>
      <c r="AE234" s="67" t="s">
        <v>53</v>
      </c>
      <c r="AF234" s="67" t="s">
        <v>53</v>
      </c>
      <c r="AG234" s="67" t="s">
        <v>54</v>
      </c>
      <c r="AH234" s="42"/>
      <c r="AI234" s="41"/>
      <c r="AJ234" s="42"/>
      <c r="AK234" s="85" t="str">
        <f t="shared" si="278"/>
        <v>;</v>
      </c>
      <c r="AL234" s="70" t="str">
        <f t="shared" si="281"/>
        <v/>
      </c>
      <c r="AM234" s="50" t="e">
        <f>IF(AND(M234&lt;&gt;"",AK234&lt;&gt;""),VLOOKUP(M234&amp;AK234,'No Eliminar'!$P$3:$Q$27,2,FALSE),"")</f>
        <v>#N/A</v>
      </c>
      <c r="AN234" s="93"/>
      <c r="AO234" s="268"/>
      <c r="AP234" s="372"/>
      <c r="AQ234" s="51" t="str">
        <f t="shared" si="270"/>
        <v>Impacto</v>
      </c>
      <c r="AR234" s="43"/>
      <c r="AS234" s="49" t="str">
        <f t="shared" si="271"/>
        <v/>
      </c>
      <c r="AT234" s="43"/>
      <c r="AU234" s="49" t="str">
        <f t="shared" si="272"/>
        <v/>
      </c>
      <c r="AV234" s="53" t="e">
        <f t="shared" si="273"/>
        <v>#VALUE!</v>
      </c>
      <c r="AW234" s="43"/>
      <c r="AX234" s="43"/>
      <c r="AY234" s="43"/>
      <c r="AZ234" s="53" t="str">
        <f t="shared" si="274"/>
        <v/>
      </c>
      <c r="BA234" s="54" t="str">
        <f t="shared" si="275"/>
        <v>Muy Alta</v>
      </c>
      <c r="BB234" s="53" t="e">
        <f t="shared" si="276"/>
        <v>#VALUE!</v>
      </c>
      <c r="BC234" s="54" t="e">
        <f t="shared" si="277"/>
        <v>#VALUE!</v>
      </c>
      <c r="BD234" s="55" t="e">
        <f>IF(AND(BA234&lt;&gt;"",BC234&lt;&gt;""),VLOOKUP(BA234&amp;BC234,'No Eliminar'!$P$3:$Q$27,2,FALSE),"")</f>
        <v>#VALUE!</v>
      </c>
      <c r="BE234" s="43"/>
      <c r="BF234" s="1017"/>
      <c r="BG234" s="926"/>
      <c r="BH234" s="926"/>
      <c r="BI234" s="926"/>
      <c r="BJ234" s="926"/>
      <c r="BK234" s="1009"/>
      <c r="BL234" s="926"/>
    </row>
    <row r="235" spans="2:64" ht="50.25" thickTop="1" thickBot="1" x14ac:dyDescent="0.35">
      <c r="B235" s="40"/>
      <c r="C235" s="81" t="e">
        <f>VLOOKUP(B235,'No Eliminar'!B$3:D$18,2,FALSE)</f>
        <v>#N/A</v>
      </c>
      <c r="D235" s="81" t="e">
        <f>VLOOKUP(B235,'No Eliminar'!B$3:E$18,4,FALSE)</f>
        <v>#N/A</v>
      </c>
      <c r="E235" s="40"/>
      <c r="F235" s="120"/>
      <c r="G235" s="920"/>
      <c r="H235" s="919"/>
      <c r="I235" s="926"/>
      <c r="J235" s="926"/>
      <c r="K235" s="927"/>
      <c r="L235" s="41"/>
      <c r="M235" s="65" t="str">
        <f t="shared" si="279"/>
        <v>;</v>
      </c>
      <c r="N235" s="66" t="str">
        <f t="shared" si="280"/>
        <v/>
      </c>
      <c r="O235" s="67" t="s">
        <v>53</v>
      </c>
      <c r="P235" s="67" t="s">
        <v>53</v>
      </c>
      <c r="Q235" s="67" t="s">
        <v>53</v>
      </c>
      <c r="R235" s="67" t="s">
        <v>53</v>
      </c>
      <c r="S235" s="67" t="s">
        <v>53</v>
      </c>
      <c r="T235" s="67" t="s">
        <v>53</v>
      </c>
      <c r="U235" s="67" t="s">
        <v>53</v>
      </c>
      <c r="V235" s="67" t="s">
        <v>54</v>
      </c>
      <c r="W235" s="67" t="s">
        <v>54</v>
      </c>
      <c r="X235" s="67" t="s">
        <v>53</v>
      </c>
      <c r="Y235" s="67" t="s">
        <v>53</v>
      </c>
      <c r="Z235" s="67" t="s">
        <v>53</v>
      </c>
      <c r="AA235" s="67" t="s">
        <v>53</v>
      </c>
      <c r="AB235" s="67" t="s">
        <v>53</v>
      </c>
      <c r="AC235" s="67" t="s">
        <v>53</v>
      </c>
      <c r="AD235" s="67" t="s">
        <v>54</v>
      </c>
      <c r="AE235" s="67" t="s">
        <v>53</v>
      </c>
      <c r="AF235" s="67" t="s">
        <v>53</v>
      </c>
      <c r="AG235" s="67" t="s">
        <v>54</v>
      </c>
      <c r="AH235" s="42"/>
      <c r="AI235" s="41"/>
      <c r="AJ235" s="42"/>
      <c r="AK235" s="85" t="str">
        <f t="shared" si="278"/>
        <v>;</v>
      </c>
      <c r="AL235" s="70" t="str">
        <f t="shared" si="281"/>
        <v/>
      </c>
      <c r="AM235" s="50" t="e">
        <f>IF(AND(M235&lt;&gt;"",AK235&lt;&gt;""),VLOOKUP(M235&amp;AK235,'No Eliminar'!$P$3:$Q$27,2,FALSE),"")</f>
        <v>#N/A</v>
      </c>
      <c r="AN235" s="93"/>
      <c r="AO235" s="268"/>
      <c r="AP235" s="372"/>
      <c r="AQ235" s="51" t="str">
        <f t="shared" si="270"/>
        <v>Impacto</v>
      </c>
      <c r="AR235" s="43"/>
      <c r="AS235" s="49" t="str">
        <f t="shared" si="271"/>
        <v/>
      </c>
      <c r="AT235" s="43"/>
      <c r="AU235" s="49" t="str">
        <f t="shared" si="272"/>
        <v/>
      </c>
      <c r="AV235" s="53" t="e">
        <f t="shared" si="273"/>
        <v>#VALUE!</v>
      </c>
      <c r="AW235" s="43"/>
      <c r="AX235" s="43"/>
      <c r="AY235" s="43"/>
      <c r="AZ235" s="53" t="str">
        <f t="shared" si="274"/>
        <v/>
      </c>
      <c r="BA235" s="54" t="str">
        <f t="shared" si="275"/>
        <v>Muy Alta</v>
      </c>
      <c r="BB235" s="53" t="e">
        <f t="shared" si="276"/>
        <v>#VALUE!</v>
      </c>
      <c r="BC235" s="54" t="e">
        <f t="shared" si="277"/>
        <v>#VALUE!</v>
      </c>
      <c r="BD235" s="55" t="e">
        <f>IF(AND(BA235&lt;&gt;"",BC235&lt;&gt;""),VLOOKUP(BA235&amp;BC235,'No Eliminar'!$P$3:$Q$27,2,FALSE),"")</f>
        <v>#VALUE!</v>
      </c>
      <c r="BE235" s="43"/>
      <c r="BF235" s="1017"/>
      <c r="BG235" s="926"/>
      <c r="BH235" s="926"/>
      <c r="BI235" s="926"/>
      <c r="BJ235" s="926"/>
      <c r="BK235" s="1009"/>
      <c r="BL235" s="926"/>
    </row>
    <row r="236" spans="2:64" ht="50.25" thickTop="1" thickBot="1" x14ac:dyDescent="0.35">
      <c r="B236" s="40"/>
      <c r="C236" s="81" t="e">
        <f>VLOOKUP(B236,'No Eliminar'!B$3:D$18,2,FALSE)</f>
        <v>#N/A</v>
      </c>
      <c r="D236" s="81" t="e">
        <f>VLOOKUP(B236,'No Eliminar'!B$3:E$18,4,FALSE)</f>
        <v>#N/A</v>
      </c>
      <c r="E236" s="40"/>
      <c r="F236" s="120"/>
      <c r="G236" s="920"/>
      <c r="H236" s="919"/>
      <c r="I236" s="926"/>
      <c r="J236" s="926"/>
      <c r="K236" s="927"/>
      <c r="L236" s="41"/>
      <c r="M236" s="65" t="str">
        <f t="shared" si="279"/>
        <v>;</v>
      </c>
      <c r="N236" s="66" t="str">
        <f t="shared" si="280"/>
        <v/>
      </c>
      <c r="O236" s="67" t="s">
        <v>53</v>
      </c>
      <c r="P236" s="67" t="s">
        <v>53</v>
      </c>
      <c r="Q236" s="67" t="s">
        <v>53</v>
      </c>
      <c r="R236" s="67" t="s">
        <v>53</v>
      </c>
      <c r="S236" s="67" t="s">
        <v>53</v>
      </c>
      <c r="T236" s="67" t="s">
        <v>53</v>
      </c>
      <c r="U236" s="67" t="s">
        <v>53</v>
      </c>
      <c r="V236" s="67" t="s">
        <v>54</v>
      </c>
      <c r="W236" s="67" t="s">
        <v>54</v>
      </c>
      <c r="X236" s="67" t="s">
        <v>53</v>
      </c>
      <c r="Y236" s="67" t="s">
        <v>53</v>
      </c>
      <c r="Z236" s="67" t="s">
        <v>53</v>
      </c>
      <c r="AA236" s="67" t="s">
        <v>53</v>
      </c>
      <c r="AB236" s="67" t="s">
        <v>53</v>
      </c>
      <c r="AC236" s="67" t="s">
        <v>53</v>
      </c>
      <c r="AD236" s="67" t="s">
        <v>54</v>
      </c>
      <c r="AE236" s="67" t="s">
        <v>53</v>
      </c>
      <c r="AF236" s="67" t="s">
        <v>53</v>
      </c>
      <c r="AG236" s="67" t="s">
        <v>54</v>
      </c>
      <c r="AH236" s="42"/>
      <c r="AI236" s="41"/>
      <c r="AJ236" s="42"/>
      <c r="AK236" s="85" t="str">
        <f t="shared" si="278"/>
        <v>;</v>
      </c>
      <c r="AL236" s="70" t="str">
        <f t="shared" si="281"/>
        <v/>
      </c>
      <c r="AM236" s="50" t="e">
        <f>IF(AND(M236&lt;&gt;"",AK236&lt;&gt;""),VLOOKUP(M236&amp;AK236,'No Eliminar'!$P$3:$Q$27,2,FALSE),"")</f>
        <v>#N/A</v>
      </c>
      <c r="AN236" s="93"/>
      <c r="AO236" s="268"/>
      <c r="AP236" s="372"/>
      <c r="AQ236" s="51" t="str">
        <f t="shared" si="270"/>
        <v>Impacto</v>
      </c>
      <c r="AR236" s="43"/>
      <c r="AS236" s="49" t="str">
        <f t="shared" si="271"/>
        <v/>
      </c>
      <c r="AT236" s="43"/>
      <c r="AU236" s="49" t="str">
        <f t="shared" si="272"/>
        <v/>
      </c>
      <c r="AV236" s="53" t="e">
        <f t="shared" si="273"/>
        <v>#VALUE!</v>
      </c>
      <c r="AW236" s="43"/>
      <c r="AX236" s="43"/>
      <c r="AY236" s="43"/>
      <c r="AZ236" s="53" t="str">
        <f t="shared" si="274"/>
        <v/>
      </c>
      <c r="BA236" s="54" t="str">
        <f t="shared" si="275"/>
        <v>Muy Alta</v>
      </c>
      <c r="BB236" s="53" t="e">
        <f t="shared" si="276"/>
        <v>#VALUE!</v>
      </c>
      <c r="BC236" s="54" t="e">
        <f t="shared" si="277"/>
        <v>#VALUE!</v>
      </c>
      <c r="BD236" s="55" t="e">
        <f>IF(AND(BA236&lt;&gt;"",BC236&lt;&gt;""),VLOOKUP(BA236&amp;BC236,'No Eliminar'!$P$3:$Q$27,2,FALSE),"")</f>
        <v>#VALUE!</v>
      </c>
      <c r="BE236" s="43"/>
      <c r="BF236" s="1017"/>
      <c r="BG236" s="926"/>
      <c r="BH236" s="926"/>
      <c r="BI236" s="926"/>
      <c r="BJ236" s="926"/>
      <c r="BK236" s="1009"/>
      <c r="BL236" s="926"/>
    </row>
    <row r="237" spans="2:64" ht="50.25" thickTop="1" thickBot="1" x14ac:dyDescent="0.35">
      <c r="B237" s="40"/>
      <c r="C237" s="81" t="e">
        <f>VLOOKUP(B237,'No Eliminar'!B$3:D$18,2,FALSE)</f>
        <v>#N/A</v>
      </c>
      <c r="D237" s="81" t="e">
        <f>VLOOKUP(B237,'No Eliminar'!B$3:E$18,4,FALSE)</f>
        <v>#N/A</v>
      </c>
      <c r="E237" s="40"/>
      <c r="F237" s="120"/>
      <c r="G237" s="920"/>
      <c r="H237" s="919"/>
      <c r="I237" s="926"/>
      <c r="J237" s="926"/>
      <c r="K237" s="927"/>
      <c r="L237" s="41"/>
      <c r="M237" s="65" t="str">
        <f t="shared" si="279"/>
        <v>;</v>
      </c>
      <c r="N237" s="66" t="str">
        <f t="shared" si="280"/>
        <v/>
      </c>
      <c r="O237" s="67" t="s">
        <v>53</v>
      </c>
      <c r="P237" s="67" t="s">
        <v>53</v>
      </c>
      <c r="Q237" s="67" t="s">
        <v>53</v>
      </c>
      <c r="R237" s="67" t="s">
        <v>53</v>
      </c>
      <c r="S237" s="67" t="s">
        <v>53</v>
      </c>
      <c r="T237" s="67" t="s">
        <v>53</v>
      </c>
      <c r="U237" s="67" t="s">
        <v>53</v>
      </c>
      <c r="V237" s="67" t="s">
        <v>54</v>
      </c>
      <c r="W237" s="67" t="s">
        <v>54</v>
      </c>
      <c r="X237" s="67" t="s">
        <v>53</v>
      </c>
      <c r="Y237" s="67" t="s">
        <v>53</v>
      </c>
      <c r="Z237" s="67" t="s">
        <v>53</v>
      </c>
      <c r="AA237" s="67" t="s">
        <v>53</v>
      </c>
      <c r="AB237" s="67" t="s">
        <v>53</v>
      </c>
      <c r="AC237" s="67" t="s">
        <v>53</v>
      </c>
      <c r="AD237" s="67" t="s">
        <v>54</v>
      </c>
      <c r="AE237" s="67" t="s">
        <v>53</v>
      </c>
      <c r="AF237" s="67" t="s">
        <v>53</v>
      </c>
      <c r="AG237" s="67" t="s">
        <v>54</v>
      </c>
      <c r="AH237" s="42"/>
      <c r="AI237" s="41"/>
      <c r="AJ237" s="42"/>
      <c r="AK237" s="85" t="str">
        <f t="shared" si="278"/>
        <v>;</v>
      </c>
      <c r="AL237" s="70" t="str">
        <f t="shared" si="281"/>
        <v/>
      </c>
      <c r="AM237" s="50" t="e">
        <f>IF(AND(M237&lt;&gt;"",AK237&lt;&gt;""),VLOOKUP(M237&amp;AK237,'No Eliminar'!$P$3:$Q$27,2,FALSE),"")</f>
        <v>#N/A</v>
      </c>
      <c r="AN237" s="93"/>
      <c r="AO237" s="268"/>
      <c r="AP237" s="372"/>
      <c r="AQ237" s="51" t="str">
        <f t="shared" si="270"/>
        <v>Impacto</v>
      </c>
      <c r="AR237" s="43"/>
      <c r="AS237" s="49" t="str">
        <f t="shared" si="271"/>
        <v/>
      </c>
      <c r="AT237" s="43"/>
      <c r="AU237" s="49" t="str">
        <f t="shared" si="272"/>
        <v/>
      </c>
      <c r="AV237" s="53" t="e">
        <f t="shared" si="273"/>
        <v>#VALUE!</v>
      </c>
      <c r="AW237" s="43"/>
      <c r="AX237" s="43"/>
      <c r="AY237" s="43"/>
      <c r="AZ237" s="53" t="str">
        <f t="shared" si="274"/>
        <v/>
      </c>
      <c r="BA237" s="54" t="str">
        <f t="shared" si="275"/>
        <v>Muy Alta</v>
      </c>
      <c r="BB237" s="53" t="e">
        <f t="shared" si="276"/>
        <v>#VALUE!</v>
      </c>
      <c r="BC237" s="54" t="e">
        <f t="shared" si="277"/>
        <v>#VALUE!</v>
      </c>
      <c r="BD237" s="55" t="e">
        <f>IF(AND(BA237&lt;&gt;"",BC237&lt;&gt;""),VLOOKUP(BA237&amp;BC237,'No Eliminar'!$P$3:$Q$27,2,FALSE),"")</f>
        <v>#VALUE!</v>
      </c>
      <c r="BE237" s="43"/>
      <c r="BF237" s="1017"/>
      <c r="BG237" s="926"/>
      <c r="BH237" s="926"/>
      <c r="BI237" s="926"/>
      <c r="BJ237" s="926"/>
      <c r="BK237" s="1009"/>
      <c r="BL237" s="926"/>
    </row>
    <row r="238" spans="2:64" ht="50.25" thickTop="1" thickBot="1" x14ac:dyDescent="0.35">
      <c r="B238" s="40"/>
      <c r="C238" s="81" t="e">
        <f>VLOOKUP(B238,'No Eliminar'!B$3:D$18,2,FALSE)</f>
        <v>#N/A</v>
      </c>
      <c r="D238" s="81" t="e">
        <f>VLOOKUP(B238,'No Eliminar'!B$3:E$18,4,FALSE)</f>
        <v>#N/A</v>
      </c>
      <c r="E238" s="40"/>
      <c r="F238" s="120"/>
      <c r="G238" s="920"/>
      <c r="H238" s="919"/>
      <c r="I238" s="926"/>
      <c r="J238" s="926"/>
      <c r="K238" s="927"/>
      <c r="L238" s="41"/>
      <c r="M238" s="65" t="str">
        <f t="shared" si="279"/>
        <v>;</v>
      </c>
      <c r="N238" s="66" t="str">
        <f t="shared" si="280"/>
        <v/>
      </c>
      <c r="O238" s="67" t="s">
        <v>53</v>
      </c>
      <c r="P238" s="67" t="s">
        <v>53</v>
      </c>
      <c r="Q238" s="67" t="s">
        <v>53</v>
      </c>
      <c r="R238" s="67" t="s">
        <v>53</v>
      </c>
      <c r="S238" s="67" t="s">
        <v>53</v>
      </c>
      <c r="T238" s="67" t="s">
        <v>53</v>
      </c>
      <c r="U238" s="67" t="s">
        <v>53</v>
      </c>
      <c r="V238" s="67" t="s">
        <v>54</v>
      </c>
      <c r="W238" s="67" t="s">
        <v>54</v>
      </c>
      <c r="X238" s="67" t="s">
        <v>53</v>
      </c>
      <c r="Y238" s="67" t="s">
        <v>53</v>
      </c>
      <c r="Z238" s="67" t="s">
        <v>53</v>
      </c>
      <c r="AA238" s="67" t="s">
        <v>53</v>
      </c>
      <c r="AB238" s="67" t="s">
        <v>53</v>
      </c>
      <c r="AC238" s="67" t="s">
        <v>53</v>
      </c>
      <c r="AD238" s="67" t="s">
        <v>54</v>
      </c>
      <c r="AE238" s="67" t="s">
        <v>53</v>
      </c>
      <c r="AF238" s="67" t="s">
        <v>53</v>
      </c>
      <c r="AG238" s="67" t="s">
        <v>54</v>
      </c>
      <c r="AH238" s="42"/>
      <c r="AI238" s="41"/>
      <c r="AJ238" s="42"/>
      <c r="AK238" s="85" t="str">
        <f t="shared" si="278"/>
        <v>;</v>
      </c>
      <c r="AL238" s="70" t="str">
        <f t="shared" si="281"/>
        <v/>
      </c>
      <c r="AM238" s="50" t="e">
        <f>IF(AND(M238&lt;&gt;"",AK238&lt;&gt;""),VLOOKUP(M238&amp;AK238,'No Eliminar'!$P$3:$Q$27,2,FALSE),"")</f>
        <v>#N/A</v>
      </c>
      <c r="AN238" s="93"/>
      <c r="AO238" s="268"/>
      <c r="AP238" s="372"/>
      <c r="AQ238" s="51" t="str">
        <f t="shared" si="270"/>
        <v>Impacto</v>
      </c>
      <c r="AR238" s="43"/>
      <c r="AS238" s="49" t="str">
        <f t="shared" si="271"/>
        <v/>
      </c>
      <c r="AT238" s="43"/>
      <c r="AU238" s="49" t="str">
        <f t="shared" si="272"/>
        <v/>
      </c>
      <c r="AV238" s="53" t="e">
        <f t="shared" si="273"/>
        <v>#VALUE!</v>
      </c>
      <c r="AW238" s="43"/>
      <c r="AX238" s="43"/>
      <c r="AY238" s="43"/>
      <c r="AZ238" s="53" t="str">
        <f t="shared" si="274"/>
        <v/>
      </c>
      <c r="BA238" s="54" t="str">
        <f t="shared" si="275"/>
        <v>Muy Alta</v>
      </c>
      <c r="BB238" s="53" t="e">
        <f t="shared" si="276"/>
        <v>#VALUE!</v>
      </c>
      <c r="BC238" s="54" t="e">
        <f t="shared" si="277"/>
        <v>#VALUE!</v>
      </c>
      <c r="BD238" s="55" t="e">
        <f>IF(AND(BA238&lt;&gt;"",BC238&lt;&gt;""),VLOOKUP(BA238&amp;BC238,'No Eliminar'!$P$3:$Q$27,2,FALSE),"")</f>
        <v>#VALUE!</v>
      </c>
      <c r="BE238" s="43"/>
      <c r="BF238" s="1017"/>
      <c r="BG238" s="926"/>
      <c r="BH238" s="926"/>
      <c r="BI238" s="926"/>
      <c r="BJ238" s="926"/>
      <c r="BK238" s="1009"/>
      <c r="BL238" s="926"/>
    </row>
    <row r="239" spans="2:64" ht="50.25" thickTop="1" thickBot="1" x14ac:dyDescent="0.35">
      <c r="B239" s="40"/>
      <c r="C239" s="81" t="e">
        <f>VLOOKUP(B239,'No Eliminar'!B$3:D$18,2,FALSE)</f>
        <v>#N/A</v>
      </c>
      <c r="D239" s="81" t="e">
        <f>VLOOKUP(B239,'No Eliminar'!B$3:E$18,4,FALSE)</f>
        <v>#N/A</v>
      </c>
      <c r="E239" s="40"/>
      <c r="F239" s="120"/>
      <c r="G239" s="920"/>
      <c r="H239" s="919"/>
      <c r="I239" s="926"/>
      <c r="J239" s="926"/>
      <c r="K239" s="927"/>
      <c r="L239" s="41"/>
      <c r="M239" s="65" t="str">
        <f t="shared" si="279"/>
        <v>;</v>
      </c>
      <c r="N239" s="66" t="str">
        <f t="shared" si="280"/>
        <v/>
      </c>
      <c r="O239" s="67" t="s">
        <v>53</v>
      </c>
      <c r="P239" s="67" t="s">
        <v>53</v>
      </c>
      <c r="Q239" s="67" t="s">
        <v>53</v>
      </c>
      <c r="R239" s="67" t="s">
        <v>53</v>
      </c>
      <c r="S239" s="67" t="s">
        <v>53</v>
      </c>
      <c r="T239" s="67" t="s">
        <v>53</v>
      </c>
      <c r="U239" s="67" t="s">
        <v>53</v>
      </c>
      <c r="V239" s="67" t="s">
        <v>54</v>
      </c>
      <c r="W239" s="67" t="s">
        <v>54</v>
      </c>
      <c r="X239" s="67" t="s">
        <v>53</v>
      </c>
      <c r="Y239" s="67" t="s">
        <v>53</v>
      </c>
      <c r="Z239" s="67" t="s">
        <v>53</v>
      </c>
      <c r="AA239" s="67" t="s">
        <v>53</v>
      </c>
      <c r="AB239" s="67" t="s">
        <v>53</v>
      </c>
      <c r="AC239" s="67" t="s">
        <v>53</v>
      </c>
      <c r="AD239" s="67" t="s">
        <v>54</v>
      </c>
      <c r="AE239" s="67" t="s">
        <v>53</v>
      </c>
      <c r="AF239" s="67" t="s">
        <v>53</v>
      </c>
      <c r="AG239" s="67" t="s">
        <v>54</v>
      </c>
      <c r="AH239" s="42"/>
      <c r="AI239" s="41"/>
      <c r="AJ239" s="42"/>
      <c r="AK239" s="85" t="str">
        <f t="shared" si="278"/>
        <v>;</v>
      </c>
      <c r="AL239" s="70" t="str">
        <f t="shared" si="281"/>
        <v/>
      </c>
      <c r="AM239" s="50" t="e">
        <f>IF(AND(M239&lt;&gt;"",AK239&lt;&gt;""),VLOOKUP(M239&amp;AK239,'No Eliminar'!$P$3:$Q$27,2,FALSE),"")</f>
        <v>#N/A</v>
      </c>
      <c r="AN239" s="93"/>
      <c r="AO239" s="268"/>
      <c r="AP239" s="372"/>
      <c r="AQ239" s="51" t="str">
        <f t="shared" si="270"/>
        <v>Impacto</v>
      </c>
      <c r="AR239" s="43"/>
      <c r="AS239" s="49" t="str">
        <f t="shared" si="271"/>
        <v/>
      </c>
      <c r="AT239" s="43"/>
      <c r="AU239" s="49" t="str">
        <f t="shared" si="272"/>
        <v/>
      </c>
      <c r="AV239" s="53" t="e">
        <f t="shared" si="273"/>
        <v>#VALUE!</v>
      </c>
      <c r="AW239" s="43"/>
      <c r="AX239" s="43"/>
      <c r="AY239" s="43"/>
      <c r="AZ239" s="53" t="str">
        <f t="shared" si="274"/>
        <v/>
      </c>
      <c r="BA239" s="54" t="str">
        <f t="shared" si="275"/>
        <v>Muy Alta</v>
      </c>
      <c r="BB239" s="53" t="e">
        <f t="shared" si="276"/>
        <v>#VALUE!</v>
      </c>
      <c r="BC239" s="54" t="e">
        <f t="shared" si="277"/>
        <v>#VALUE!</v>
      </c>
      <c r="BD239" s="55" t="e">
        <f>IF(AND(BA239&lt;&gt;"",BC239&lt;&gt;""),VLOOKUP(BA239&amp;BC239,'No Eliminar'!$P$3:$Q$27,2,FALSE),"")</f>
        <v>#VALUE!</v>
      </c>
      <c r="BE239" s="43"/>
      <c r="BF239" s="1017"/>
      <c r="BG239" s="926"/>
      <c r="BH239" s="926"/>
      <c r="BI239" s="926"/>
      <c r="BJ239" s="926"/>
      <c r="BK239" s="1009"/>
      <c r="BL239" s="926"/>
    </row>
    <row r="240" spans="2:64" ht="50.25" thickTop="1" thickBot="1" x14ac:dyDescent="0.35">
      <c r="B240" s="40"/>
      <c r="C240" s="81" t="e">
        <f>VLOOKUP(B240,'No Eliminar'!B$3:D$18,2,FALSE)</f>
        <v>#N/A</v>
      </c>
      <c r="D240" s="81" t="e">
        <f>VLOOKUP(B240,'No Eliminar'!B$3:E$18,4,FALSE)</f>
        <v>#N/A</v>
      </c>
      <c r="E240" s="40"/>
      <c r="F240" s="120"/>
      <c r="G240" s="920"/>
      <c r="H240" s="919"/>
      <c r="I240" s="926"/>
      <c r="J240" s="926"/>
      <c r="K240" s="927"/>
      <c r="L240" s="41"/>
      <c r="M240" s="65" t="str">
        <f t="shared" si="279"/>
        <v>;</v>
      </c>
      <c r="N240" s="66" t="str">
        <f t="shared" si="280"/>
        <v/>
      </c>
      <c r="O240" s="67" t="s">
        <v>53</v>
      </c>
      <c r="P240" s="67" t="s">
        <v>53</v>
      </c>
      <c r="Q240" s="67" t="s">
        <v>53</v>
      </c>
      <c r="R240" s="67" t="s">
        <v>53</v>
      </c>
      <c r="S240" s="67" t="s">
        <v>53</v>
      </c>
      <c r="T240" s="67" t="s">
        <v>53</v>
      </c>
      <c r="U240" s="67" t="s">
        <v>53</v>
      </c>
      <c r="V240" s="67" t="s">
        <v>54</v>
      </c>
      <c r="W240" s="67" t="s">
        <v>54</v>
      </c>
      <c r="X240" s="67" t="s">
        <v>53</v>
      </c>
      <c r="Y240" s="67" t="s">
        <v>53</v>
      </c>
      <c r="Z240" s="67" t="s">
        <v>53</v>
      </c>
      <c r="AA240" s="67" t="s">
        <v>53</v>
      </c>
      <c r="AB240" s="67" t="s">
        <v>53</v>
      </c>
      <c r="AC240" s="67" t="s">
        <v>53</v>
      </c>
      <c r="AD240" s="67" t="s">
        <v>54</v>
      </c>
      <c r="AE240" s="67" t="s">
        <v>53</v>
      </c>
      <c r="AF240" s="67" t="s">
        <v>53</v>
      </c>
      <c r="AG240" s="67" t="s">
        <v>54</v>
      </c>
      <c r="AH240" s="42"/>
      <c r="AI240" s="41"/>
      <c r="AJ240" s="42"/>
      <c r="AK240" s="85" t="str">
        <f t="shared" si="278"/>
        <v>;</v>
      </c>
      <c r="AL240" s="70" t="str">
        <f t="shared" si="281"/>
        <v/>
      </c>
      <c r="AM240" s="50" t="e">
        <f>IF(AND(M240&lt;&gt;"",AK240&lt;&gt;""),VLOOKUP(M240&amp;AK240,'No Eliminar'!$P$3:$Q$27,2,FALSE),"")</f>
        <v>#N/A</v>
      </c>
      <c r="AN240" s="93"/>
      <c r="AO240" s="268"/>
      <c r="AP240" s="372"/>
      <c r="AQ240" s="51" t="str">
        <f t="shared" si="270"/>
        <v>Impacto</v>
      </c>
      <c r="AR240" s="43"/>
      <c r="AS240" s="49" t="str">
        <f t="shared" si="271"/>
        <v/>
      </c>
      <c r="AT240" s="43"/>
      <c r="AU240" s="49" t="str">
        <f t="shared" si="272"/>
        <v/>
      </c>
      <c r="AV240" s="53" t="e">
        <f t="shared" si="273"/>
        <v>#VALUE!</v>
      </c>
      <c r="AW240" s="43"/>
      <c r="AX240" s="43"/>
      <c r="AY240" s="43"/>
      <c r="AZ240" s="53" t="str">
        <f t="shared" si="274"/>
        <v/>
      </c>
      <c r="BA240" s="54" t="str">
        <f t="shared" si="275"/>
        <v>Muy Alta</v>
      </c>
      <c r="BB240" s="53" t="e">
        <f t="shared" si="276"/>
        <v>#VALUE!</v>
      </c>
      <c r="BC240" s="54" t="e">
        <f t="shared" si="277"/>
        <v>#VALUE!</v>
      </c>
      <c r="BD240" s="55" t="e">
        <f>IF(AND(BA240&lt;&gt;"",BC240&lt;&gt;""),VLOOKUP(BA240&amp;BC240,'No Eliminar'!$P$3:$Q$27,2,FALSE),"")</f>
        <v>#VALUE!</v>
      </c>
      <c r="BE240" s="43"/>
      <c r="BF240" s="1017"/>
      <c r="BG240" s="926"/>
      <c r="BH240" s="926"/>
      <c r="BI240" s="926"/>
      <c r="BJ240" s="926"/>
      <c r="BK240" s="1009"/>
      <c r="BL240" s="926"/>
    </row>
    <row r="241" spans="2:64" ht="50.25" thickTop="1" thickBot="1" x14ac:dyDescent="0.35">
      <c r="B241" s="40"/>
      <c r="C241" s="81" t="e">
        <f>VLOOKUP(B241,'No Eliminar'!B$3:D$18,2,FALSE)</f>
        <v>#N/A</v>
      </c>
      <c r="D241" s="81" t="e">
        <f>VLOOKUP(B241,'No Eliminar'!B$3:E$18,4,FALSE)</f>
        <v>#N/A</v>
      </c>
      <c r="E241" s="40"/>
      <c r="F241" s="120"/>
      <c r="G241" s="920"/>
      <c r="H241" s="919"/>
      <c r="I241" s="926"/>
      <c r="J241" s="926"/>
      <c r="K241" s="927"/>
      <c r="L241" s="41"/>
      <c r="M241" s="65" t="str">
        <f t="shared" si="279"/>
        <v>;</v>
      </c>
      <c r="N241" s="66" t="str">
        <f t="shared" si="280"/>
        <v/>
      </c>
      <c r="O241" s="67" t="s">
        <v>53</v>
      </c>
      <c r="P241" s="67" t="s">
        <v>53</v>
      </c>
      <c r="Q241" s="67" t="s">
        <v>53</v>
      </c>
      <c r="R241" s="67" t="s">
        <v>53</v>
      </c>
      <c r="S241" s="67" t="s">
        <v>53</v>
      </c>
      <c r="T241" s="67" t="s">
        <v>53</v>
      </c>
      <c r="U241" s="67" t="s">
        <v>53</v>
      </c>
      <c r="V241" s="67" t="s">
        <v>54</v>
      </c>
      <c r="W241" s="67" t="s">
        <v>54</v>
      </c>
      <c r="X241" s="67" t="s">
        <v>53</v>
      </c>
      <c r="Y241" s="67" t="s">
        <v>53</v>
      </c>
      <c r="Z241" s="67" t="s">
        <v>53</v>
      </c>
      <c r="AA241" s="67" t="s">
        <v>53</v>
      </c>
      <c r="AB241" s="67" t="s">
        <v>53</v>
      </c>
      <c r="AC241" s="67" t="s">
        <v>53</v>
      </c>
      <c r="AD241" s="67" t="s">
        <v>54</v>
      </c>
      <c r="AE241" s="67" t="s">
        <v>53</v>
      </c>
      <c r="AF241" s="67" t="s">
        <v>53</v>
      </c>
      <c r="AG241" s="67" t="s">
        <v>54</v>
      </c>
      <c r="AH241" s="42"/>
      <c r="AI241" s="41"/>
      <c r="AJ241" s="42"/>
      <c r="AK241" s="85" t="str">
        <f t="shared" si="278"/>
        <v>;</v>
      </c>
      <c r="AL241" s="70" t="str">
        <f t="shared" si="281"/>
        <v/>
      </c>
      <c r="AM241" s="50" t="e">
        <f>IF(AND(M241&lt;&gt;"",AK241&lt;&gt;""),VLOOKUP(M241&amp;AK241,'No Eliminar'!$P$3:$Q$27,2,FALSE),"")</f>
        <v>#N/A</v>
      </c>
      <c r="AN241" s="93"/>
      <c r="AO241" s="268"/>
      <c r="AP241" s="372"/>
      <c r="AQ241" s="51" t="str">
        <f t="shared" si="270"/>
        <v>Impacto</v>
      </c>
      <c r="AR241" s="43"/>
      <c r="AS241" s="49" t="str">
        <f t="shared" si="271"/>
        <v/>
      </c>
      <c r="AT241" s="43"/>
      <c r="AU241" s="49" t="str">
        <f t="shared" si="272"/>
        <v/>
      </c>
      <c r="AV241" s="53" t="e">
        <f t="shared" si="273"/>
        <v>#VALUE!</v>
      </c>
      <c r="AW241" s="43"/>
      <c r="AX241" s="43"/>
      <c r="AY241" s="43"/>
      <c r="AZ241" s="53" t="str">
        <f t="shared" si="274"/>
        <v/>
      </c>
      <c r="BA241" s="54" t="str">
        <f t="shared" si="275"/>
        <v>Muy Alta</v>
      </c>
      <c r="BB241" s="53" t="e">
        <f t="shared" si="276"/>
        <v>#VALUE!</v>
      </c>
      <c r="BC241" s="54" t="e">
        <f t="shared" si="277"/>
        <v>#VALUE!</v>
      </c>
      <c r="BD241" s="55" t="e">
        <f>IF(AND(BA241&lt;&gt;"",BC241&lt;&gt;""),VLOOKUP(BA241&amp;BC241,'No Eliminar'!$P$3:$Q$27,2,FALSE),"")</f>
        <v>#VALUE!</v>
      </c>
      <c r="BE241" s="43"/>
      <c r="BF241" s="1017"/>
      <c r="BG241" s="926"/>
      <c r="BH241" s="926"/>
      <c r="BI241" s="926"/>
      <c r="BJ241" s="926"/>
      <c r="BK241" s="1009"/>
      <c r="BL241" s="926"/>
    </row>
    <row r="242" spans="2:64" ht="50.25" thickTop="1" thickBot="1" x14ac:dyDescent="0.35">
      <c r="B242" s="40"/>
      <c r="C242" s="81" t="e">
        <f>VLOOKUP(B242,'No Eliminar'!B$3:D$18,2,FALSE)</f>
        <v>#N/A</v>
      </c>
      <c r="D242" s="81" t="e">
        <f>VLOOKUP(B242,'No Eliminar'!B$3:E$18,4,FALSE)</f>
        <v>#N/A</v>
      </c>
      <c r="E242" s="40"/>
      <c r="F242" s="120"/>
      <c r="G242" s="920"/>
      <c r="H242" s="919"/>
      <c r="I242" s="926"/>
      <c r="J242" s="926"/>
      <c r="K242" s="927"/>
      <c r="L242" s="41"/>
      <c r="M242" s="65" t="str">
        <f t="shared" si="279"/>
        <v>;</v>
      </c>
      <c r="N242" s="66" t="str">
        <f t="shared" si="280"/>
        <v/>
      </c>
      <c r="O242" s="67" t="s">
        <v>53</v>
      </c>
      <c r="P242" s="67" t="s">
        <v>53</v>
      </c>
      <c r="Q242" s="67" t="s">
        <v>53</v>
      </c>
      <c r="R242" s="67" t="s">
        <v>53</v>
      </c>
      <c r="S242" s="67" t="s">
        <v>53</v>
      </c>
      <c r="T242" s="67" t="s">
        <v>53</v>
      </c>
      <c r="U242" s="67" t="s">
        <v>53</v>
      </c>
      <c r="V242" s="67" t="s">
        <v>54</v>
      </c>
      <c r="W242" s="67" t="s">
        <v>54</v>
      </c>
      <c r="X242" s="67" t="s">
        <v>53</v>
      </c>
      <c r="Y242" s="67" t="s">
        <v>53</v>
      </c>
      <c r="Z242" s="67" t="s">
        <v>53</v>
      </c>
      <c r="AA242" s="67" t="s">
        <v>53</v>
      </c>
      <c r="AB242" s="67" t="s">
        <v>53</v>
      </c>
      <c r="AC242" s="67" t="s">
        <v>53</v>
      </c>
      <c r="AD242" s="67" t="s">
        <v>54</v>
      </c>
      <c r="AE242" s="67" t="s">
        <v>53</v>
      </c>
      <c r="AF242" s="67" t="s">
        <v>53</v>
      </c>
      <c r="AG242" s="67" t="s">
        <v>54</v>
      </c>
      <c r="AH242" s="42"/>
      <c r="AI242" s="41"/>
      <c r="AJ242" s="42"/>
      <c r="AK242" s="85" t="str">
        <f t="shared" si="278"/>
        <v>;</v>
      </c>
      <c r="AL242" s="70" t="str">
        <f t="shared" si="281"/>
        <v/>
      </c>
      <c r="AM242" s="50" t="e">
        <f>IF(AND(M242&lt;&gt;"",AK242&lt;&gt;""),VLOOKUP(M242&amp;AK242,'No Eliminar'!$P$3:$Q$27,2,FALSE),"")</f>
        <v>#N/A</v>
      </c>
      <c r="AN242" s="93"/>
      <c r="AO242" s="268"/>
      <c r="AP242" s="372"/>
      <c r="AQ242" s="51" t="str">
        <f t="shared" si="270"/>
        <v>Impacto</v>
      </c>
      <c r="AR242" s="43"/>
      <c r="AS242" s="49" t="str">
        <f t="shared" si="271"/>
        <v/>
      </c>
      <c r="AT242" s="43"/>
      <c r="AU242" s="49" t="str">
        <f t="shared" si="272"/>
        <v/>
      </c>
      <c r="AV242" s="53" t="e">
        <f t="shared" si="273"/>
        <v>#VALUE!</v>
      </c>
      <c r="AW242" s="43"/>
      <c r="AX242" s="43"/>
      <c r="AY242" s="43"/>
      <c r="AZ242" s="53" t="str">
        <f t="shared" si="274"/>
        <v/>
      </c>
      <c r="BA242" s="54" t="str">
        <f t="shared" si="275"/>
        <v>Muy Alta</v>
      </c>
      <c r="BB242" s="53" t="e">
        <f t="shared" si="276"/>
        <v>#VALUE!</v>
      </c>
      <c r="BC242" s="54" t="e">
        <f t="shared" si="277"/>
        <v>#VALUE!</v>
      </c>
      <c r="BD242" s="55" t="e">
        <f>IF(AND(BA242&lt;&gt;"",BC242&lt;&gt;""),VLOOKUP(BA242&amp;BC242,'No Eliminar'!$P$3:$Q$27,2,FALSE),"")</f>
        <v>#VALUE!</v>
      </c>
      <c r="BE242" s="43"/>
      <c r="BF242" s="1017"/>
      <c r="BG242" s="926"/>
      <c r="BH242" s="926"/>
      <c r="BI242" s="926"/>
      <c r="BJ242" s="926"/>
      <c r="BK242" s="1009"/>
      <c r="BL242" s="926"/>
    </row>
    <row r="243" spans="2:64" ht="50.25" thickTop="1" thickBot="1" x14ac:dyDescent="0.35">
      <c r="B243" s="40"/>
      <c r="C243" s="81" t="e">
        <f>VLOOKUP(B243,'No Eliminar'!B$3:D$18,2,FALSE)</f>
        <v>#N/A</v>
      </c>
      <c r="D243" s="81" t="e">
        <f>VLOOKUP(B243,'No Eliminar'!B$3:E$18,4,FALSE)</f>
        <v>#N/A</v>
      </c>
      <c r="E243" s="40"/>
      <c r="F243" s="120"/>
      <c r="G243" s="920"/>
      <c r="H243" s="919"/>
      <c r="I243" s="926"/>
      <c r="J243" s="926"/>
      <c r="K243" s="927"/>
      <c r="L243" s="41"/>
      <c r="M243" s="65" t="str">
        <f t="shared" si="279"/>
        <v>;</v>
      </c>
      <c r="N243" s="66" t="str">
        <f t="shared" si="280"/>
        <v/>
      </c>
      <c r="O243" s="67" t="s">
        <v>53</v>
      </c>
      <c r="P243" s="67" t="s">
        <v>53</v>
      </c>
      <c r="Q243" s="67" t="s">
        <v>53</v>
      </c>
      <c r="R243" s="67" t="s">
        <v>53</v>
      </c>
      <c r="S243" s="67" t="s">
        <v>53</v>
      </c>
      <c r="T243" s="67" t="s">
        <v>53</v>
      </c>
      <c r="U243" s="67" t="s">
        <v>53</v>
      </c>
      <c r="V243" s="67" t="s">
        <v>54</v>
      </c>
      <c r="W243" s="67" t="s">
        <v>54</v>
      </c>
      <c r="X243" s="67" t="s">
        <v>53</v>
      </c>
      <c r="Y243" s="67" t="s">
        <v>53</v>
      </c>
      <c r="Z243" s="67" t="s">
        <v>53</v>
      </c>
      <c r="AA243" s="67" t="s">
        <v>53</v>
      </c>
      <c r="AB243" s="67" t="s">
        <v>53</v>
      </c>
      <c r="AC243" s="67" t="s">
        <v>53</v>
      </c>
      <c r="AD243" s="67" t="s">
        <v>54</v>
      </c>
      <c r="AE243" s="67" t="s">
        <v>53</v>
      </c>
      <c r="AF243" s="67" t="s">
        <v>53</v>
      </c>
      <c r="AG243" s="67" t="s">
        <v>54</v>
      </c>
      <c r="AH243" s="42"/>
      <c r="AI243" s="41"/>
      <c r="AJ243" s="42"/>
      <c r="AK243" s="85" t="str">
        <f t="shared" si="278"/>
        <v>;</v>
      </c>
      <c r="AL243" s="70" t="str">
        <f t="shared" si="281"/>
        <v/>
      </c>
      <c r="AM243" s="50" t="e">
        <f>IF(AND(M243&lt;&gt;"",AK243&lt;&gt;""),VLOOKUP(M243&amp;AK243,'No Eliminar'!$P$3:$Q$27,2,FALSE),"")</f>
        <v>#N/A</v>
      </c>
      <c r="AN243" s="93"/>
      <c r="AO243" s="268"/>
      <c r="AP243" s="372"/>
      <c r="AQ243" s="51" t="str">
        <f t="shared" si="270"/>
        <v>Impacto</v>
      </c>
      <c r="AR243" s="43"/>
      <c r="AS243" s="49" t="str">
        <f t="shared" si="271"/>
        <v/>
      </c>
      <c r="AT243" s="43"/>
      <c r="AU243" s="49" t="str">
        <f t="shared" si="272"/>
        <v/>
      </c>
      <c r="AV243" s="53" t="e">
        <f t="shared" si="273"/>
        <v>#VALUE!</v>
      </c>
      <c r="AW243" s="43"/>
      <c r="AX243" s="43"/>
      <c r="AY243" s="43"/>
      <c r="AZ243" s="53" t="str">
        <f t="shared" si="274"/>
        <v/>
      </c>
      <c r="BA243" s="54" t="str">
        <f t="shared" si="275"/>
        <v>Muy Alta</v>
      </c>
      <c r="BB243" s="53" t="e">
        <f t="shared" si="276"/>
        <v>#VALUE!</v>
      </c>
      <c r="BC243" s="54" t="e">
        <f t="shared" si="277"/>
        <v>#VALUE!</v>
      </c>
      <c r="BD243" s="55" t="e">
        <f>IF(AND(BA243&lt;&gt;"",BC243&lt;&gt;""),VLOOKUP(BA243&amp;BC243,'No Eliminar'!$P$3:$Q$27,2,FALSE),"")</f>
        <v>#VALUE!</v>
      </c>
      <c r="BE243" s="43"/>
      <c r="BF243" s="1017"/>
      <c r="BG243" s="926"/>
      <c r="BH243" s="926"/>
      <c r="BI243" s="926"/>
      <c r="BJ243" s="926"/>
      <c r="BK243" s="1009"/>
      <c r="BL243" s="926"/>
    </row>
    <row r="244" spans="2:64" ht="50.25" thickTop="1" thickBot="1" x14ac:dyDescent="0.35">
      <c r="B244" s="40"/>
      <c r="C244" s="81" t="e">
        <f>VLOOKUP(B244,'No Eliminar'!B$3:D$18,2,FALSE)</f>
        <v>#N/A</v>
      </c>
      <c r="D244" s="81" t="e">
        <f>VLOOKUP(B244,'No Eliminar'!B$3:E$18,4,FALSE)</f>
        <v>#N/A</v>
      </c>
      <c r="E244" s="40"/>
      <c r="F244" s="120"/>
      <c r="G244" s="920"/>
      <c r="H244" s="919"/>
      <c r="I244" s="926"/>
      <c r="J244" s="926"/>
      <c r="K244" s="927"/>
      <c r="L244" s="41"/>
      <c r="M244" s="65" t="str">
        <f t="shared" si="279"/>
        <v>;</v>
      </c>
      <c r="N244" s="66" t="str">
        <f t="shared" si="280"/>
        <v/>
      </c>
      <c r="O244" s="67" t="s">
        <v>53</v>
      </c>
      <c r="P244" s="67" t="s">
        <v>53</v>
      </c>
      <c r="Q244" s="67" t="s">
        <v>53</v>
      </c>
      <c r="R244" s="67" t="s">
        <v>53</v>
      </c>
      <c r="S244" s="67" t="s">
        <v>53</v>
      </c>
      <c r="T244" s="67" t="s">
        <v>53</v>
      </c>
      <c r="U244" s="67" t="s">
        <v>53</v>
      </c>
      <c r="V244" s="67" t="s">
        <v>54</v>
      </c>
      <c r="W244" s="67" t="s">
        <v>54</v>
      </c>
      <c r="X244" s="67" t="s">
        <v>53</v>
      </c>
      <c r="Y244" s="67" t="s">
        <v>53</v>
      </c>
      <c r="Z244" s="67" t="s">
        <v>53</v>
      </c>
      <c r="AA244" s="67" t="s">
        <v>53</v>
      </c>
      <c r="AB244" s="67" t="s">
        <v>53</v>
      </c>
      <c r="AC244" s="67" t="s">
        <v>53</v>
      </c>
      <c r="AD244" s="67" t="s">
        <v>54</v>
      </c>
      <c r="AE244" s="67" t="s">
        <v>53</v>
      </c>
      <c r="AF244" s="67" t="s">
        <v>53</v>
      </c>
      <c r="AG244" s="67" t="s">
        <v>54</v>
      </c>
      <c r="AH244" s="42"/>
      <c r="AI244" s="41"/>
      <c r="AJ244" s="42"/>
      <c r="AK244" s="85" t="str">
        <f t="shared" si="278"/>
        <v>;</v>
      </c>
      <c r="AL244" s="70" t="str">
        <f t="shared" si="281"/>
        <v/>
      </c>
      <c r="AM244" s="50" t="e">
        <f>IF(AND(M244&lt;&gt;"",AK244&lt;&gt;""),VLOOKUP(M244&amp;AK244,'No Eliminar'!$P$3:$Q$27,2,FALSE),"")</f>
        <v>#N/A</v>
      </c>
      <c r="AN244" s="93"/>
      <c r="AO244" s="268"/>
      <c r="AP244" s="372"/>
      <c r="AQ244" s="51" t="str">
        <f t="shared" si="270"/>
        <v>Impacto</v>
      </c>
      <c r="AR244" s="43"/>
      <c r="AS244" s="49" t="str">
        <f t="shared" si="271"/>
        <v/>
      </c>
      <c r="AT244" s="43"/>
      <c r="AU244" s="49" t="str">
        <f t="shared" si="272"/>
        <v/>
      </c>
      <c r="AV244" s="53" t="e">
        <f t="shared" si="273"/>
        <v>#VALUE!</v>
      </c>
      <c r="AW244" s="43"/>
      <c r="AX244" s="43"/>
      <c r="AY244" s="43"/>
      <c r="AZ244" s="53" t="str">
        <f t="shared" si="274"/>
        <v/>
      </c>
      <c r="BA244" s="54" t="str">
        <f t="shared" si="275"/>
        <v>Muy Alta</v>
      </c>
      <c r="BB244" s="53" t="e">
        <f t="shared" si="276"/>
        <v>#VALUE!</v>
      </c>
      <c r="BC244" s="54" t="e">
        <f t="shared" si="277"/>
        <v>#VALUE!</v>
      </c>
      <c r="BD244" s="55" t="e">
        <f>IF(AND(BA244&lt;&gt;"",BC244&lt;&gt;""),VLOOKUP(BA244&amp;BC244,'No Eliminar'!$P$3:$Q$27,2,FALSE),"")</f>
        <v>#VALUE!</v>
      </c>
      <c r="BE244" s="43"/>
      <c r="BF244" s="1017"/>
      <c r="BG244" s="926"/>
      <c r="BH244" s="926"/>
      <c r="BI244" s="926"/>
      <c r="BJ244" s="926"/>
      <c r="BK244" s="1009"/>
      <c r="BL244" s="926"/>
    </row>
    <row r="245" spans="2:64" ht="50.25" thickTop="1" thickBot="1" x14ac:dyDescent="0.35">
      <c r="B245" s="40"/>
      <c r="C245" s="81" t="e">
        <f>VLOOKUP(B245,'No Eliminar'!B$3:D$18,2,FALSE)</f>
        <v>#N/A</v>
      </c>
      <c r="D245" s="81" t="e">
        <f>VLOOKUP(B245,'No Eliminar'!B$3:E$18,4,FALSE)</f>
        <v>#N/A</v>
      </c>
      <c r="E245" s="40"/>
      <c r="F245" s="120"/>
      <c r="G245" s="920"/>
      <c r="H245" s="919"/>
      <c r="I245" s="926"/>
      <c r="J245" s="926"/>
      <c r="K245" s="927"/>
      <c r="L245" s="41"/>
      <c r="M245" s="65" t="str">
        <f t="shared" si="279"/>
        <v>;</v>
      </c>
      <c r="N245" s="66" t="str">
        <f t="shared" si="280"/>
        <v/>
      </c>
      <c r="O245" s="67" t="s">
        <v>53</v>
      </c>
      <c r="P245" s="67" t="s">
        <v>53</v>
      </c>
      <c r="Q245" s="67" t="s">
        <v>53</v>
      </c>
      <c r="R245" s="67" t="s">
        <v>53</v>
      </c>
      <c r="S245" s="67" t="s">
        <v>53</v>
      </c>
      <c r="T245" s="67" t="s">
        <v>53</v>
      </c>
      <c r="U245" s="67" t="s">
        <v>53</v>
      </c>
      <c r="V245" s="67" t="s">
        <v>54</v>
      </c>
      <c r="W245" s="67" t="s">
        <v>54</v>
      </c>
      <c r="X245" s="67" t="s">
        <v>53</v>
      </c>
      <c r="Y245" s="67" t="s">
        <v>53</v>
      </c>
      <c r="Z245" s="67" t="s">
        <v>53</v>
      </c>
      <c r="AA245" s="67" t="s">
        <v>53</v>
      </c>
      <c r="AB245" s="67" t="s">
        <v>53</v>
      </c>
      <c r="AC245" s="67" t="s">
        <v>53</v>
      </c>
      <c r="AD245" s="67" t="s">
        <v>54</v>
      </c>
      <c r="AE245" s="67" t="s">
        <v>53</v>
      </c>
      <c r="AF245" s="67" t="s">
        <v>53</v>
      </c>
      <c r="AG245" s="67" t="s">
        <v>54</v>
      </c>
      <c r="AH245" s="42"/>
      <c r="AI245" s="41"/>
      <c r="AJ245" s="42"/>
      <c r="AK245" s="85" t="str">
        <f t="shared" si="278"/>
        <v>;</v>
      </c>
      <c r="AL245" s="70" t="str">
        <f t="shared" si="281"/>
        <v/>
      </c>
      <c r="AM245" s="50" t="e">
        <f>IF(AND(M245&lt;&gt;"",AK245&lt;&gt;""),VLOOKUP(M245&amp;AK245,'No Eliminar'!$P$3:$Q$27,2,FALSE),"")</f>
        <v>#N/A</v>
      </c>
      <c r="AN245" s="93"/>
      <c r="AO245" s="268"/>
      <c r="AP245" s="372"/>
      <c r="AQ245" s="51" t="str">
        <f t="shared" si="270"/>
        <v>Impacto</v>
      </c>
      <c r="AR245" s="43"/>
      <c r="AS245" s="49" t="str">
        <f t="shared" si="271"/>
        <v/>
      </c>
      <c r="AT245" s="43"/>
      <c r="AU245" s="49" t="str">
        <f t="shared" si="272"/>
        <v/>
      </c>
      <c r="AV245" s="53" t="e">
        <f t="shared" si="273"/>
        <v>#VALUE!</v>
      </c>
      <c r="AW245" s="43"/>
      <c r="AX245" s="43"/>
      <c r="AY245" s="43"/>
      <c r="AZ245" s="53" t="str">
        <f t="shared" si="274"/>
        <v/>
      </c>
      <c r="BA245" s="54" t="str">
        <f t="shared" si="275"/>
        <v>Muy Alta</v>
      </c>
      <c r="BB245" s="53" t="e">
        <f t="shared" si="276"/>
        <v>#VALUE!</v>
      </c>
      <c r="BC245" s="54" t="e">
        <f t="shared" si="277"/>
        <v>#VALUE!</v>
      </c>
      <c r="BD245" s="55" t="e">
        <f>IF(AND(BA245&lt;&gt;"",BC245&lt;&gt;""),VLOOKUP(BA245&amp;BC245,'No Eliminar'!$P$3:$Q$27,2,FALSE),"")</f>
        <v>#VALUE!</v>
      </c>
      <c r="BE245" s="43"/>
      <c r="BF245" s="1017"/>
      <c r="BG245" s="926"/>
      <c r="BH245" s="926"/>
      <c r="BI245" s="926"/>
      <c r="BJ245" s="926"/>
      <c r="BK245" s="1009"/>
      <c r="BL245" s="926"/>
    </row>
    <row r="246" spans="2:64" ht="50.25" thickTop="1" thickBot="1" x14ac:dyDescent="0.35">
      <c r="B246" s="40"/>
      <c r="C246" s="81" t="e">
        <f>VLOOKUP(B246,'No Eliminar'!B$3:D$18,2,FALSE)</f>
        <v>#N/A</v>
      </c>
      <c r="D246" s="81" t="e">
        <f>VLOOKUP(B246,'No Eliminar'!B$3:E$18,4,FALSE)</f>
        <v>#N/A</v>
      </c>
      <c r="E246" s="40"/>
      <c r="F246" s="120"/>
      <c r="G246" s="920"/>
      <c r="H246" s="919"/>
      <c r="I246" s="926"/>
      <c r="J246" s="926"/>
      <c r="K246" s="927"/>
      <c r="L246" s="41"/>
      <c r="M246" s="65" t="str">
        <f t="shared" si="279"/>
        <v>;</v>
      </c>
      <c r="N246" s="66" t="str">
        <f t="shared" si="280"/>
        <v/>
      </c>
      <c r="O246" s="67" t="s">
        <v>53</v>
      </c>
      <c r="P246" s="67" t="s">
        <v>53</v>
      </c>
      <c r="Q246" s="67" t="s">
        <v>53</v>
      </c>
      <c r="R246" s="67" t="s">
        <v>53</v>
      </c>
      <c r="S246" s="67" t="s">
        <v>53</v>
      </c>
      <c r="T246" s="67" t="s">
        <v>53</v>
      </c>
      <c r="U246" s="67" t="s">
        <v>53</v>
      </c>
      <c r="V246" s="67" t="s">
        <v>54</v>
      </c>
      <c r="W246" s="67" t="s">
        <v>54</v>
      </c>
      <c r="X246" s="67" t="s">
        <v>53</v>
      </c>
      <c r="Y246" s="67" t="s">
        <v>53</v>
      </c>
      <c r="Z246" s="67" t="s">
        <v>53</v>
      </c>
      <c r="AA246" s="67" t="s">
        <v>53</v>
      </c>
      <c r="AB246" s="67" t="s">
        <v>53</v>
      </c>
      <c r="AC246" s="67" t="s">
        <v>53</v>
      </c>
      <c r="AD246" s="67" t="s">
        <v>54</v>
      </c>
      <c r="AE246" s="67" t="s">
        <v>53</v>
      </c>
      <c r="AF246" s="67" t="s">
        <v>53</v>
      </c>
      <c r="AG246" s="67" t="s">
        <v>54</v>
      </c>
      <c r="AH246" s="42"/>
      <c r="AI246" s="41"/>
      <c r="AJ246" s="42"/>
      <c r="AK246" s="85" t="str">
        <f t="shared" si="278"/>
        <v>;</v>
      </c>
      <c r="AL246" s="70" t="str">
        <f t="shared" si="281"/>
        <v/>
      </c>
      <c r="AM246" s="50" t="e">
        <f>IF(AND(M246&lt;&gt;"",AK246&lt;&gt;""),VLOOKUP(M246&amp;AK246,'No Eliminar'!$P$3:$Q$27,2,FALSE),"")</f>
        <v>#N/A</v>
      </c>
      <c r="AN246" s="93"/>
      <c r="AO246" s="268"/>
      <c r="AP246" s="372"/>
      <c r="AQ246" s="51" t="str">
        <f t="shared" si="270"/>
        <v>Impacto</v>
      </c>
      <c r="AR246" s="43"/>
      <c r="AS246" s="49" t="str">
        <f t="shared" si="271"/>
        <v/>
      </c>
      <c r="AT246" s="43"/>
      <c r="AU246" s="49" t="str">
        <f t="shared" si="272"/>
        <v/>
      </c>
      <c r="AV246" s="53" t="e">
        <f t="shared" si="273"/>
        <v>#VALUE!</v>
      </c>
      <c r="AW246" s="43"/>
      <c r="AX246" s="43"/>
      <c r="AY246" s="43"/>
      <c r="AZ246" s="53" t="str">
        <f t="shared" si="274"/>
        <v/>
      </c>
      <c r="BA246" s="54" t="str">
        <f t="shared" si="275"/>
        <v>Muy Alta</v>
      </c>
      <c r="BB246" s="53" t="e">
        <f t="shared" si="276"/>
        <v>#VALUE!</v>
      </c>
      <c r="BC246" s="54" t="e">
        <f t="shared" si="277"/>
        <v>#VALUE!</v>
      </c>
      <c r="BD246" s="55" t="e">
        <f>IF(AND(BA246&lt;&gt;"",BC246&lt;&gt;""),VLOOKUP(BA246&amp;BC246,'No Eliminar'!$P$3:$Q$27,2,FALSE),"")</f>
        <v>#VALUE!</v>
      </c>
      <c r="BE246" s="43"/>
      <c r="BF246" s="1017"/>
      <c r="BG246" s="926"/>
      <c r="BH246" s="926"/>
      <c r="BI246" s="926"/>
      <c r="BJ246" s="926"/>
      <c r="BK246" s="1009"/>
      <c r="BL246" s="926"/>
    </row>
    <row r="247" spans="2:64" ht="50.25" thickTop="1" thickBot="1" x14ac:dyDescent="0.35">
      <c r="B247" s="40"/>
      <c r="C247" s="81" t="e">
        <f>VLOOKUP(B247,'No Eliminar'!B$3:D$18,2,FALSE)</f>
        <v>#N/A</v>
      </c>
      <c r="D247" s="81" t="e">
        <f>VLOOKUP(B247,'No Eliminar'!B$3:E$18,4,FALSE)</f>
        <v>#N/A</v>
      </c>
      <c r="E247" s="40"/>
      <c r="F247" s="120"/>
      <c r="G247" s="920"/>
      <c r="H247" s="919"/>
      <c r="I247" s="926"/>
      <c r="J247" s="926"/>
      <c r="K247" s="927"/>
      <c r="L247" s="41"/>
      <c r="M247" s="65" t="str">
        <f t="shared" si="279"/>
        <v>;</v>
      </c>
      <c r="N247" s="66" t="str">
        <f t="shared" si="280"/>
        <v/>
      </c>
      <c r="O247" s="67" t="s">
        <v>53</v>
      </c>
      <c r="P247" s="67" t="s">
        <v>53</v>
      </c>
      <c r="Q247" s="67" t="s">
        <v>53</v>
      </c>
      <c r="R247" s="67" t="s">
        <v>53</v>
      </c>
      <c r="S247" s="67" t="s">
        <v>53</v>
      </c>
      <c r="T247" s="67" t="s">
        <v>53</v>
      </c>
      <c r="U247" s="67" t="s">
        <v>53</v>
      </c>
      <c r="V247" s="67" t="s">
        <v>54</v>
      </c>
      <c r="W247" s="67" t="s">
        <v>54</v>
      </c>
      <c r="X247" s="67" t="s">
        <v>53</v>
      </c>
      <c r="Y247" s="67" t="s">
        <v>53</v>
      </c>
      <c r="Z247" s="67" t="s">
        <v>53</v>
      </c>
      <c r="AA247" s="67" t="s">
        <v>53</v>
      </c>
      <c r="AB247" s="67" t="s">
        <v>53</v>
      </c>
      <c r="AC247" s="67" t="s">
        <v>53</v>
      </c>
      <c r="AD247" s="67" t="s">
        <v>54</v>
      </c>
      <c r="AE247" s="67" t="s">
        <v>53</v>
      </c>
      <c r="AF247" s="67" t="s">
        <v>53</v>
      </c>
      <c r="AG247" s="67" t="s">
        <v>54</v>
      </c>
      <c r="AH247" s="42"/>
      <c r="AI247" s="41"/>
      <c r="AJ247" s="42"/>
      <c r="AK247" s="85" t="str">
        <f t="shared" si="278"/>
        <v>;</v>
      </c>
      <c r="AL247" s="70" t="str">
        <f t="shared" si="281"/>
        <v/>
      </c>
      <c r="AM247" s="50" t="e">
        <f>IF(AND(M247&lt;&gt;"",AK247&lt;&gt;""),VLOOKUP(M247&amp;AK247,'No Eliminar'!$P$3:$Q$27,2,FALSE),"")</f>
        <v>#N/A</v>
      </c>
      <c r="AN247" s="93"/>
      <c r="AO247" s="268"/>
      <c r="AP247" s="372"/>
      <c r="AQ247" s="51" t="str">
        <f t="shared" si="270"/>
        <v>Impacto</v>
      </c>
      <c r="AR247" s="43"/>
      <c r="AS247" s="49" t="str">
        <f t="shared" si="271"/>
        <v/>
      </c>
      <c r="AT247" s="43"/>
      <c r="AU247" s="49" t="str">
        <f t="shared" si="272"/>
        <v/>
      </c>
      <c r="AV247" s="53" t="e">
        <f t="shared" si="273"/>
        <v>#VALUE!</v>
      </c>
      <c r="AW247" s="43"/>
      <c r="AX247" s="43"/>
      <c r="AY247" s="43"/>
      <c r="AZ247" s="53" t="str">
        <f t="shared" si="274"/>
        <v/>
      </c>
      <c r="BA247" s="54" t="str">
        <f t="shared" si="275"/>
        <v>Muy Alta</v>
      </c>
      <c r="BB247" s="53" t="e">
        <f t="shared" si="276"/>
        <v>#VALUE!</v>
      </c>
      <c r="BC247" s="54" t="e">
        <f t="shared" si="277"/>
        <v>#VALUE!</v>
      </c>
      <c r="BD247" s="55" t="e">
        <f>IF(AND(BA247&lt;&gt;"",BC247&lt;&gt;""),VLOOKUP(BA247&amp;BC247,'No Eliminar'!$P$3:$Q$27,2,FALSE),"")</f>
        <v>#VALUE!</v>
      </c>
      <c r="BE247" s="43"/>
      <c r="BF247" s="1017"/>
      <c r="BG247" s="926"/>
      <c r="BH247" s="926"/>
      <c r="BI247" s="926"/>
      <c r="BJ247" s="926"/>
      <c r="BK247" s="1009"/>
      <c r="BL247" s="926"/>
    </row>
    <row r="248" spans="2:64" ht="50.25" thickTop="1" thickBot="1" x14ac:dyDescent="0.35">
      <c r="B248" s="40"/>
      <c r="C248" s="81" t="e">
        <f>VLOOKUP(B248,'No Eliminar'!B$3:D$18,2,FALSE)</f>
        <v>#N/A</v>
      </c>
      <c r="D248" s="81" t="e">
        <f>VLOOKUP(B248,'No Eliminar'!B$3:E$18,4,FALSE)</f>
        <v>#N/A</v>
      </c>
      <c r="E248" s="40"/>
      <c r="F248" s="120"/>
      <c r="G248" s="920"/>
      <c r="H248" s="919"/>
      <c r="I248" s="926"/>
      <c r="J248" s="926"/>
      <c r="K248" s="927"/>
      <c r="L248" s="41"/>
      <c r="M248" s="65" t="str">
        <f t="shared" si="279"/>
        <v>;</v>
      </c>
      <c r="N248" s="66" t="str">
        <f t="shared" si="280"/>
        <v/>
      </c>
      <c r="O248" s="67" t="s">
        <v>53</v>
      </c>
      <c r="P248" s="67" t="s">
        <v>53</v>
      </c>
      <c r="Q248" s="67" t="s">
        <v>53</v>
      </c>
      <c r="R248" s="67" t="s">
        <v>53</v>
      </c>
      <c r="S248" s="67" t="s">
        <v>53</v>
      </c>
      <c r="T248" s="67" t="s">
        <v>53</v>
      </c>
      <c r="U248" s="67" t="s">
        <v>53</v>
      </c>
      <c r="V248" s="67" t="s">
        <v>54</v>
      </c>
      <c r="W248" s="67" t="s">
        <v>54</v>
      </c>
      <c r="X248" s="67" t="s">
        <v>53</v>
      </c>
      <c r="Y248" s="67" t="s">
        <v>53</v>
      </c>
      <c r="Z248" s="67" t="s">
        <v>53</v>
      </c>
      <c r="AA248" s="67" t="s">
        <v>53</v>
      </c>
      <c r="AB248" s="67" t="s">
        <v>53</v>
      </c>
      <c r="AC248" s="67" t="s">
        <v>53</v>
      </c>
      <c r="AD248" s="67" t="s">
        <v>54</v>
      </c>
      <c r="AE248" s="67" t="s">
        <v>53</v>
      </c>
      <c r="AF248" s="67" t="s">
        <v>53</v>
      </c>
      <c r="AG248" s="67" t="s">
        <v>54</v>
      </c>
      <c r="AH248" s="42"/>
      <c r="AI248" s="41"/>
      <c r="AJ248" s="42"/>
      <c r="AK248" s="85" t="str">
        <f t="shared" si="278"/>
        <v>;</v>
      </c>
      <c r="AL248" s="70" t="str">
        <f t="shared" si="281"/>
        <v/>
      </c>
      <c r="AM248" s="50" t="e">
        <f>IF(AND(M248&lt;&gt;"",AK248&lt;&gt;""),VLOOKUP(M248&amp;AK248,'No Eliminar'!$P$3:$Q$27,2,FALSE),"")</f>
        <v>#N/A</v>
      </c>
      <c r="AN248" s="93"/>
      <c r="AO248" s="268"/>
      <c r="AP248" s="372"/>
      <c r="AQ248" s="51" t="str">
        <f t="shared" si="270"/>
        <v>Impacto</v>
      </c>
      <c r="AR248" s="43"/>
      <c r="AS248" s="49" t="str">
        <f t="shared" si="271"/>
        <v/>
      </c>
      <c r="AT248" s="43"/>
      <c r="AU248" s="49" t="str">
        <f t="shared" si="272"/>
        <v/>
      </c>
      <c r="AV248" s="53" t="e">
        <f t="shared" si="273"/>
        <v>#VALUE!</v>
      </c>
      <c r="AW248" s="43"/>
      <c r="AX248" s="43"/>
      <c r="AY248" s="43"/>
      <c r="AZ248" s="53" t="str">
        <f t="shared" si="274"/>
        <v/>
      </c>
      <c r="BA248" s="54" t="str">
        <f t="shared" si="275"/>
        <v>Muy Alta</v>
      </c>
      <c r="BB248" s="53" t="e">
        <f t="shared" si="276"/>
        <v>#VALUE!</v>
      </c>
      <c r="BC248" s="54" t="e">
        <f t="shared" si="277"/>
        <v>#VALUE!</v>
      </c>
      <c r="BD248" s="55" t="e">
        <f>IF(AND(BA248&lt;&gt;"",BC248&lt;&gt;""),VLOOKUP(BA248&amp;BC248,'No Eliminar'!$P$3:$Q$27,2,FALSE),"")</f>
        <v>#VALUE!</v>
      </c>
      <c r="BE248" s="43"/>
      <c r="BF248" s="1017"/>
      <c r="BG248" s="926"/>
      <c r="BH248" s="926"/>
      <c r="BI248" s="926"/>
      <c r="BJ248" s="926"/>
      <c r="BK248" s="1009"/>
      <c r="BL248" s="926"/>
    </row>
    <row r="249" spans="2:64" ht="50.25" thickTop="1" thickBot="1" x14ac:dyDescent="0.35">
      <c r="B249" s="40"/>
      <c r="C249" s="81" t="e">
        <f>VLOOKUP(B249,'No Eliminar'!B$3:D$18,2,FALSE)</f>
        <v>#N/A</v>
      </c>
      <c r="D249" s="81" t="e">
        <f>VLOOKUP(B249,'No Eliminar'!B$3:E$18,4,FALSE)</f>
        <v>#N/A</v>
      </c>
      <c r="E249" s="40"/>
      <c r="F249" s="120"/>
      <c r="G249" s="920"/>
      <c r="H249" s="919"/>
      <c r="I249" s="926"/>
      <c r="J249" s="926"/>
      <c r="K249" s="927"/>
      <c r="L249" s="41"/>
      <c r="M249" s="65" t="str">
        <f t="shared" si="279"/>
        <v>;</v>
      </c>
      <c r="N249" s="66" t="str">
        <f t="shared" si="280"/>
        <v/>
      </c>
      <c r="O249" s="67" t="s">
        <v>53</v>
      </c>
      <c r="P249" s="67" t="s">
        <v>53</v>
      </c>
      <c r="Q249" s="67" t="s">
        <v>53</v>
      </c>
      <c r="R249" s="67" t="s">
        <v>53</v>
      </c>
      <c r="S249" s="67" t="s">
        <v>53</v>
      </c>
      <c r="T249" s="67" t="s">
        <v>53</v>
      </c>
      <c r="U249" s="67" t="s">
        <v>53</v>
      </c>
      <c r="V249" s="67" t="s">
        <v>54</v>
      </c>
      <c r="W249" s="67" t="s">
        <v>54</v>
      </c>
      <c r="X249" s="67" t="s">
        <v>53</v>
      </c>
      <c r="Y249" s="67" t="s">
        <v>53</v>
      </c>
      <c r="Z249" s="67" t="s">
        <v>53</v>
      </c>
      <c r="AA249" s="67" t="s">
        <v>53</v>
      </c>
      <c r="AB249" s="67" t="s">
        <v>53</v>
      </c>
      <c r="AC249" s="67" t="s">
        <v>53</v>
      </c>
      <c r="AD249" s="67" t="s">
        <v>54</v>
      </c>
      <c r="AE249" s="67" t="s">
        <v>53</v>
      </c>
      <c r="AF249" s="67" t="s">
        <v>53</v>
      </c>
      <c r="AG249" s="67" t="s">
        <v>54</v>
      </c>
      <c r="AH249" s="42"/>
      <c r="AI249" s="41"/>
      <c r="AJ249" s="42"/>
      <c r="AK249" s="85" t="str">
        <f t="shared" si="278"/>
        <v>;</v>
      </c>
      <c r="AL249" s="70" t="str">
        <f t="shared" si="281"/>
        <v/>
      </c>
      <c r="AM249" s="50" t="e">
        <f>IF(AND(M249&lt;&gt;"",AK249&lt;&gt;""),VLOOKUP(M249&amp;AK249,'No Eliminar'!$P$3:$Q$27,2,FALSE),"")</f>
        <v>#N/A</v>
      </c>
      <c r="AN249" s="93"/>
      <c r="AO249" s="268"/>
      <c r="AP249" s="372"/>
      <c r="AQ249" s="51" t="str">
        <f t="shared" si="270"/>
        <v>Impacto</v>
      </c>
      <c r="AR249" s="43"/>
      <c r="AS249" s="49" t="str">
        <f t="shared" si="271"/>
        <v/>
      </c>
      <c r="AT249" s="43"/>
      <c r="AU249" s="49" t="str">
        <f t="shared" si="272"/>
        <v/>
      </c>
      <c r="AV249" s="53" t="e">
        <f t="shared" si="273"/>
        <v>#VALUE!</v>
      </c>
      <c r="AW249" s="43"/>
      <c r="AX249" s="43"/>
      <c r="AY249" s="43"/>
      <c r="AZ249" s="53" t="str">
        <f t="shared" si="274"/>
        <v/>
      </c>
      <c r="BA249" s="54" t="str">
        <f t="shared" si="275"/>
        <v>Muy Alta</v>
      </c>
      <c r="BB249" s="53" t="e">
        <f t="shared" si="276"/>
        <v>#VALUE!</v>
      </c>
      <c r="BC249" s="54" t="e">
        <f t="shared" si="277"/>
        <v>#VALUE!</v>
      </c>
      <c r="BD249" s="55" t="e">
        <f>IF(AND(BA249&lt;&gt;"",BC249&lt;&gt;""),VLOOKUP(BA249&amp;BC249,'No Eliminar'!$P$3:$Q$27,2,FALSE),"")</f>
        <v>#VALUE!</v>
      </c>
      <c r="BE249" s="43"/>
      <c r="BF249" s="1017"/>
      <c r="BG249" s="926"/>
      <c r="BH249" s="926"/>
      <c r="BI249" s="926"/>
      <c r="BJ249" s="926"/>
      <c r="BK249" s="1009"/>
      <c r="BL249" s="926"/>
    </row>
    <row r="250" spans="2:64" ht="50.25" thickTop="1" thickBot="1" x14ac:dyDescent="0.35">
      <c r="B250" s="40"/>
      <c r="C250" s="81" t="e">
        <f>VLOOKUP(B250,'No Eliminar'!B$3:D$18,2,FALSE)</f>
        <v>#N/A</v>
      </c>
      <c r="D250" s="81" t="e">
        <f>VLOOKUP(B250,'No Eliminar'!B$3:E$18,4,FALSE)</f>
        <v>#N/A</v>
      </c>
      <c r="E250" s="40"/>
      <c r="F250" s="120"/>
      <c r="G250" s="920"/>
      <c r="H250" s="919"/>
      <c r="I250" s="926"/>
      <c r="J250" s="926"/>
      <c r="K250" s="927"/>
      <c r="L250" s="41"/>
      <c r="M250" s="65" t="str">
        <f t="shared" si="279"/>
        <v>;</v>
      </c>
      <c r="N250" s="66" t="str">
        <f t="shared" si="280"/>
        <v/>
      </c>
      <c r="O250" s="67" t="s">
        <v>53</v>
      </c>
      <c r="P250" s="67" t="s">
        <v>53</v>
      </c>
      <c r="Q250" s="67" t="s">
        <v>53</v>
      </c>
      <c r="R250" s="67" t="s">
        <v>53</v>
      </c>
      <c r="S250" s="67" t="s">
        <v>53</v>
      </c>
      <c r="T250" s="67" t="s">
        <v>53</v>
      </c>
      <c r="U250" s="67" t="s">
        <v>53</v>
      </c>
      <c r="V250" s="67" t="s">
        <v>54</v>
      </c>
      <c r="W250" s="67" t="s">
        <v>54</v>
      </c>
      <c r="X250" s="67" t="s">
        <v>53</v>
      </c>
      <c r="Y250" s="67" t="s">
        <v>53</v>
      </c>
      <c r="Z250" s="67" t="s">
        <v>53</v>
      </c>
      <c r="AA250" s="67" t="s">
        <v>53</v>
      </c>
      <c r="AB250" s="67" t="s">
        <v>53</v>
      </c>
      <c r="AC250" s="67" t="s">
        <v>53</v>
      </c>
      <c r="AD250" s="67" t="s">
        <v>54</v>
      </c>
      <c r="AE250" s="67" t="s">
        <v>53</v>
      </c>
      <c r="AF250" s="67" t="s">
        <v>53</v>
      </c>
      <c r="AG250" s="67" t="s">
        <v>54</v>
      </c>
      <c r="AH250" s="42"/>
      <c r="AI250" s="41"/>
      <c r="AJ250" s="42"/>
      <c r="AK250" s="85" t="str">
        <f t="shared" si="278"/>
        <v>;</v>
      </c>
      <c r="AL250" s="70" t="str">
        <f t="shared" si="281"/>
        <v/>
      </c>
      <c r="AM250" s="50" t="e">
        <f>IF(AND(M250&lt;&gt;"",AK250&lt;&gt;""),VLOOKUP(M250&amp;AK250,'No Eliminar'!$P$3:$Q$27,2,FALSE),"")</f>
        <v>#N/A</v>
      </c>
      <c r="AN250" s="93"/>
      <c r="AO250" s="268"/>
      <c r="AP250" s="372"/>
      <c r="AQ250" s="51" t="str">
        <f t="shared" si="270"/>
        <v>Impacto</v>
      </c>
      <c r="AR250" s="43"/>
      <c r="AS250" s="49" t="str">
        <f t="shared" si="271"/>
        <v/>
      </c>
      <c r="AT250" s="43"/>
      <c r="AU250" s="49" t="str">
        <f t="shared" si="272"/>
        <v/>
      </c>
      <c r="AV250" s="53" t="e">
        <f t="shared" si="273"/>
        <v>#VALUE!</v>
      </c>
      <c r="AW250" s="43"/>
      <c r="AX250" s="43"/>
      <c r="AY250" s="43"/>
      <c r="AZ250" s="53" t="str">
        <f t="shared" si="274"/>
        <v/>
      </c>
      <c r="BA250" s="54" t="str">
        <f t="shared" si="275"/>
        <v>Muy Alta</v>
      </c>
      <c r="BB250" s="53" t="e">
        <f t="shared" si="276"/>
        <v>#VALUE!</v>
      </c>
      <c r="BC250" s="54" t="e">
        <f t="shared" si="277"/>
        <v>#VALUE!</v>
      </c>
      <c r="BD250" s="55" t="e">
        <f>IF(AND(BA250&lt;&gt;"",BC250&lt;&gt;""),VLOOKUP(BA250&amp;BC250,'No Eliminar'!$P$3:$Q$27,2,FALSE),"")</f>
        <v>#VALUE!</v>
      </c>
      <c r="BE250" s="43"/>
      <c r="BF250" s="1017"/>
      <c r="BG250" s="926"/>
      <c r="BH250" s="926"/>
      <c r="BI250" s="926"/>
      <c r="BJ250" s="926"/>
      <c r="BK250" s="1009"/>
      <c r="BL250" s="926"/>
    </row>
    <row r="251" spans="2:64" ht="50.25" thickTop="1" thickBot="1" x14ac:dyDescent="0.35">
      <c r="B251" s="40"/>
      <c r="C251" s="81" t="e">
        <f>VLOOKUP(B251,'No Eliminar'!B$3:D$18,2,FALSE)</f>
        <v>#N/A</v>
      </c>
      <c r="D251" s="81" t="e">
        <f>VLOOKUP(B251,'No Eliminar'!B$3:E$18,4,FALSE)</f>
        <v>#N/A</v>
      </c>
      <c r="E251" s="40"/>
      <c r="F251" s="120"/>
      <c r="G251" s="920"/>
      <c r="H251" s="919"/>
      <c r="I251" s="926"/>
      <c r="J251" s="926"/>
      <c r="K251" s="927"/>
      <c r="L251" s="41"/>
      <c r="M251" s="65" t="str">
        <f t="shared" si="279"/>
        <v>;</v>
      </c>
      <c r="N251" s="66" t="str">
        <f t="shared" si="280"/>
        <v/>
      </c>
      <c r="O251" s="67" t="s">
        <v>53</v>
      </c>
      <c r="P251" s="67" t="s">
        <v>53</v>
      </c>
      <c r="Q251" s="67" t="s">
        <v>53</v>
      </c>
      <c r="R251" s="67" t="s">
        <v>53</v>
      </c>
      <c r="S251" s="67" t="s">
        <v>53</v>
      </c>
      <c r="T251" s="67" t="s">
        <v>53</v>
      </c>
      <c r="U251" s="67" t="s">
        <v>53</v>
      </c>
      <c r="V251" s="67" t="s">
        <v>54</v>
      </c>
      <c r="W251" s="67" t="s">
        <v>54</v>
      </c>
      <c r="X251" s="67" t="s">
        <v>53</v>
      </c>
      <c r="Y251" s="67" t="s">
        <v>53</v>
      </c>
      <c r="Z251" s="67" t="s">
        <v>53</v>
      </c>
      <c r="AA251" s="67" t="s">
        <v>53</v>
      </c>
      <c r="AB251" s="67" t="s">
        <v>53</v>
      </c>
      <c r="AC251" s="67" t="s">
        <v>53</v>
      </c>
      <c r="AD251" s="67" t="s">
        <v>54</v>
      </c>
      <c r="AE251" s="67" t="s">
        <v>53</v>
      </c>
      <c r="AF251" s="67" t="s">
        <v>53</v>
      </c>
      <c r="AG251" s="67" t="s">
        <v>54</v>
      </c>
      <c r="AH251" s="42"/>
      <c r="AI251" s="41"/>
      <c r="AJ251" s="42"/>
      <c r="AK251" s="85" t="str">
        <f t="shared" si="278"/>
        <v>;</v>
      </c>
      <c r="AL251" s="70" t="str">
        <f t="shared" si="281"/>
        <v/>
      </c>
      <c r="AM251" s="50" t="e">
        <f>IF(AND(M251&lt;&gt;"",AK251&lt;&gt;""),VLOOKUP(M251&amp;AK251,'No Eliminar'!$P$3:$Q$27,2,FALSE),"")</f>
        <v>#N/A</v>
      </c>
      <c r="AN251" s="93"/>
      <c r="AO251" s="268"/>
      <c r="AP251" s="372"/>
      <c r="AQ251" s="51" t="str">
        <f t="shared" si="270"/>
        <v>Impacto</v>
      </c>
      <c r="AR251" s="43"/>
      <c r="AS251" s="49" t="str">
        <f t="shared" si="271"/>
        <v/>
      </c>
      <c r="AT251" s="43"/>
      <c r="AU251" s="49" t="str">
        <f t="shared" si="272"/>
        <v/>
      </c>
      <c r="AV251" s="53" t="e">
        <f t="shared" si="273"/>
        <v>#VALUE!</v>
      </c>
      <c r="AW251" s="43"/>
      <c r="AX251" s="43"/>
      <c r="AY251" s="43"/>
      <c r="AZ251" s="53" t="str">
        <f t="shared" si="274"/>
        <v/>
      </c>
      <c r="BA251" s="54" t="str">
        <f t="shared" si="275"/>
        <v>Muy Alta</v>
      </c>
      <c r="BB251" s="53" t="e">
        <f t="shared" si="276"/>
        <v>#VALUE!</v>
      </c>
      <c r="BC251" s="54" t="e">
        <f t="shared" si="277"/>
        <v>#VALUE!</v>
      </c>
      <c r="BD251" s="55" t="e">
        <f>IF(AND(BA251&lt;&gt;"",BC251&lt;&gt;""),VLOOKUP(BA251&amp;BC251,'No Eliminar'!$P$3:$Q$27,2,FALSE),"")</f>
        <v>#VALUE!</v>
      </c>
      <c r="BE251" s="43"/>
      <c r="BF251" s="1017"/>
      <c r="BG251" s="926"/>
      <c r="BH251" s="926"/>
      <c r="BI251" s="926"/>
      <c r="BJ251" s="926"/>
      <c r="BK251" s="1009"/>
      <c r="BL251" s="926"/>
    </row>
    <row r="252" spans="2:64" ht="50.25" thickTop="1" thickBot="1" x14ac:dyDescent="0.35">
      <c r="B252" s="40"/>
      <c r="C252" s="81" t="e">
        <f>VLOOKUP(B252,'No Eliminar'!B$3:D$18,2,FALSE)</f>
        <v>#N/A</v>
      </c>
      <c r="D252" s="81" t="e">
        <f>VLOOKUP(B252,'No Eliminar'!B$3:E$18,4,FALSE)</f>
        <v>#N/A</v>
      </c>
      <c r="E252" s="40"/>
      <c r="F252" s="120"/>
      <c r="G252" s="920"/>
      <c r="H252" s="919"/>
      <c r="I252" s="926"/>
      <c r="J252" s="926"/>
      <c r="K252" s="927"/>
      <c r="L252" s="41"/>
      <c r="M252" s="65" t="str">
        <f t="shared" si="279"/>
        <v>;</v>
      </c>
      <c r="N252" s="66" t="str">
        <f t="shared" si="280"/>
        <v/>
      </c>
      <c r="O252" s="67" t="s">
        <v>53</v>
      </c>
      <c r="P252" s="67" t="s">
        <v>53</v>
      </c>
      <c r="Q252" s="67" t="s">
        <v>53</v>
      </c>
      <c r="R252" s="67" t="s">
        <v>53</v>
      </c>
      <c r="S252" s="67" t="s">
        <v>53</v>
      </c>
      <c r="T252" s="67" t="s">
        <v>53</v>
      </c>
      <c r="U252" s="67" t="s">
        <v>53</v>
      </c>
      <c r="V252" s="67" t="s">
        <v>54</v>
      </c>
      <c r="W252" s="67" t="s">
        <v>54</v>
      </c>
      <c r="X252" s="67" t="s">
        <v>53</v>
      </c>
      <c r="Y252" s="67" t="s">
        <v>53</v>
      </c>
      <c r="Z252" s="67" t="s">
        <v>53</v>
      </c>
      <c r="AA252" s="67" t="s">
        <v>53</v>
      </c>
      <c r="AB252" s="67" t="s">
        <v>53</v>
      </c>
      <c r="AC252" s="67" t="s">
        <v>53</v>
      </c>
      <c r="AD252" s="67" t="s">
        <v>54</v>
      </c>
      <c r="AE252" s="67" t="s">
        <v>53</v>
      </c>
      <c r="AF252" s="67" t="s">
        <v>53</v>
      </c>
      <c r="AG252" s="67" t="s">
        <v>54</v>
      </c>
      <c r="AH252" s="42"/>
      <c r="AI252" s="41"/>
      <c r="AJ252" s="42"/>
      <c r="AK252" s="85" t="str">
        <f t="shared" si="278"/>
        <v>;</v>
      </c>
      <c r="AL252" s="70" t="str">
        <f t="shared" si="281"/>
        <v/>
      </c>
      <c r="AM252" s="50" t="e">
        <f>IF(AND(M252&lt;&gt;"",AK252&lt;&gt;""),VLOOKUP(M252&amp;AK252,'No Eliminar'!$P$3:$Q$27,2,FALSE),"")</f>
        <v>#N/A</v>
      </c>
      <c r="AN252" s="93"/>
      <c r="AO252" s="268"/>
      <c r="AP252" s="372"/>
      <c r="AQ252" s="51" t="str">
        <f t="shared" si="270"/>
        <v>Impacto</v>
      </c>
      <c r="AR252" s="43"/>
      <c r="AS252" s="49" t="str">
        <f t="shared" si="271"/>
        <v/>
      </c>
      <c r="AT252" s="43"/>
      <c r="AU252" s="49" t="str">
        <f t="shared" si="272"/>
        <v/>
      </c>
      <c r="AV252" s="53" t="e">
        <f t="shared" si="273"/>
        <v>#VALUE!</v>
      </c>
      <c r="AW252" s="43"/>
      <c r="AX252" s="43"/>
      <c r="AY252" s="43"/>
      <c r="AZ252" s="53" t="str">
        <f t="shared" si="274"/>
        <v/>
      </c>
      <c r="BA252" s="54" t="str">
        <f t="shared" si="275"/>
        <v>Muy Alta</v>
      </c>
      <c r="BB252" s="53" t="e">
        <f t="shared" si="276"/>
        <v>#VALUE!</v>
      </c>
      <c r="BC252" s="54" t="e">
        <f t="shared" si="277"/>
        <v>#VALUE!</v>
      </c>
      <c r="BD252" s="55" t="e">
        <f>IF(AND(BA252&lt;&gt;"",BC252&lt;&gt;""),VLOOKUP(BA252&amp;BC252,'No Eliminar'!$P$3:$Q$27,2,FALSE),"")</f>
        <v>#VALUE!</v>
      </c>
      <c r="BE252" s="43"/>
      <c r="BF252" s="1017"/>
      <c r="BG252" s="926"/>
      <c r="BH252" s="926"/>
      <c r="BI252" s="926"/>
      <c r="BJ252" s="926"/>
      <c r="BK252" s="1009"/>
      <c r="BL252" s="926"/>
    </row>
    <row r="253" spans="2:64" ht="50.25" thickTop="1" thickBot="1" x14ac:dyDescent="0.35">
      <c r="B253" s="40"/>
      <c r="C253" s="81" t="e">
        <f>VLOOKUP(B253,'No Eliminar'!B$3:D$18,2,FALSE)</f>
        <v>#N/A</v>
      </c>
      <c r="D253" s="81" t="e">
        <f>VLOOKUP(B253,'No Eliminar'!B$3:E$18,4,FALSE)</f>
        <v>#N/A</v>
      </c>
      <c r="E253" s="40"/>
      <c r="F253" s="120"/>
      <c r="G253" s="920"/>
      <c r="H253" s="919"/>
      <c r="I253" s="926"/>
      <c r="J253" s="926"/>
      <c r="K253" s="927"/>
      <c r="L253" s="41"/>
      <c r="M253" s="65" t="str">
        <f t="shared" si="279"/>
        <v>;</v>
      </c>
      <c r="N253" s="66" t="str">
        <f t="shared" si="280"/>
        <v/>
      </c>
      <c r="O253" s="67" t="s">
        <v>53</v>
      </c>
      <c r="P253" s="67" t="s">
        <v>53</v>
      </c>
      <c r="Q253" s="67" t="s">
        <v>53</v>
      </c>
      <c r="R253" s="67" t="s">
        <v>53</v>
      </c>
      <c r="S253" s="67" t="s">
        <v>53</v>
      </c>
      <c r="T253" s="67" t="s">
        <v>53</v>
      </c>
      <c r="U253" s="67" t="s">
        <v>53</v>
      </c>
      <c r="V253" s="67" t="s">
        <v>54</v>
      </c>
      <c r="W253" s="67" t="s">
        <v>54</v>
      </c>
      <c r="X253" s="67" t="s">
        <v>53</v>
      </c>
      <c r="Y253" s="67" t="s">
        <v>53</v>
      </c>
      <c r="Z253" s="67" t="s">
        <v>53</v>
      </c>
      <c r="AA253" s="67" t="s">
        <v>53</v>
      </c>
      <c r="AB253" s="67" t="s">
        <v>53</v>
      </c>
      <c r="AC253" s="67" t="s">
        <v>53</v>
      </c>
      <c r="AD253" s="67" t="s">
        <v>54</v>
      </c>
      <c r="AE253" s="67" t="s">
        <v>53</v>
      </c>
      <c r="AF253" s="67" t="s">
        <v>53</v>
      </c>
      <c r="AG253" s="67" t="s">
        <v>54</v>
      </c>
      <c r="AH253" s="42"/>
      <c r="AI253" s="41"/>
      <c r="AJ253" s="42"/>
      <c r="AK253" s="85" t="str">
        <f t="shared" si="278"/>
        <v>;</v>
      </c>
      <c r="AL253" s="70" t="str">
        <f t="shared" si="281"/>
        <v/>
      </c>
      <c r="AM253" s="50" t="e">
        <f>IF(AND(M253&lt;&gt;"",AK253&lt;&gt;""),VLOOKUP(M253&amp;AK253,'No Eliminar'!$P$3:$Q$27,2,FALSE),"")</f>
        <v>#N/A</v>
      </c>
      <c r="AN253" s="93"/>
      <c r="AO253" s="268"/>
      <c r="AP253" s="372"/>
      <c r="AQ253" s="51" t="str">
        <f t="shared" si="270"/>
        <v>Impacto</v>
      </c>
      <c r="AR253" s="43"/>
      <c r="AS253" s="49" t="str">
        <f t="shared" si="271"/>
        <v/>
      </c>
      <c r="AT253" s="43"/>
      <c r="AU253" s="49" t="str">
        <f t="shared" si="272"/>
        <v/>
      </c>
      <c r="AV253" s="53" t="e">
        <f t="shared" si="273"/>
        <v>#VALUE!</v>
      </c>
      <c r="AW253" s="43"/>
      <c r="AX253" s="43"/>
      <c r="AY253" s="43"/>
      <c r="AZ253" s="53" t="str">
        <f t="shared" si="274"/>
        <v/>
      </c>
      <c r="BA253" s="54" t="str">
        <f t="shared" si="275"/>
        <v>Muy Alta</v>
      </c>
      <c r="BB253" s="53" t="e">
        <f t="shared" si="276"/>
        <v>#VALUE!</v>
      </c>
      <c r="BC253" s="54" t="e">
        <f t="shared" si="277"/>
        <v>#VALUE!</v>
      </c>
      <c r="BD253" s="55" t="e">
        <f>IF(AND(BA253&lt;&gt;"",BC253&lt;&gt;""),VLOOKUP(BA253&amp;BC253,'No Eliminar'!$P$3:$Q$27,2,FALSE),"")</f>
        <v>#VALUE!</v>
      </c>
      <c r="BE253" s="43"/>
      <c r="BF253" s="1017"/>
      <c r="BG253" s="926"/>
      <c r="BH253" s="926"/>
      <c r="BI253" s="926"/>
      <c r="BJ253" s="926"/>
      <c r="BK253" s="1009"/>
      <c r="BL253" s="926"/>
    </row>
    <row r="254" spans="2:64" ht="50.25" thickTop="1" thickBot="1" x14ac:dyDescent="0.35">
      <c r="B254" s="40"/>
      <c r="C254" s="81" t="e">
        <f>VLOOKUP(B254,'No Eliminar'!B$3:D$18,2,FALSE)</f>
        <v>#N/A</v>
      </c>
      <c r="D254" s="81" t="e">
        <f>VLOOKUP(B254,'No Eliminar'!B$3:E$18,4,FALSE)</f>
        <v>#N/A</v>
      </c>
      <c r="E254" s="40"/>
      <c r="F254" s="120"/>
      <c r="G254" s="920"/>
      <c r="H254" s="919"/>
      <c r="I254" s="926"/>
      <c r="J254" s="926"/>
      <c r="K254" s="927"/>
      <c r="L254" s="41"/>
      <c r="M254" s="65" t="str">
        <f t="shared" si="279"/>
        <v>;</v>
      </c>
      <c r="N254" s="66" t="str">
        <f t="shared" si="280"/>
        <v/>
      </c>
      <c r="O254" s="67" t="s">
        <v>53</v>
      </c>
      <c r="P254" s="67" t="s">
        <v>53</v>
      </c>
      <c r="Q254" s="67" t="s">
        <v>53</v>
      </c>
      <c r="R254" s="67" t="s">
        <v>53</v>
      </c>
      <c r="S254" s="67" t="s">
        <v>53</v>
      </c>
      <c r="T254" s="67" t="s">
        <v>53</v>
      </c>
      <c r="U254" s="67" t="s">
        <v>53</v>
      </c>
      <c r="V254" s="67" t="s">
        <v>54</v>
      </c>
      <c r="W254" s="67" t="s">
        <v>54</v>
      </c>
      <c r="X254" s="67" t="s">
        <v>53</v>
      </c>
      <c r="Y254" s="67" t="s">
        <v>53</v>
      </c>
      <c r="Z254" s="67" t="s">
        <v>53</v>
      </c>
      <c r="AA254" s="67" t="s">
        <v>53</v>
      </c>
      <c r="AB254" s="67" t="s">
        <v>53</v>
      </c>
      <c r="AC254" s="67" t="s">
        <v>53</v>
      </c>
      <c r="AD254" s="67" t="s">
        <v>54</v>
      </c>
      <c r="AE254" s="67" t="s">
        <v>53</v>
      </c>
      <c r="AF254" s="67" t="s">
        <v>53</v>
      </c>
      <c r="AG254" s="67" t="s">
        <v>54</v>
      </c>
      <c r="AH254" s="42"/>
      <c r="AI254" s="41"/>
      <c r="AJ254" s="42"/>
      <c r="AK254" s="85" t="str">
        <f t="shared" si="278"/>
        <v>;</v>
      </c>
      <c r="AL254" s="70" t="str">
        <f t="shared" si="281"/>
        <v/>
      </c>
      <c r="AM254" s="50" t="e">
        <f>IF(AND(M254&lt;&gt;"",AK254&lt;&gt;""),VLOOKUP(M254&amp;AK254,'No Eliminar'!$P$3:$Q$27,2,FALSE),"")</f>
        <v>#N/A</v>
      </c>
      <c r="AN254" s="93"/>
      <c r="AO254" s="268"/>
      <c r="AP254" s="372"/>
      <c r="AQ254" s="51" t="str">
        <f t="shared" si="270"/>
        <v>Impacto</v>
      </c>
      <c r="AR254" s="43"/>
      <c r="AS254" s="49" t="str">
        <f t="shared" si="271"/>
        <v/>
      </c>
      <c r="AT254" s="43"/>
      <c r="AU254" s="49" t="str">
        <f t="shared" si="272"/>
        <v/>
      </c>
      <c r="AV254" s="53" t="e">
        <f t="shared" si="273"/>
        <v>#VALUE!</v>
      </c>
      <c r="AW254" s="43"/>
      <c r="AX254" s="43"/>
      <c r="AY254" s="43"/>
      <c r="AZ254" s="53" t="str">
        <f t="shared" si="274"/>
        <v/>
      </c>
      <c r="BA254" s="54" t="str">
        <f t="shared" si="275"/>
        <v>Muy Alta</v>
      </c>
      <c r="BB254" s="53" t="e">
        <f t="shared" si="276"/>
        <v>#VALUE!</v>
      </c>
      <c r="BC254" s="54" t="e">
        <f t="shared" si="277"/>
        <v>#VALUE!</v>
      </c>
      <c r="BD254" s="55" t="e">
        <f>IF(AND(BA254&lt;&gt;"",BC254&lt;&gt;""),VLOOKUP(BA254&amp;BC254,'No Eliminar'!$P$3:$Q$27,2,FALSE),"")</f>
        <v>#VALUE!</v>
      </c>
      <c r="BE254" s="43"/>
      <c r="BF254" s="1017"/>
      <c r="BG254" s="926"/>
      <c r="BH254" s="926"/>
      <c r="BI254" s="926"/>
      <c r="BJ254" s="926"/>
      <c r="BK254" s="1009"/>
      <c r="BL254" s="926"/>
    </row>
    <row r="255" spans="2:64" ht="50.25" thickTop="1" thickBot="1" x14ac:dyDescent="0.35">
      <c r="B255" s="40"/>
      <c r="C255" s="81" t="e">
        <f>VLOOKUP(B255,'No Eliminar'!B$3:D$18,2,FALSE)</f>
        <v>#N/A</v>
      </c>
      <c r="D255" s="81" t="e">
        <f>VLOOKUP(B255,'No Eliminar'!B$3:E$18,4,FALSE)</f>
        <v>#N/A</v>
      </c>
      <c r="E255" s="40"/>
      <c r="F255" s="120"/>
      <c r="G255" s="920"/>
      <c r="H255" s="919"/>
      <c r="I255" s="926"/>
      <c r="J255" s="926"/>
      <c r="K255" s="927"/>
      <c r="L255" s="41"/>
      <c r="M255" s="65" t="str">
        <f t="shared" si="279"/>
        <v>;</v>
      </c>
      <c r="N255" s="66" t="str">
        <f t="shared" si="280"/>
        <v/>
      </c>
      <c r="O255" s="67" t="s">
        <v>53</v>
      </c>
      <c r="P255" s="67" t="s">
        <v>53</v>
      </c>
      <c r="Q255" s="67" t="s">
        <v>53</v>
      </c>
      <c r="R255" s="67" t="s">
        <v>53</v>
      </c>
      <c r="S255" s="67" t="s">
        <v>53</v>
      </c>
      <c r="T255" s="67" t="s">
        <v>53</v>
      </c>
      <c r="U255" s="67" t="s">
        <v>53</v>
      </c>
      <c r="V255" s="67" t="s">
        <v>54</v>
      </c>
      <c r="W255" s="67" t="s">
        <v>54</v>
      </c>
      <c r="X255" s="67" t="s">
        <v>53</v>
      </c>
      <c r="Y255" s="67" t="s">
        <v>53</v>
      </c>
      <c r="Z255" s="67" t="s">
        <v>53</v>
      </c>
      <c r="AA255" s="67" t="s">
        <v>53</v>
      </c>
      <c r="AB255" s="67" t="s">
        <v>53</v>
      </c>
      <c r="AC255" s="67" t="s">
        <v>53</v>
      </c>
      <c r="AD255" s="67" t="s">
        <v>54</v>
      </c>
      <c r="AE255" s="67" t="s">
        <v>53</v>
      </c>
      <c r="AF255" s="67" t="s">
        <v>53</v>
      </c>
      <c r="AG255" s="67" t="s">
        <v>54</v>
      </c>
      <c r="AH255" s="42"/>
      <c r="AI255" s="41"/>
      <c r="AJ255" s="42"/>
      <c r="AK255" s="85" t="str">
        <f t="shared" si="278"/>
        <v>;</v>
      </c>
      <c r="AL255" s="70" t="str">
        <f t="shared" si="281"/>
        <v/>
      </c>
      <c r="AM255" s="50" t="e">
        <f>IF(AND(M255&lt;&gt;"",AK255&lt;&gt;""),VLOOKUP(M255&amp;AK255,'No Eliminar'!$P$3:$Q$27,2,FALSE),"")</f>
        <v>#N/A</v>
      </c>
      <c r="AN255" s="93"/>
      <c r="AO255" s="268"/>
      <c r="AP255" s="372"/>
      <c r="AQ255" s="51" t="str">
        <f t="shared" si="270"/>
        <v>Impacto</v>
      </c>
      <c r="AR255" s="43"/>
      <c r="AS255" s="49" t="str">
        <f t="shared" si="271"/>
        <v/>
      </c>
      <c r="AT255" s="43"/>
      <c r="AU255" s="49" t="str">
        <f t="shared" si="272"/>
        <v/>
      </c>
      <c r="AV255" s="53" t="e">
        <f t="shared" si="273"/>
        <v>#VALUE!</v>
      </c>
      <c r="AW255" s="43"/>
      <c r="AX255" s="43"/>
      <c r="AY255" s="43"/>
      <c r="AZ255" s="53" t="str">
        <f t="shared" si="274"/>
        <v/>
      </c>
      <c r="BA255" s="54" t="str">
        <f t="shared" si="275"/>
        <v>Muy Alta</v>
      </c>
      <c r="BB255" s="53" t="e">
        <f t="shared" si="276"/>
        <v>#VALUE!</v>
      </c>
      <c r="BC255" s="54" t="e">
        <f t="shared" si="277"/>
        <v>#VALUE!</v>
      </c>
      <c r="BD255" s="55" t="e">
        <f>IF(AND(BA255&lt;&gt;"",BC255&lt;&gt;""),VLOOKUP(BA255&amp;BC255,'No Eliminar'!$P$3:$Q$27,2,FALSE),"")</f>
        <v>#VALUE!</v>
      </c>
      <c r="BE255" s="43"/>
      <c r="BF255" s="1017"/>
      <c r="BG255" s="926"/>
      <c r="BH255" s="926"/>
      <c r="BI255" s="926"/>
      <c r="BJ255" s="926"/>
      <c r="BK255" s="1009"/>
      <c r="BL255" s="926"/>
    </row>
    <row r="256" spans="2:64" ht="50.25" thickTop="1" thickBot="1" x14ac:dyDescent="0.35">
      <c r="B256" s="40"/>
      <c r="C256" s="81" t="e">
        <f>VLOOKUP(B256,'No Eliminar'!B$3:D$18,2,FALSE)</f>
        <v>#N/A</v>
      </c>
      <c r="D256" s="81" t="e">
        <f>VLOOKUP(B256,'No Eliminar'!B$3:E$18,4,FALSE)</f>
        <v>#N/A</v>
      </c>
      <c r="E256" s="40"/>
      <c r="F256" s="120"/>
      <c r="G256" s="920"/>
      <c r="H256" s="919"/>
      <c r="I256" s="926"/>
      <c r="J256" s="926"/>
      <c r="K256" s="927"/>
      <c r="L256" s="41"/>
      <c r="M256" s="65" t="str">
        <f t="shared" si="279"/>
        <v>;</v>
      </c>
      <c r="N256" s="66" t="str">
        <f t="shared" si="280"/>
        <v/>
      </c>
      <c r="O256" s="67" t="s">
        <v>53</v>
      </c>
      <c r="P256" s="67" t="s">
        <v>53</v>
      </c>
      <c r="Q256" s="67" t="s">
        <v>53</v>
      </c>
      <c r="R256" s="67" t="s">
        <v>53</v>
      </c>
      <c r="S256" s="67" t="s">
        <v>53</v>
      </c>
      <c r="T256" s="67" t="s">
        <v>53</v>
      </c>
      <c r="U256" s="67" t="s">
        <v>53</v>
      </c>
      <c r="V256" s="67" t="s">
        <v>54</v>
      </c>
      <c r="W256" s="67" t="s">
        <v>54</v>
      </c>
      <c r="X256" s="67" t="s">
        <v>53</v>
      </c>
      <c r="Y256" s="67" t="s">
        <v>53</v>
      </c>
      <c r="Z256" s="67" t="s">
        <v>53</v>
      </c>
      <c r="AA256" s="67" t="s">
        <v>53</v>
      </c>
      <c r="AB256" s="67" t="s">
        <v>53</v>
      </c>
      <c r="AC256" s="67" t="s">
        <v>53</v>
      </c>
      <c r="AD256" s="67" t="s">
        <v>54</v>
      </c>
      <c r="AE256" s="67" t="s">
        <v>53</v>
      </c>
      <c r="AF256" s="67" t="s">
        <v>53</v>
      </c>
      <c r="AG256" s="67" t="s">
        <v>54</v>
      </c>
      <c r="AH256" s="42"/>
      <c r="AI256" s="41"/>
      <c r="AJ256" s="42"/>
      <c r="AK256" s="85" t="str">
        <f t="shared" si="278"/>
        <v>;</v>
      </c>
      <c r="AL256" s="70" t="str">
        <f t="shared" si="281"/>
        <v/>
      </c>
      <c r="AM256" s="50" t="e">
        <f>IF(AND(M256&lt;&gt;"",AK256&lt;&gt;""),VLOOKUP(M256&amp;AK256,'No Eliminar'!$P$3:$Q$27,2,FALSE),"")</f>
        <v>#N/A</v>
      </c>
      <c r="AN256" s="93"/>
      <c r="AO256" s="268"/>
      <c r="AP256" s="372"/>
      <c r="AQ256" s="51" t="str">
        <f t="shared" si="270"/>
        <v>Impacto</v>
      </c>
      <c r="AR256" s="43"/>
      <c r="AS256" s="49" t="str">
        <f t="shared" si="271"/>
        <v/>
      </c>
      <c r="AT256" s="43"/>
      <c r="AU256" s="49" t="str">
        <f t="shared" si="272"/>
        <v/>
      </c>
      <c r="AV256" s="53" t="e">
        <f t="shared" si="273"/>
        <v>#VALUE!</v>
      </c>
      <c r="AW256" s="43"/>
      <c r="AX256" s="43"/>
      <c r="AY256" s="43"/>
      <c r="AZ256" s="53" t="str">
        <f t="shared" si="274"/>
        <v/>
      </c>
      <c r="BA256" s="54" t="str">
        <f t="shared" si="275"/>
        <v>Muy Alta</v>
      </c>
      <c r="BB256" s="53" t="e">
        <f t="shared" si="276"/>
        <v>#VALUE!</v>
      </c>
      <c r="BC256" s="54" t="e">
        <f t="shared" si="277"/>
        <v>#VALUE!</v>
      </c>
      <c r="BD256" s="55" t="e">
        <f>IF(AND(BA256&lt;&gt;"",BC256&lt;&gt;""),VLOOKUP(BA256&amp;BC256,'No Eliminar'!$P$3:$Q$27,2,FALSE),"")</f>
        <v>#VALUE!</v>
      </c>
      <c r="BE256" s="43"/>
      <c r="BF256" s="1017"/>
      <c r="BG256" s="926"/>
      <c r="BH256" s="926"/>
      <c r="BI256" s="926"/>
      <c r="BJ256" s="926"/>
      <c r="BK256" s="1009"/>
      <c r="BL256" s="926"/>
    </row>
    <row r="257" spans="2:64" ht="50.25" thickTop="1" thickBot="1" x14ac:dyDescent="0.35">
      <c r="B257" s="40"/>
      <c r="C257" s="81" t="e">
        <f>VLOOKUP(B257,'No Eliminar'!B$3:D$18,2,FALSE)</f>
        <v>#N/A</v>
      </c>
      <c r="D257" s="81" t="e">
        <f>VLOOKUP(B257,'No Eliminar'!B$3:E$18,4,FALSE)</f>
        <v>#N/A</v>
      </c>
      <c r="E257" s="40"/>
      <c r="F257" s="120"/>
      <c r="G257" s="920"/>
      <c r="H257" s="919"/>
      <c r="I257" s="926"/>
      <c r="J257" s="926"/>
      <c r="K257" s="927"/>
      <c r="L257" s="41"/>
      <c r="M257" s="65" t="str">
        <f t="shared" si="279"/>
        <v>;</v>
      </c>
      <c r="N257" s="66" t="str">
        <f t="shared" si="280"/>
        <v/>
      </c>
      <c r="O257" s="67" t="s">
        <v>53</v>
      </c>
      <c r="P257" s="67" t="s">
        <v>53</v>
      </c>
      <c r="Q257" s="67" t="s">
        <v>53</v>
      </c>
      <c r="R257" s="67" t="s">
        <v>53</v>
      </c>
      <c r="S257" s="67" t="s">
        <v>53</v>
      </c>
      <c r="T257" s="67" t="s">
        <v>53</v>
      </c>
      <c r="U257" s="67" t="s">
        <v>53</v>
      </c>
      <c r="V257" s="67" t="s">
        <v>54</v>
      </c>
      <c r="W257" s="67" t="s">
        <v>54</v>
      </c>
      <c r="X257" s="67" t="s">
        <v>53</v>
      </c>
      <c r="Y257" s="67" t="s">
        <v>53</v>
      </c>
      <c r="Z257" s="67" t="s">
        <v>53</v>
      </c>
      <c r="AA257" s="67" t="s">
        <v>53</v>
      </c>
      <c r="AB257" s="67" t="s">
        <v>53</v>
      </c>
      <c r="AC257" s="67" t="s">
        <v>53</v>
      </c>
      <c r="AD257" s="67" t="s">
        <v>54</v>
      </c>
      <c r="AE257" s="67" t="s">
        <v>53</v>
      </c>
      <c r="AF257" s="67" t="s">
        <v>53</v>
      </c>
      <c r="AG257" s="67" t="s">
        <v>54</v>
      </c>
      <c r="AH257" s="42"/>
      <c r="AI257" s="41"/>
      <c r="AJ257" s="42"/>
      <c r="AK257" s="85" t="str">
        <f t="shared" si="278"/>
        <v>;</v>
      </c>
      <c r="AL257" s="70" t="str">
        <f t="shared" si="281"/>
        <v/>
      </c>
      <c r="AM257" s="50" t="e">
        <f>IF(AND(M257&lt;&gt;"",AK257&lt;&gt;""),VLOOKUP(M257&amp;AK257,'No Eliminar'!$P$3:$Q$27,2,FALSE),"")</f>
        <v>#N/A</v>
      </c>
      <c r="AN257" s="93"/>
      <c r="AO257" s="268"/>
      <c r="AP257" s="372"/>
      <c r="AQ257" s="51" t="str">
        <f t="shared" si="270"/>
        <v>Impacto</v>
      </c>
      <c r="AR257" s="43"/>
      <c r="AS257" s="49" t="str">
        <f t="shared" si="271"/>
        <v/>
      </c>
      <c r="AT257" s="43"/>
      <c r="AU257" s="49" t="str">
        <f t="shared" si="272"/>
        <v/>
      </c>
      <c r="AV257" s="53" t="e">
        <f t="shared" si="273"/>
        <v>#VALUE!</v>
      </c>
      <c r="AW257" s="43"/>
      <c r="AX257" s="43"/>
      <c r="AY257" s="43"/>
      <c r="AZ257" s="53" t="str">
        <f t="shared" si="274"/>
        <v/>
      </c>
      <c r="BA257" s="54" t="str">
        <f t="shared" si="275"/>
        <v>Muy Alta</v>
      </c>
      <c r="BB257" s="53" t="e">
        <f t="shared" si="276"/>
        <v>#VALUE!</v>
      </c>
      <c r="BC257" s="54" t="e">
        <f t="shared" si="277"/>
        <v>#VALUE!</v>
      </c>
      <c r="BD257" s="55" t="e">
        <f>IF(AND(BA257&lt;&gt;"",BC257&lt;&gt;""),VLOOKUP(BA257&amp;BC257,'No Eliminar'!$P$3:$Q$27,2,FALSE),"")</f>
        <v>#VALUE!</v>
      </c>
      <c r="BE257" s="43"/>
      <c r="BF257" s="1017"/>
      <c r="BG257" s="926"/>
      <c r="BH257" s="926"/>
      <c r="BI257" s="926"/>
      <c r="BJ257" s="926"/>
      <c r="BK257" s="1009"/>
      <c r="BL257" s="926"/>
    </row>
    <row r="258" spans="2:64" ht="50.25" thickTop="1" thickBot="1" x14ac:dyDescent="0.35">
      <c r="B258" s="40"/>
      <c r="C258" s="81" t="e">
        <f>VLOOKUP(B258,'No Eliminar'!B$3:D$18,2,FALSE)</f>
        <v>#N/A</v>
      </c>
      <c r="D258" s="81" t="e">
        <f>VLOOKUP(B258,'No Eliminar'!B$3:E$18,4,FALSE)</f>
        <v>#N/A</v>
      </c>
      <c r="E258" s="40"/>
      <c r="F258" s="120"/>
      <c r="G258" s="920"/>
      <c r="H258" s="919"/>
      <c r="I258" s="926"/>
      <c r="J258" s="926"/>
      <c r="K258" s="927"/>
      <c r="L258" s="41"/>
      <c r="M258" s="65" t="str">
        <f t="shared" si="279"/>
        <v>;</v>
      </c>
      <c r="N258" s="66" t="str">
        <f t="shared" si="280"/>
        <v/>
      </c>
      <c r="O258" s="67" t="s">
        <v>53</v>
      </c>
      <c r="P258" s="67" t="s">
        <v>53</v>
      </c>
      <c r="Q258" s="67" t="s">
        <v>53</v>
      </c>
      <c r="R258" s="67" t="s">
        <v>53</v>
      </c>
      <c r="S258" s="67" t="s">
        <v>53</v>
      </c>
      <c r="T258" s="67" t="s">
        <v>53</v>
      </c>
      <c r="U258" s="67" t="s">
        <v>53</v>
      </c>
      <c r="V258" s="67" t="s">
        <v>54</v>
      </c>
      <c r="W258" s="67" t="s">
        <v>54</v>
      </c>
      <c r="X258" s="67" t="s">
        <v>53</v>
      </c>
      <c r="Y258" s="67" t="s">
        <v>53</v>
      </c>
      <c r="Z258" s="67" t="s">
        <v>53</v>
      </c>
      <c r="AA258" s="67" t="s">
        <v>53</v>
      </c>
      <c r="AB258" s="67" t="s">
        <v>53</v>
      </c>
      <c r="AC258" s="67" t="s">
        <v>53</v>
      </c>
      <c r="AD258" s="67" t="s">
        <v>54</v>
      </c>
      <c r="AE258" s="67" t="s">
        <v>53</v>
      </c>
      <c r="AF258" s="67" t="s">
        <v>53</v>
      </c>
      <c r="AG258" s="67" t="s">
        <v>54</v>
      </c>
      <c r="AH258" s="42"/>
      <c r="AI258" s="41"/>
      <c r="AJ258" s="42"/>
      <c r="AK258" s="85" t="str">
        <f t="shared" si="278"/>
        <v>;</v>
      </c>
      <c r="AL258" s="70" t="str">
        <f t="shared" si="281"/>
        <v/>
      </c>
      <c r="AM258" s="50" t="e">
        <f>IF(AND(M258&lt;&gt;"",AK258&lt;&gt;""),VLOOKUP(M258&amp;AK258,'No Eliminar'!$P$3:$Q$27,2,FALSE),"")</f>
        <v>#N/A</v>
      </c>
      <c r="AN258" s="93"/>
      <c r="AO258" s="268"/>
      <c r="AP258" s="372"/>
      <c r="AQ258" s="51" t="str">
        <f t="shared" si="270"/>
        <v>Impacto</v>
      </c>
      <c r="AR258" s="43"/>
      <c r="AS258" s="49" t="str">
        <f t="shared" si="271"/>
        <v/>
      </c>
      <c r="AT258" s="43"/>
      <c r="AU258" s="49" t="str">
        <f t="shared" si="272"/>
        <v/>
      </c>
      <c r="AV258" s="53" t="e">
        <f t="shared" si="273"/>
        <v>#VALUE!</v>
      </c>
      <c r="AW258" s="43"/>
      <c r="AX258" s="43"/>
      <c r="AY258" s="43"/>
      <c r="AZ258" s="53" t="str">
        <f t="shared" si="274"/>
        <v/>
      </c>
      <c r="BA258" s="54" t="str">
        <f t="shared" si="275"/>
        <v>Muy Alta</v>
      </c>
      <c r="BB258" s="53" t="e">
        <f t="shared" si="276"/>
        <v>#VALUE!</v>
      </c>
      <c r="BC258" s="54" t="e">
        <f t="shared" si="277"/>
        <v>#VALUE!</v>
      </c>
      <c r="BD258" s="55" t="e">
        <f>IF(AND(BA258&lt;&gt;"",BC258&lt;&gt;""),VLOOKUP(BA258&amp;BC258,'No Eliminar'!$P$3:$Q$27,2,FALSE),"")</f>
        <v>#VALUE!</v>
      </c>
      <c r="BE258" s="43"/>
      <c r="BF258" s="1017"/>
      <c r="BG258" s="926"/>
      <c r="BH258" s="926"/>
      <c r="BI258" s="926"/>
      <c r="BJ258" s="926"/>
      <c r="BK258" s="1009"/>
      <c r="BL258" s="926"/>
    </row>
    <row r="259" spans="2:64" ht="50.25" thickTop="1" thickBot="1" x14ac:dyDescent="0.35">
      <c r="B259" s="40"/>
      <c r="C259" s="81" t="e">
        <f>VLOOKUP(B259,'No Eliminar'!B$3:D$18,2,FALSE)</f>
        <v>#N/A</v>
      </c>
      <c r="D259" s="81" t="e">
        <f>VLOOKUP(B259,'No Eliminar'!B$3:E$18,4,FALSE)</f>
        <v>#N/A</v>
      </c>
      <c r="E259" s="40"/>
      <c r="F259" s="120"/>
      <c r="G259" s="920"/>
      <c r="H259" s="919"/>
      <c r="I259" s="926"/>
      <c r="J259" s="926"/>
      <c r="K259" s="927"/>
      <c r="L259" s="41"/>
      <c r="M259" s="65" t="str">
        <f t="shared" si="279"/>
        <v>;</v>
      </c>
      <c r="N259" s="66" t="str">
        <f t="shared" si="280"/>
        <v/>
      </c>
      <c r="O259" s="67" t="s">
        <v>53</v>
      </c>
      <c r="P259" s="67" t="s">
        <v>53</v>
      </c>
      <c r="Q259" s="67" t="s">
        <v>53</v>
      </c>
      <c r="R259" s="67" t="s">
        <v>53</v>
      </c>
      <c r="S259" s="67" t="s">
        <v>53</v>
      </c>
      <c r="T259" s="67" t="s">
        <v>53</v>
      </c>
      <c r="U259" s="67" t="s">
        <v>53</v>
      </c>
      <c r="V259" s="67" t="s">
        <v>54</v>
      </c>
      <c r="W259" s="67" t="s">
        <v>54</v>
      </c>
      <c r="X259" s="67" t="s">
        <v>53</v>
      </c>
      <c r="Y259" s="67" t="s">
        <v>53</v>
      </c>
      <c r="Z259" s="67" t="s">
        <v>53</v>
      </c>
      <c r="AA259" s="67" t="s">
        <v>53</v>
      </c>
      <c r="AB259" s="67" t="s">
        <v>53</v>
      </c>
      <c r="AC259" s="67" t="s">
        <v>53</v>
      </c>
      <c r="AD259" s="67" t="s">
        <v>54</v>
      </c>
      <c r="AE259" s="67" t="s">
        <v>53</v>
      </c>
      <c r="AF259" s="67" t="s">
        <v>53</v>
      </c>
      <c r="AG259" s="67" t="s">
        <v>54</v>
      </c>
      <c r="AH259" s="42"/>
      <c r="AI259" s="41"/>
      <c r="AJ259" s="42"/>
      <c r="AK259" s="85" t="str">
        <f t="shared" si="278"/>
        <v>;</v>
      </c>
      <c r="AL259" s="70" t="str">
        <f t="shared" si="281"/>
        <v/>
      </c>
      <c r="AM259" s="50" t="e">
        <f>IF(AND(M259&lt;&gt;"",AK259&lt;&gt;""),VLOOKUP(M259&amp;AK259,'No Eliminar'!$P$3:$Q$27,2,FALSE),"")</f>
        <v>#N/A</v>
      </c>
      <c r="AN259" s="93"/>
      <c r="AO259" s="268"/>
      <c r="AP259" s="372"/>
      <c r="AQ259" s="51" t="str">
        <f t="shared" si="270"/>
        <v>Impacto</v>
      </c>
      <c r="AR259" s="43"/>
      <c r="AS259" s="49" t="str">
        <f t="shared" si="271"/>
        <v/>
      </c>
      <c r="AT259" s="43"/>
      <c r="AU259" s="49" t="str">
        <f t="shared" si="272"/>
        <v/>
      </c>
      <c r="AV259" s="53" t="e">
        <f t="shared" si="273"/>
        <v>#VALUE!</v>
      </c>
      <c r="AW259" s="43"/>
      <c r="AX259" s="43"/>
      <c r="AY259" s="43"/>
      <c r="AZ259" s="53" t="str">
        <f t="shared" si="274"/>
        <v/>
      </c>
      <c r="BA259" s="54" t="str">
        <f t="shared" si="275"/>
        <v>Muy Alta</v>
      </c>
      <c r="BB259" s="53" t="e">
        <f t="shared" si="276"/>
        <v>#VALUE!</v>
      </c>
      <c r="BC259" s="54" t="e">
        <f t="shared" si="277"/>
        <v>#VALUE!</v>
      </c>
      <c r="BD259" s="55" t="e">
        <f>IF(AND(BA259&lt;&gt;"",BC259&lt;&gt;""),VLOOKUP(BA259&amp;BC259,'No Eliminar'!$P$3:$Q$27,2,FALSE),"")</f>
        <v>#VALUE!</v>
      </c>
      <c r="BE259" s="43"/>
      <c r="BF259" s="1017"/>
      <c r="BG259" s="926"/>
      <c r="BH259" s="926"/>
      <c r="BI259" s="926"/>
      <c r="BJ259" s="926"/>
      <c r="BK259" s="1009"/>
      <c r="BL259" s="926"/>
    </row>
    <row r="260" spans="2:64" ht="50.25" thickTop="1" thickBot="1" x14ac:dyDescent="0.35">
      <c r="B260" s="40"/>
      <c r="C260" s="81" t="e">
        <f>VLOOKUP(B260,'No Eliminar'!B$3:D$18,2,FALSE)</f>
        <v>#N/A</v>
      </c>
      <c r="D260" s="81" t="e">
        <f>VLOOKUP(B260,'No Eliminar'!B$3:E$18,4,FALSE)</f>
        <v>#N/A</v>
      </c>
      <c r="E260" s="40"/>
      <c r="F260" s="120"/>
      <c r="G260" s="920"/>
      <c r="H260" s="919"/>
      <c r="I260" s="926"/>
      <c r="J260" s="926"/>
      <c r="K260" s="927"/>
      <c r="L260" s="41"/>
      <c r="M260" s="65" t="str">
        <f t="shared" si="279"/>
        <v>;</v>
      </c>
      <c r="N260" s="66" t="str">
        <f t="shared" si="280"/>
        <v/>
      </c>
      <c r="O260" s="67" t="s">
        <v>53</v>
      </c>
      <c r="P260" s="67" t="s">
        <v>53</v>
      </c>
      <c r="Q260" s="67" t="s">
        <v>53</v>
      </c>
      <c r="R260" s="67" t="s">
        <v>53</v>
      </c>
      <c r="S260" s="67" t="s">
        <v>53</v>
      </c>
      <c r="T260" s="67" t="s">
        <v>53</v>
      </c>
      <c r="U260" s="67" t="s">
        <v>53</v>
      </c>
      <c r="V260" s="67" t="s">
        <v>54</v>
      </c>
      <c r="W260" s="67" t="s">
        <v>54</v>
      </c>
      <c r="X260" s="67" t="s">
        <v>53</v>
      </c>
      <c r="Y260" s="67" t="s">
        <v>53</v>
      </c>
      <c r="Z260" s="67" t="s">
        <v>53</v>
      </c>
      <c r="AA260" s="67" t="s">
        <v>53</v>
      </c>
      <c r="AB260" s="67" t="s">
        <v>53</v>
      </c>
      <c r="AC260" s="67" t="s">
        <v>53</v>
      </c>
      <c r="AD260" s="67" t="s">
        <v>54</v>
      </c>
      <c r="AE260" s="67" t="s">
        <v>53</v>
      </c>
      <c r="AF260" s="67" t="s">
        <v>53</v>
      </c>
      <c r="AG260" s="67" t="s">
        <v>54</v>
      </c>
      <c r="AH260" s="42"/>
      <c r="AI260" s="41"/>
      <c r="AJ260" s="42"/>
      <c r="AK260" s="85" t="str">
        <f t="shared" si="278"/>
        <v>;</v>
      </c>
      <c r="AL260" s="70" t="str">
        <f t="shared" si="281"/>
        <v/>
      </c>
      <c r="AM260" s="50" t="e">
        <f>IF(AND(M260&lt;&gt;"",AK260&lt;&gt;""),VLOOKUP(M260&amp;AK260,'No Eliminar'!$P$3:$Q$27,2,FALSE),"")</f>
        <v>#N/A</v>
      </c>
      <c r="AN260" s="93"/>
      <c r="AO260" s="268"/>
      <c r="AP260" s="372"/>
      <c r="AQ260" s="51" t="str">
        <f t="shared" si="270"/>
        <v>Impacto</v>
      </c>
      <c r="AR260" s="43"/>
      <c r="AS260" s="49" t="str">
        <f t="shared" si="271"/>
        <v/>
      </c>
      <c r="AT260" s="43"/>
      <c r="AU260" s="49" t="str">
        <f t="shared" si="272"/>
        <v/>
      </c>
      <c r="AV260" s="53" t="e">
        <f t="shared" si="273"/>
        <v>#VALUE!</v>
      </c>
      <c r="AW260" s="43"/>
      <c r="AX260" s="43"/>
      <c r="AY260" s="43"/>
      <c r="AZ260" s="53" t="str">
        <f t="shared" si="274"/>
        <v/>
      </c>
      <c r="BA260" s="54" t="str">
        <f t="shared" si="275"/>
        <v>Muy Alta</v>
      </c>
      <c r="BB260" s="53" t="e">
        <f t="shared" si="276"/>
        <v>#VALUE!</v>
      </c>
      <c r="BC260" s="54" t="e">
        <f t="shared" si="277"/>
        <v>#VALUE!</v>
      </c>
      <c r="BD260" s="55" t="e">
        <f>IF(AND(BA260&lt;&gt;"",BC260&lt;&gt;""),VLOOKUP(BA260&amp;BC260,'No Eliminar'!$P$3:$Q$27,2,FALSE),"")</f>
        <v>#VALUE!</v>
      </c>
      <c r="BE260" s="43"/>
      <c r="BF260" s="1017"/>
      <c r="BG260" s="926"/>
      <c r="BH260" s="926"/>
      <c r="BI260" s="926"/>
      <c r="BJ260" s="926"/>
      <c r="BK260" s="1009"/>
      <c r="BL260" s="926"/>
    </row>
    <row r="261" spans="2:64" ht="50.25" thickTop="1" thickBot="1" x14ac:dyDescent="0.35">
      <c r="B261" s="40"/>
      <c r="C261" s="81" t="e">
        <f>VLOOKUP(B261,'No Eliminar'!B$3:D$18,2,FALSE)</f>
        <v>#N/A</v>
      </c>
      <c r="D261" s="81" t="e">
        <f>VLOOKUP(B261,'No Eliminar'!B$3:E$18,4,FALSE)</f>
        <v>#N/A</v>
      </c>
      <c r="E261" s="40"/>
      <c r="F261" s="120"/>
      <c r="G261" s="920"/>
      <c r="H261" s="919"/>
      <c r="I261" s="926"/>
      <c r="J261" s="926"/>
      <c r="K261" s="927"/>
      <c r="L261" s="41"/>
      <c r="M261" s="65" t="str">
        <f t="shared" si="279"/>
        <v>;</v>
      </c>
      <c r="N261" s="66" t="str">
        <f t="shared" si="280"/>
        <v/>
      </c>
      <c r="O261" s="67" t="s">
        <v>53</v>
      </c>
      <c r="P261" s="67" t="s">
        <v>53</v>
      </c>
      <c r="Q261" s="67" t="s">
        <v>53</v>
      </c>
      <c r="R261" s="67" t="s">
        <v>53</v>
      </c>
      <c r="S261" s="67" t="s">
        <v>53</v>
      </c>
      <c r="T261" s="67" t="s">
        <v>53</v>
      </c>
      <c r="U261" s="67" t="s">
        <v>53</v>
      </c>
      <c r="V261" s="67" t="s">
        <v>54</v>
      </c>
      <c r="W261" s="67" t="s">
        <v>54</v>
      </c>
      <c r="X261" s="67" t="s">
        <v>53</v>
      </c>
      <c r="Y261" s="67" t="s">
        <v>53</v>
      </c>
      <c r="Z261" s="67" t="s">
        <v>53</v>
      </c>
      <c r="AA261" s="67" t="s">
        <v>53</v>
      </c>
      <c r="AB261" s="67" t="s">
        <v>53</v>
      </c>
      <c r="AC261" s="67" t="s">
        <v>53</v>
      </c>
      <c r="AD261" s="67" t="s">
        <v>54</v>
      </c>
      <c r="AE261" s="67" t="s">
        <v>53</v>
      </c>
      <c r="AF261" s="67" t="s">
        <v>53</v>
      </c>
      <c r="AG261" s="67" t="s">
        <v>54</v>
      </c>
      <c r="AH261" s="42"/>
      <c r="AI261" s="41"/>
      <c r="AJ261" s="42"/>
      <c r="AK261" s="85" t="str">
        <f t="shared" si="278"/>
        <v>;</v>
      </c>
      <c r="AL261" s="70" t="str">
        <f t="shared" si="281"/>
        <v/>
      </c>
      <c r="AM261" s="50" t="e">
        <f>IF(AND(M261&lt;&gt;"",AK261&lt;&gt;""),VLOOKUP(M261&amp;AK261,'No Eliminar'!$P$3:$Q$27,2,FALSE),"")</f>
        <v>#N/A</v>
      </c>
      <c r="AN261" s="93"/>
      <c r="AO261" s="268"/>
      <c r="AP261" s="372"/>
      <c r="AQ261" s="51" t="str">
        <f t="shared" si="270"/>
        <v>Impacto</v>
      </c>
      <c r="AR261" s="43"/>
      <c r="AS261" s="49" t="str">
        <f t="shared" si="271"/>
        <v/>
      </c>
      <c r="AT261" s="43"/>
      <c r="AU261" s="49" t="str">
        <f t="shared" si="272"/>
        <v/>
      </c>
      <c r="AV261" s="53" t="e">
        <f t="shared" si="273"/>
        <v>#VALUE!</v>
      </c>
      <c r="AW261" s="43"/>
      <c r="AX261" s="43"/>
      <c r="AY261" s="43"/>
      <c r="AZ261" s="53" t="str">
        <f t="shared" si="274"/>
        <v/>
      </c>
      <c r="BA261" s="54" t="str">
        <f t="shared" si="275"/>
        <v>Muy Alta</v>
      </c>
      <c r="BB261" s="53" t="e">
        <f t="shared" si="276"/>
        <v>#VALUE!</v>
      </c>
      <c r="BC261" s="54" t="e">
        <f t="shared" si="277"/>
        <v>#VALUE!</v>
      </c>
      <c r="BD261" s="55" t="e">
        <f>IF(AND(BA261&lt;&gt;"",BC261&lt;&gt;""),VLOOKUP(BA261&amp;BC261,'No Eliminar'!$P$3:$Q$27,2,FALSE),"")</f>
        <v>#VALUE!</v>
      </c>
      <c r="BE261" s="43"/>
      <c r="BF261" s="1017"/>
      <c r="BG261" s="926"/>
      <c r="BH261" s="926"/>
      <c r="BI261" s="926"/>
      <c r="BJ261" s="926"/>
      <c r="BK261" s="1009"/>
      <c r="BL261" s="926"/>
    </row>
    <row r="262" spans="2:64" ht="50.25" thickTop="1" thickBot="1" x14ac:dyDescent="0.35">
      <c r="B262" s="40"/>
      <c r="C262" s="81" t="e">
        <f>VLOOKUP(B262,'No Eliminar'!B$3:D$18,2,FALSE)</f>
        <v>#N/A</v>
      </c>
      <c r="D262" s="81" t="e">
        <f>VLOOKUP(B262,'No Eliminar'!B$3:E$18,4,FALSE)</f>
        <v>#N/A</v>
      </c>
      <c r="E262" s="40"/>
      <c r="F262" s="120"/>
      <c r="G262" s="920"/>
      <c r="H262" s="919"/>
      <c r="I262" s="926"/>
      <c r="J262" s="926"/>
      <c r="K262" s="927"/>
      <c r="L262" s="41"/>
      <c r="M262" s="65" t="str">
        <f t="shared" si="279"/>
        <v>;</v>
      </c>
      <c r="N262" s="66" t="str">
        <f t="shared" si="280"/>
        <v/>
      </c>
      <c r="O262" s="67" t="s">
        <v>53</v>
      </c>
      <c r="P262" s="67" t="s">
        <v>53</v>
      </c>
      <c r="Q262" s="67" t="s">
        <v>53</v>
      </c>
      <c r="R262" s="67" t="s">
        <v>53</v>
      </c>
      <c r="S262" s="67" t="s">
        <v>53</v>
      </c>
      <c r="T262" s="67" t="s">
        <v>53</v>
      </c>
      <c r="U262" s="67" t="s">
        <v>53</v>
      </c>
      <c r="V262" s="67" t="s">
        <v>54</v>
      </c>
      <c r="W262" s="67" t="s">
        <v>54</v>
      </c>
      <c r="X262" s="67" t="s">
        <v>53</v>
      </c>
      <c r="Y262" s="67" t="s">
        <v>53</v>
      </c>
      <c r="Z262" s="67" t="s">
        <v>53</v>
      </c>
      <c r="AA262" s="67" t="s">
        <v>53</v>
      </c>
      <c r="AB262" s="67" t="s">
        <v>53</v>
      </c>
      <c r="AC262" s="67" t="s">
        <v>53</v>
      </c>
      <c r="AD262" s="67" t="s">
        <v>54</v>
      </c>
      <c r="AE262" s="67" t="s">
        <v>53</v>
      </c>
      <c r="AF262" s="67" t="s">
        <v>53</v>
      </c>
      <c r="AG262" s="67" t="s">
        <v>54</v>
      </c>
      <c r="AH262" s="42"/>
      <c r="AI262" s="41"/>
      <c r="AJ262" s="42"/>
      <c r="AK262" s="85" t="str">
        <f t="shared" si="278"/>
        <v>;</v>
      </c>
      <c r="AL262" s="70" t="str">
        <f t="shared" si="281"/>
        <v/>
      </c>
      <c r="AM262" s="50" t="e">
        <f>IF(AND(M262&lt;&gt;"",AK262&lt;&gt;""),VLOOKUP(M262&amp;AK262,'No Eliminar'!$P$3:$Q$27,2,FALSE),"")</f>
        <v>#N/A</v>
      </c>
      <c r="AN262" s="93"/>
      <c r="AO262" s="268"/>
      <c r="AP262" s="372"/>
      <c r="AQ262" s="51" t="str">
        <f t="shared" si="270"/>
        <v>Impacto</v>
      </c>
      <c r="AR262" s="43"/>
      <c r="AS262" s="49" t="str">
        <f t="shared" si="271"/>
        <v/>
      </c>
      <c r="AT262" s="43"/>
      <c r="AU262" s="49" t="str">
        <f t="shared" si="272"/>
        <v/>
      </c>
      <c r="AV262" s="53" t="e">
        <f t="shared" si="273"/>
        <v>#VALUE!</v>
      </c>
      <c r="AW262" s="43"/>
      <c r="AX262" s="43"/>
      <c r="AY262" s="43"/>
      <c r="AZ262" s="53" t="str">
        <f t="shared" si="274"/>
        <v/>
      </c>
      <c r="BA262" s="54" t="str">
        <f t="shared" si="275"/>
        <v>Muy Alta</v>
      </c>
      <c r="BB262" s="53" t="e">
        <f t="shared" si="276"/>
        <v>#VALUE!</v>
      </c>
      <c r="BC262" s="54" t="e">
        <f t="shared" si="277"/>
        <v>#VALUE!</v>
      </c>
      <c r="BD262" s="55" t="e">
        <f>IF(AND(BA262&lt;&gt;"",BC262&lt;&gt;""),VLOOKUP(BA262&amp;BC262,'No Eliminar'!$P$3:$Q$27,2,FALSE),"")</f>
        <v>#VALUE!</v>
      </c>
      <c r="BE262" s="43"/>
      <c r="BF262" s="1017"/>
      <c r="BG262" s="926"/>
      <c r="BH262" s="926"/>
      <c r="BI262" s="926"/>
      <c r="BJ262" s="926"/>
      <c r="BK262" s="1009"/>
      <c r="BL262" s="926"/>
    </row>
    <row r="263" spans="2:64" ht="50.25" thickTop="1" thickBot="1" x14ac:dyDescent="0.35">
      <c r="B263" s="40"/>
      <c r="C263" s="81" t="e">
        <f>VLOOKUP(B263,'No Eliminar'!B$3:D$18,2,FALSE)</f>
        <v>#N/A</v>
      </c>
      <c r="D263" s="81" t="e">
        <f>VLOOKUP(B263,'No Eliminar'!B$3:E$18,4,FALSE)</f>
        <v>#N/A</v>
      </c>
      <c r="E263" s="40"/>
      <c r="F263" s="120"/>
      <c r="G263" s="920"/>
      <c r="H263" s="919"/>
      <c r="I263" s="926"/>
      <c r="J263" s="926"/>
      <c r="K263" s="927"/>
      <c r="L263" s="41"/>
      <c r="M263" s="65" t="str">
        <f t="shared" si="279"/>
        <v>;</v>
      </c>
      <c r="N263" s="66" t="str">
        <f t="shared" si="280"/>
        <v/>
      </c>
      <c r="O263" s="67" t="s">
        <v>53</v>
      </c>
      <c r="P263" s="67" t="s">
        <v>53</v>
      </c>
      <c r="Q263" s="67" t="s">
        <v>53</v>
      </c>
      <c r="R263" s="67" t="s">
        <v>53</v>
      </c>
      <c r="S263" s="67" t="s">
        <v>53</v>
      </c>
      <c r="T263" s="67" t="s">
        <v>53</v>
      </c>
      <c r="U263" s="67" t="s">
        <v>53</v>
      </c>
      <c r="V263" s="67" t="s">
        <v>54</v>
      </c>
      <c r="W263" s="67" t="s">
        <v>54</v>
      </c>
      <c r="X263" s="67" t="s">
        <v>53</v>
      </c>
      <c r="Y263" s="67" t="s">
        <v>53</v>
      </c>
      <c r="Z263" s="67" t="s">
        <v>53</v>
      </c>
      <c r="AA263" s="67" t="s">
        <v>53</v>
      </c>
      <c r="AB263" s="67" t="s">
        <v>53</v>
      </c>
      <c r="AC263" s="67" t="s">
        <v>53</v>
      </c>
      <c r="AD263" s="67" t="s">
        <v>54</v>
      </c>
      <c r="AE263" s="67" t="s">
        <v>53</v>
      </c>
      <c r="AF263" s="67" t="s">
        <v>53</v>
      </c>
      <c r="AG263" s="67" t="s">
        <v>54</v>
      </c>
      <c r="AH263" s="42"/>
      <c r="AI263" s="41"/>
      <c r="AJ263" s="42"/>
      <c r="AK263" s="85" t="str">
        <f t="shared" si="278"/>
        <v>;</v>
      </c>
      <c r="AL263" s="70" t="str">
        <f t="shared" si="281"/>
        <v/>
      </c>
      <c r="AM263" s="50" t="e">
        <f>IF(AND(M263&lt;&gt;"",AK263&lt;&gt;""),VLOOKUP(M263&amp;AK263,'No Eliminar'!$P$3:$Q$27,2,FALSE),"")</f>
        <v>#N/A</v>
      </c>
      <c r="AN263" s="93"/>
      <c r="AO263" s="268"/>
      <c r="AP263" s="372"/>
      <c r="AQ263" s="51" t="str">
        <f t="shared" si="270"/>
        <v>Impacto</v>
      </c>
      <c r="AR263" s="43"/>
      <c r="AS263" s="49" t="str">
        <f t="shared" si="271"/>
        <v/>
      </c>
      <c r="AT263" s="43"/>
      <c r="AU263" s="49" t="str">
        <f t="shared" si="272"/>
        <v/>
      </c>
      <c r="AV263" s="53" t="e">
        <f t="shared" si="273"/>
        <v>#VALUE!</v>
      </c>
      <c r="AW263" s="43"/>
      <c r="AX263" s="43"/>
      <c r="AY263" s="43"/>
      <c r="AZ263" s="53" t="str">
        <f t="shared" si="274"/>
        <v/>
      </c>
      <c r="BA263" s="54" t="str">
        <f t="shared" si="275"/>
        <v>Muy Alta</v>
      </c>
      <c r="BB263" s="53" t="e">
        <f t="shared" si="276"/>
        <v>#VALUE!</v>
      </c>
      <c r="BC263" s="54" t="e">
        <f t="shared" si="277"/>
        <v>#VALUE!</v>
      </c>
      <c r="BD263" s="55" t="e">
        <f>IF(AND(BA263&lt;&gt;"",BC263&lt;&gt;""),VLOOKUP(BA263&amp;BC263,'No Eliminar'!$P$3:$Q$27,2,FALSE),"")</f>
        <v>#VALUE!</v>
      </c>
      <c r="BE263" s="43"/>
      <c r="BF263" s="1017"/>
      <c r="BG263" s="926"/>
      <c r="BH263" s="926"/>
      <c r="BI263" s="926"/>
      <c r="BJ263" s="926"/>
      <c r="BK263" s="1009"/>
      <c r="BL263" s="926"/>
    </row>
    <row r="264" spans="2:64" ht="50.25" thickTop="1" thickBot="1" x14ac:dyDescent="0.35">
      <c r="B264" s="40"/>
      <c r="C264" s="81" t="e">
        <f>VLOOKUP(B264,'No Eliminar'!B$3:D$18,2,FALSE)</f>
        <v>#N/A</v>
      </c>
      <c r="D264" s="81" t="e">
        <f>VLOOKUP(B264,'No Eliminar'!B$3:E$18,4,FALSE)</f>
        <v>#N/A</v>
      </c>
      <c r="E264" s="40"/>
      <c r="F264" s="120"/>
      <c r="G264" s="920"/>
      <c r="H264" s="919"/>
      <c r="I264" s="926"/>
      <c r="J264" s="926"/>
      <c r="K264" s="927"/>
      <c r="L264" s="41"/>
      <c r="M264" s="65" t="str">
        <f t="shared" si="279"/>
        <v>;</v>
      </c>
      <c r="N264" s="66" t="str">
        <f t="shared" si="280"/>
        <v/>
      </c>
      <c r="O264" s="67" t="s">
        <v>53</v>
      </c>
      <c r="P264" s="67" t="s">
        <v>53</v>
      </c>
      <c r="Q264" s="67" t="s">
        <v>53</v>
      </c>
      <c r="R264" s="67" t="s">
        <v>53</v>
      </c>
      <c r="S264" s="67" t="s">
        <v>53</v>
      </c>
      <c r="T264" s="67" t="s">
        <v>53</v>
      </c>
      <c r="U264" s="67" t="s">
        <v>53</v>
      </c>
      <c r="V264" s="67" t="s">
        <v>54</v>
      </c>
      <c r="W264" s="67" t="s">
        <v>54</v>
      </c>
      <c r="X264" s="67" t="s">
        <v>53</v>
      </c>
      <c r="Y264" s="67" t="s">
        <v>53</v>
      </c>
      <c r="Z264" s="67" t="s">
        <v>53</v>
      </c>
      <c r="AA264" s="67" t="s">
        <v>53</v>
      </c>
      <c r="AB264" s="67" t="s">
        <v>53</v>
      </c>
      <c r="AC264" s="67" t="s">
        <v>53</v>
      </c>
      <c r="AD264" s="67" t="s">
        <v>54</v>
      </c>
      <c r="AE264" s="67" t="s">
        <v>53</v>
      </c>
      <c r="AF264" s="67" t="s">
        <v>53</v>
      </c>
      <c r="AG264" s="67" t="s">
        <v>54</v>
      </c>
      <c r="AH264" s="42"/>
      <c r="AI264" s="41"/>
      <c r="AJ264" s="42"/>
      <c r="AK264" s="85" t="str">
        <f t="shared" si="278"/>
        <v>;</v>
      </c>
      <c r="AL264" s="70" t="str">
        <f t="shared" si="281"/>
        <v/>
      </c>
      <c r="AM264" s="50" t="e">
        <f>IF(AND(M264&lt;&gt;"",AK264&lt;&gt;""),VLOOKUP(M264&amp;AK264,'No Eliminar'!$P$3:$Q$27,2,FALSE),"")</f>
        <v>#N/A</v>
      </c>
      <c r="AN264" s="93"/>
      <c r="AO264" s="268"/>
      <c r="AP264" s="372"/>
      <c r="AQ264" s="51" t="str">
        <f t="shared" si="270"/>
        <v>Impacto</v>
      </c>
      <c r="AR264" s="43"/>
      <c r="AS264" s="49" t="str">
        <f t="shared" si="271"/>
        <v/>
      </c>
      <c r="AT264" s="43"/>
      <c r="AU264" s="49" t="str">
        <f t="shared" si="272"/>
        <v/>
      </c>
      <c r="AV264" s="53" t="e">
        <f t="shared" si="273"/>
        <v>#VALUE!</v>
      </c>
      <c r="AW264" s="43"/>
      <c r="AX264" s="43"/>
      <c r="AY264" s="43"/>
      <c r="AZ264" s="53" t="str">
        <f t="shared" si="274"/>
        <v/>
      </c>
      <c r="BA264" s="54" t="str">
        <f t="shared" si="275"/>
        <v>Muy Alta</v>
      </c>
      <c r="BB264" s="53" t="e">
        <f t="shared" si="276"/>
        <v>#VALUE!</v>
      </c>
      <c r="BC264" s="54" t="e">
        <f t="shared" si="277"/>
        <v>#VALUE!</v>
      </c>
      <c r="BD264" s="55" t="e">
        <f>IF(AND(BA264&lt;&gt;"",BC264&lt;&gt;""),VLOOKUP(BA264&amp;BC264,'No Eliminar'!$P$3:$Q$27,2,FALSE),"")</f>
        <v>#VALUE!</v>
      </c>
      <c r="BE264" s="43"/>
      <c r="BF264" s="1017"/>
      <c r="BG264" s="926"/>
      <c r="BH264" s="926"/>
      <c r="BI264" s="926"/>
      <c r="BJ264" s="926"/>
      <c r="BK264" s="1009"/>
      <c r="BL264" s="926"/>
    </row>
    <row r="265" spans="2:64" ht="50.25" thickTop="1" thickBot="1" x14ac:dyDescent="0.35">
      <c r="B265" s="40"/>
      <c r="C265" s="81" t="e">
        <f>VLOOKUP(B265,'No Eliminar'!B$3:D$18,2,FALSE)</f>
        <v>#N/A</v>
      </c>
      <c r="D265" s="81" t="e">
        <f>VLOOKUP(B265,'No Eliminar'!B$3:E$18,4,FALSE)</f>
        <v>#N/A</v>
      </c>
      <c r="E265" s="40"/>
      <c r="F265" s="120"/>
      <c r="G265" s="920"/>
      <c r="H265" s="919"/>
      <c r="I265" s="926"/>
      <c r="J265" s="926"/>
      <c r="K265" s="927"/>
      <c r="L265" s="41"/>
      <c r="M265" s="65" t="str">
        <f t="shared" si="279"/>
        <v>;</v>
      </c>
      <c r="N265" s="66" t="str">
        <f t="shared" si="280"/>
        <v/>
      </c>
      <c r="O265" s="67" t="s">
        <v>53</v>
      </c>
      <c r="P265" s="67" t="s">
        <v>53</v>
      </c>
      <c r="Q265" s="67" t="s">
        <v>53</v>
      </c>
      <c r="R265" s="67" t="s">
        <v>53</v>
      </c>
      <c r="S265" s="67" t="s">
        <v>53</v>
      </c>
      <c r="T265" s="67" t="s">
        <v>53</v>
      </c>
      <c r="U265" s="67" t="s">
        <v>53</v>
      </c>
      <c r="V265" s="67" t="s">
        <v>54</v>
      </c>
      <c r="W265" s="67" t="s">
        <v>54</v>
      </c>
      <c r="X265" s="67" t="s">
        <v>53</v>
      </c>
      <c r="Y265" s="67" t="s">
        <v>53</v>
      </c>
      <c r="Z265" s="67" t="s">
        <v>53</v>
      </c>
      <c r="AA265" s="67" t="s">
        <v>53</v>
      </c>
      <c r="AB265" s="67" t="s">
        <v>53</v>
      </c>
      <c r="AC265" s="67" t="s">
        <v>53</v>
      </c>
      <c r="AD265" s="67" t="s">
        <v>54</v>
      </c>
      <c r="AE265" s="67" t="s">
        <v>53</v>
      </c>
      <c r="AF265" s="67" t="s">
        <v>53</v>
      </c>
      <c r="AG265" s="67" t="s">
        <v>54</v>
      </c>
      <c r="AH265" s="42"/>
      <c r="AI265" s="41"/>
      <c r="AJ265" s="42"/>
      <c r="AK265" s="85" t="str">
        <f t="shared" si="278"/>
        <v>;</v>
      </c>
      <c r="AL265" s="70" t="str">
        <f t="shared" si="281"/>
        <v/>
      </c>
      <c r="AM265" s="50" t="e">
        <f>IF(AND(M265&lt;&gt;"",AK265&lt;&gt;""),VLOOKUP(M265&amp;AK265,'No Eliminar'!$P$3:$Q$27,2,FALSE),"")</f>
        <v>#N/A</v>
      </c>
      <c r="AN265" s="93"/>
      <c r="AO265" s="268"/>
      <c r="AP265" s="372"/>
      <c r="AQ265" s="51" t="str">
        <f t="shared" si="270"/>
        <v>Impacto</v>
      </c>
      <c r="AR265" s="43"/>
      <c r="AS265" s="49" t="str">
        <f t="shared" si="271"/>
        <v/>
      </c>
      <c r="AT265" s="43"/>
      <c r="AU265" s="49" t="str">
        <f t="shared" si="272"/>
        <v/>
      </c>
      <c r="AV265" s="53" t="e">
        <f t="shared" si="273"/>
        <v>#VALUE!</v>
      </c>
      <c r="AW265" s="43"/>
      <c r="AX265" s="43"/>
      <c r="AY265" s="43"/>
      <c r="AZ265" s="53" t="str">
        <f t="shared" si="274"/>
        <v/>
      </c>
      <c r="BA265" s="54" t="str">
        <f t="shared" si="275"/>
        <v>Muy Alta</v>
      </c>
      <c r="BB265" s="53" t="e">
        <f t="shared" si="276"/>
        <v>#VALUE!</v>
      </c>
      <c r="BC265" s="54" t="e">
        <f t="shared" si="277"/>
        <v>#VALUE!</v>
      </c>
      <c r="BD265" s="55" t="e">
        <f>IF(AND(BA265&lt;&gt;"",BC265&lt;&gt;""),VLOOKUP(BA265&amp;BC265,'No Eliminar'!$P$3:$Q$27,2,FALSE),"")</f>
        <v>#VALUE!</v>
      </c>
      <c r="BE265" s="43"/>
      <c r="BF265" s="1017"/>
      <c r="BG265" s="926"/>
      <c r="BH265" s="926"/>
      <c r="BI265" s="926"/>
      <c r="BJ265" s="926"/>
      <c r="BK265" s="1009"/>
      <c r="BL265" s="926"/>
    </row>
    <row r="266" spans="2:64" ht="50.25" thickTop="1" thickBot="1" x14ac:dyDescent="0.35">
      <c r="B266" s="40"/>
      <c r="C266" s="81" t="e">
        <f>VLOOKUP(B266,'No Eliminar'!B$3:D$18,2,FALSE)</f>
        <v>#N/A</v>
      </c>
      <c r="D266" s="81" t="e">
        <f>VLOOKUP(B266,'No Eliminar'!B$3:E$18,4,FALSE)</f>
        <v>#N/A</v>
      </c>
      <c r="E266" s="40"/>
      <c r="F266" s="120"/>
      <c r="G266" s="920"/>
      <c r="H266" s="919"/>
      <c r="I266" s="926"/>
      <c r="J266" s="926"/>
      <c r="K266" s="927"/>
      <c r="L266" s="41"/>
      <c r="M266" s="65" t="str">
        <f t="shared" si="279"/>
        <v>;</v>
      </c>
      <c r="N266" s="66" t="str">
        <f t="shared" si="280"/>
        <v/>
      </c>
      <c r="O266" s="67" t="s">
        <v>53</v>
      </c>
      <c r="P266" s="67" t="s">
        <v>53</v>
      </c>
      <c r="Q266" s="67" t="s">
        <v>53</v>
      </c>
      <c r="R266" s="67" t="s">
        <v>53</v>
      </c>
      <c r="S266" s="67" t="s">
        <v>53</v>
      </c>
      <c r="T266" s="67" t="s">
        <v>53</v>
      </c>
      <c r="U266" s="67" t="s">
        <v>53</v>
      </c>
      <c r="V266" s="67" t="s">
        <v>54</v>
      </c>
      <c r="W266" s="67" t="s">
        <v>54</v>
      </c>
      <c r="X266" s="67" t="s">
        <v>53</v>
      </c>
      <c r="Y266" s="67" t="s">
        <v>53</v>
      </c>
      <c r="Z266" s="67" t="s">
        <v>53</v>
      </c>
      <c r="AA266" s="67" t="s">
        <v>53</v>
      </c>
      <c r="AB266" s="67" t="s">
        <v>53</v>
      </c>
      <c r="AC266" s="67" t="s">
        <v>53</v>
      </c>
      <c r="AD266" s="67" t="s">
        <v>54</v>
      </c>
      <c r="AE266" s="67" t="s">
        <v>53</v>
      </c>
      <c r="AF266" s="67" t="s">
        <v>53</v>
      </c>
      <c r="AG266" s="67" t="s">
        <v>54</v>
      </c>
      <c r="AH266" s="42"/>
      <c r="AI266" s="41"/>
      <c r="AJ266" s="42"/>
      <c r="AK266" s="85" t="str">
        <f t="shared" si="278"/>
        <v>;</v>
      </c>
      <c r="AL266" s="70" t="str">
        <f t="shared" si="281"/>
        <v/>
      </c>
      <c r="AM266" s="50" t="e">
        <f>IF(AND(M266&lt;&gt;"",AK266&lt;&gt;""),VLOOKUP(M266&amp;AK266,'No Eliminar'!$P$3:$Q$27,2,FALSE),"")</f>
        <v>#N/A</v>
      </c>
      <c r="AN266" s="93"/>
      <c r="AO266" s="268"/>
      <c r="AP266" s="372"/>
      <c r="AQ266" s="51" t="str">
        <f t="shared" si="270"/>
        <v>Impacto</v>
      </c>
      <c r="AR266" s="43"/>
      <c r="AS266" s="49" t="str">
        <f t="shared" si="271"/>
        <v/>
      </c>
      <c r="AT266" s="43"/>
      <c r="AU266" s="49" t="str">
        <f t="shared" si="272"/>
        <v/>
      </c>
      <c r="AV266" s="53" t="e">
        <f t="shared" si="273"/>
        <v>#VALUE!</v>
      </c>
      <c r="AW266" s="43"/>
      <c r="AX266" s="43"/>
      <c r="AY266" s="43"/>
      <c r="AZ266" s="53" t="str">
        <f t="shared" si="274"/>
        <v/>
      </c>
      <c r="BA266" s="54" t="str">
        <f t="shared" si="275"/>
        <v>Muy Alta</v>
      </c>
      <c r="BB266" s="53" t="e">
        <f t="shared" si="276"/>
        <v>#VALUE!</v>
      </c>
      <c r="BC266" s="54" t="e">
        <f t="shared" si="277"/>
        <v>#VALUE!</v>
      </c>
      <c r="BD266" s="55" t="e">
        <f>IF(AND(BA266&lt;&gt;"",BC266&lt;&gt;""),VLOOKUP(BA266&amp;BC266,'No Eliminar'!$P$3:$Q$27,2,FALSE),"")</f>
        <v>#VALUE!</v>
      </c>
      <c r="BE266" s="43"/>
      <c r="BF266" s="1017"/>
      <c r="BG266" s="926"/>
      <c r="BH266" s="926"/>
      <c r="BI266" s="926"/>
      <c r="BJ266" s="926"/>
      <c r="BK266" s="1009"/>
      <c r="BL266" s="926"/>
    </row>
    <row r="267" spans="2:64" ht="50.25" thickTop="1" thickBot="1" x14ac:dyDescent="0.35">
      <c r="B267" s="40"/>
      <c r="C267" s="81" t="e">
        <f>VLOOKUP(B267,'No Eliminar'!B$3:D$18,2,FALSE)</f>
        <v>#N/A</v>
      </c>
      <c r="D267" s="81" t="e">
        <f>VLOOKUP(B267,'No Eliminar'!B$3:E$18,4,FALSE)</f>
        <v>#N/A</v>
      </c>
      <c r="E267" s="40"/>
      <c r="F267" s="120"/>
      <c r="G267" s="920"/>
      <c r="H267" s="919"/>
      <c r="I267" s="926"/>
      <c r="J267" s="926"/>
      <c r="K267" s="927"/>
      <c r="L267" s="41"/>
      <c r="M267" s="65" t="str">
        <f t="shared" si="279"/>
        <v>;</v>
      </c>
      <c r="N267" s="66" t="str">
        <f t="shared" si="280"/>
        <v/>
      </c>
      <c r="O267" s="67" t="s">
        <v>53</v>
      </c>
      <c r="P267" s="67" t="s">
        <v>53</v>
      </c>
      <c r="Q267" s="67" t="s">
        <v>53</v>
      </c>
      <c r="R267" s="67" t="s">
        <v>53</v>
      </c>
      <c r="S267" s="67" t="s">
        <v>53</v>
      </c>
      <c r="T267" s="67" t="s">
        <v>53</v>
      </c>
      <c r="U267" s="67" t="s">
        <v>53</v>
      </c>
      <c r="V267" s="67" t="s">
        <v>54</v>
      </c>
      <c r="W267" s="67" t="s">
        <v>54</v>
      </c>
      <c r="X267" s="67" t="s">
        <v>53</v>
      </c>
      <c r="Y267" s="67" t="s">
        <v>53</v>
      </c>
      <c r="Z267" s="67" t="s">
        <v>53</v>
      </c>
      <c r="AA267" s="67" t="s">
        <v>53</v>
      </c>
      <c r="AB267" s="67" t="s">
        <v>53</v>
      </c>
      <c r="AC267" s="67" t="s">
        <v>53</v>
      </c>
      <c r="AD267" s="67" t="s">
        <v>54</v>
      </c>
      <c r="AE267" s="67" t="s">
        <v>53</v>
      </c>
      <c r="AF267" s="67" t="s">
        <v>53</v>
      </c>
      <c r="AG267" s="67" t="s">
        <v>54</v>
      </c>
      <c r="AH267" s="42"/>
      <c r="AI267" s="41"/>
      <c r="AJ267" s="42"/>
      <c r="AK267" s="85" t="str">
        <f t="shared" si="278"/>
        <v>;</v>
      </c>
      <c r="AL267" s="70" t="str">
        <f t="shared" si="281"/>
        <v/>
      </c>
      <c r="AM267" s="50" t="e">
        <f>IF(AND(M267&lt;&gt;"",AK267&lt;&gt;""),VLOOKUP(M267&amp;AK267,'No Eliminar'!$P$3:$Q$27,2,FALSE),"")</f>
        <v>#N/A</v>
      </c>
      <c r="AN267" s="93"/>
      <c r="AO267" s="268"/>
      <c r="AP267" s="372"/>
      <c r="AQ267" s="51" t="str">
        <f t="shared" si="270"/>
        <v>Impacto</v>
      </c>
      <c r="AR267" s="43"/>
      <c r="AS267" s="49" t="str">
        <f t="shared" si="271"/>
        <v/>
      </c>
      <c r="AT267" s="43"/>
      <c r="AU267" s="49" t="str">
        <f t="shared" si="272"/>
        <v/>
      </c>
      <c r="AV267" s="53" t="e">
        <f t="shared" si="273"/>
        <v>#VALUE!</v>
      </c>
      <c r="AW267" s="43"/>
      <c r="AX267" s="43"/>
      <c r="AY267" s="43"/>
      <c r="AZ267" s="53" t="str">
        <f t="shared" si="274"/>
        <v/>
      </c>
      <c r="BA267" s="54" t="str">
        <f t="shared" si="275"/>
        <v>Muy Alta</v>
      </c>
      <c r="BB267" s="53" t="e">
        <f t="shared" si="276"/>
        <v>#VALUE!</v>
      </c>
      <c r="BC267" s="54" t="e">
        <f t="shared" si="277"/>
        <v>#VALUE!</v>
      </c>
      <c r="BD267" s="55" t="e">
        <f>IF(AND(BA267&lt;&gt;"",BC267&lt;&gt;""),VLOOKUP(BA267&amp;BC267,'No Eliminar'!$P$3:$Q$27,2,FALSE),"")</f>
        <v>#VALUE!</v>
      </c>
      <c r="BE267" s="43"/>
      <c r="BF267" s="1017"/>
      <c r="BG267" s="926"/>
      <c r="BH267" s="926"/>
      <c r="BI267" s="926"/>
      <c r="BJ267" s="926"/>
      <c r="BK267" s="1009"/>
      <c r="BL267" s="926"/>
    </row>
    <row r="268" spans="2:64" ht="50.25" thickTop="1" thickBot="1" x14ac:dyDescent="0.35">
      <c r="B268" s="40"/>
      <c r="C268" s="81" t="e">
        <f>VLOOKUP(B268,'No Eliminar'!B$3:D$18,2,FALSE)</f>
        <v>#N/A</v>
      </c>
      <c r="D268" s="81" t="e">
        <f>VLOOKUP(B268,'No Eliminar'!B$3:E$18,4,FALSE)</f>
        <v>#N/A</v>
      </c>
      <c r="E268" s="40"/>
      <c r="F268" s="120"/>
      <c r="G268" s="920"/>
      <c r="H268" s="919"/>
      <c r="I268" s="926"/>
      <c r="J268" s="926"/>
      <c r="K268" s="927"/>
      <c r="L268" s="41"/>
      <c r="M268" s="65" t="str">
        <f t="shared" si="279"/>
        <v>;</v>
      </c>
      <c r="N268" s="66" t="str">
        <f t="shared" si="280"/>
        <v/>
      </c>
      <c r="O268" s="67" t="s">
        <v>53</v>
      </c>
      <c r="P268" s="67" t="s">
        <v>53</v>
      </c>
      <c r="Q268" s="67" t="s">
        <v>53</v>
      </c>
      <c r="R268" s="67" t="s">
        <v>53</v>
      </c>
      <c r="S268" s="67" t="s">
        <v>53</v>
      </c>
      <c r="T268" s="67" t="s">
        <v>53</v>
      </c>
      <c r="U268" s="67" t="s">
        <v>53</v>
      </c>
      <c r="V268" s="67" t="s">
        <v>54</v>
      </c>
      <c r="W268" s="67" t="s">
        <v>54</v>
      </c>
      <c r="X268" s="67" t="s">
        <v>53</v>
      </c>
      <c r="Y268" s="67" t="s">
        <v>53</v>
      </c>
      <c r="Z268" s="67" t="s">
        <v>53</v>
      </c>
      <c r="AA268" s="67" t="s">
        <v>53</v>
      </c>
      <c r="AB268" s="67" t="s">
        <v>53</v>
      </c>
      <c r="AC268" s="67" t="s">
        <v>53</v>
      </c>
      <c r="AD268" s="67" t="s">
        <v>54</v>
      </c>
      <c r="AE268" s="67" t="s">
        <v>53</v>
      </c>
      <c r="AF268" s="67" t="s">
        <v>53</v>
      </c>
      <c r="AG268" s="67" t="s">
        <v>54</v>
      </c>
      <c r="AH268" s="42"/>
      <c r="AI268" s="41"/>
      <c r="AJ268" s="42"/>
      <c r="AK268" s="85" t="str">
        <f t="shared" si="278"/>
        <v>;</v>
      </c>
      <c r="AL268" s="70" t="str">
        <f t="shared" si="281"/>
        <v/>
      </c>
      <c r="AM268" s="50" t="e">
        <f>IF(AND(M268&lt;&gt;"",AK268&lt;&gt;""),VLOOKUP(M268&amp;AK268,'No Eliminar'!$P$3:$Q$27,2,FALSE),"")</f>
        <v>#N/A</v>
      </c>
      <c r="AN268" s="93"/>
      <c r="AO268" s="268"/>
      <c r="AP268" s="372"/>
      <c r="AQ268" s="51" t="str">
        <f t="shared" si="270"/>
        <v>Impacto</v>
      </c>
      <c r="AR268" s="43"/>
      <c r="AS268" s="49" t="str">
        <f t="shared" si="271"/>
        <v/>
      </c>
      <c r="AT268" s="43"/>
      <c r="AU268" s="49" t="str">
        <f t="shared" si="272"/>
        <v/>
      </c>
      <c r="AV268" s="53" t="e">
        <f t="shared" si="273"/>
        <v>#VALUE!</v>
      </c>
      <c r="AW268" s="43"/>
      <c r="AX268" s="43"/>
      <c r="AY268" s="43"/>
      <c r="AZ268" s="53" t="str">
        <f t="shared" si="274"/>
        <v/>
      </c>
      <c r="BA268" s="54" t="str">
        <f t="shared" si="275"/>
        <v>Muy Alta</v>
      </c>
      <c r="BB268" s="53" t="e">
        <f t="shared" si="276"/>
        <v>#VALUE!</v>
      </c>
      <c r="BC268" s="54" t="e">
        <f t="shared" si="277"/>
        <v>#VALUE!</v>
      </c>
      <c r="BD268" s="55" t="e">
        <f>IF(AND(BA268&lt;&gt;"",BC268&lt;&gt;""),VLOOKUP(BA268&amp;BC268,'No Eliminar'!$P$3:$Q$27,2,FALSE),"")</f>
        <v>#VALUE!</v>
      </c>
      <c r="BE268" s="43"/>
      <c r="BF268" s="1017"/>
      <c r="BG268" s="926"/>
      <c r="BH268" s="926"/>
      <c r="BI268" s="926"/>
      <c r="BJ268" s="926"/>
      <c r="BK268" s="1009"/>
      <c r="BL268" s="926"/>
    </row>
    <row r="269" spans="2:64" ht="50.25" thickTop="1" thickBot="1" x14ac:dyDescent="0.35">
      <c r="B269" s="40"/>
      <c r="C269" s="81" t="e">
        <f>VLOOKUP(B269,'No Eliminar'!B$3:D$18,2,FALSE)</f>
        <v>#N/A</v>
      </c>
      <c r="D269" s="81" t="e">
        <f>VLOOKUP(B269,'No Eliminar'!B$3:E$18,4,FALSE)</f>
        <v>#N/A</v>
      </c>
      <c r="E269" s="40"/>
      <c r="F269" s="120"/>
      <c r="G269" s="920"/>
      <c r="H269" s="919"/>
      <c r="I269" s="926"/>
      <c r="J269" s="926"/>
      <c r="K269" s="927"/>
      <c r="L269" s="41"/>
      <c r="M269" s="65" t="str">
        <f t="shared" si="279"/>
        <v>;</v>
      </c>
      <c r="N269" s="66" t="str">
        <f t="shared" si="280"/>
        <v/>
      </c>
      <c r="O269" s="67" t="s">
        <v>53</v>
      </c>
      <c r="P269" s="67" t="s">
        <v>53</v>
      </c>
      <c r="Q269" s="67" t="s">
        <v>53</v>
      </c>
      <c r="R269" s="67" t="s">
        <v>53</v>
      </c>
      <c r="S269" s="67" t="s">
        <v>53</v>
      </c>
      <c r="T269" s="67" t="s">
        <v>53</v>
      </c>
      <c r="U269" s="67" t="s">
        <v>53</v>
      </c>
      <c r="V269" s="67" t="s">
        <v>54</v>
      </c>
      <c r="W269" s="67" t="s">
        <v>54</v>
      </c>
      <c r="X269" s="67" t="s">
        <v>53</v>
      </c>
      <c r="Y269" s="67" t="s">
        <v>53</v>
      </c>
      <c r="Z269" s="67" t="s">
        <v>53</v>
      </c>
      <c r="AA269" s="67" t="s">
        <v>53</v>
      </c>
      <c r="AB269" s="67" t="s">
        <v>53</v>
      </c>
      <c r="AC269" s="67" t="s">
        <v>53</v>
      </c>
      <c r="AD269" s="67" t="s">
        <v>54</v>
      </c>
      <c r="AE269" s="67" t="s">
        <v>53</v>
      </c>
      <c r="AF269" s="67" t="s">
        <v>53</v>
      </c>
      <c r="AG269" s="67" t="s">
        <v>54</v>
      </c>
      <c r="AH269" s="42"/>
      <c r="AI269" s="41"/>
      <c r="AJ269" s="42"/>
      <c r="AK269" s="85" t="str">
        <f t="shared" si="278"/>
        <v>;</v>
      </c>
      <c r="AL269" s="70" t="str">
        <f t="shared" si="281"/>
        <v/>
      </c>
      <c r="AM269" s="50" t="e">
        <f>IF(AND(M269&lt;&gt;"",AK269&lt;&gt;""),VLOOKUP(M269&amp;AK269,'No Eliminar'!$P$3:$Q$27,2,FALSE),"")</f>
        <v>#N/A</v>
      </c>
      <c r="AN269" s="93"/>
      <c r="AO269" s="268"/>
      <c r="AP269" s="372"/>
      <c r="AQ269" s="51" t="str">
        <f t="shared" si="270"/>
        <v>Impacto</v>
      </c>
      <c r="AR269" s="43"/>
      <c r="AS269" s="49" t="str">
        <f t="shared" si="271"/>
        <v/>
      </c>
      <c r="AT269" s="43"/>
      <c r="AU269" s="49" t="str">
        <f t="shared" si="272"/>
        <v/>
      </c>
      <c r="AV269" s="53" t="e">
        <f t="shared" si="273"/>
        <v>#VALUE!</v>
      </c>
      <c r="AW269" s="43"/>
      <c r="AX269" s="43"/>
      <c r="AY269" s="43"/>
      <c r="AZ269" s="53" t="str">
        <f t="shared" si="274"/>
        <v/>
      </c>
      <c r="BA269" s="54" t="str">
        <f t="shared" si="275"/>
        <v>Muy Alta</v>
      </c>
      <c r="BB269" s="53" t="e">
        <f t="shared" si="276"/>
        <v>#VALUE!</v>
      </c>
      <c r="BC269" s="54" t="e">
        <f t="shared" si="277"/>
        <v>#VALUE!</v>
      </c>
      <c r="BD269" s="55" t="e">
        <f>IF(AND(BA269&lt;&gt;"",BC269&lt;&gt;""),VLOOKUP(BA269&amp;BC269,'No Eliminar'!$P$3:$Q$27,2,FALSE),"")</f>
        <v>#VALUE!</v>
      </c>
      <c r="BE269" s="43"/>
      <c r="BF269" s="1017"/>
      <c r="BG269" s="926"/>
      <c r="BH269" s="926"/>
      <c r="BI269" s="926"/>
      <c r="BJ269" s="926"/>
      <c r="BK269" s="1009"/>
      <c r="BL269" s="926"/>
    </row>
    <row r="270" spans="2:64" ht="50.25" thickTop="1" thickBot="1" x14ac:dyDescent="0.35">
      <c r="B270" s="40"/>
      <c r="C270" s="81" t="e">
        <f>VLOOKUP(B270,'No Eliminar'!B$3:D$18,2,FALSE)</f>
        <v>#N/A</v>
      </c>
      <c r="D270" s="81" t="e">
        <f>VLOOKUP(B270,'No Eliminar'!B$3:E$18,4,FALSE)</f>
        <v>#N/A</v>
      </c>
      <c r="E270" s="40"/>
      <c r="F270" s="120"/>
      <c r="G270" s="920"/>
      <c r="H270" s="919"/>
      <c r="I270" s="926"/>
      <c r="J270" s="926"/>
      <c r="K270" s="927"/>
      <c r="L270" s="41"/>
      <c r="M270" s="65" t="str">
        <f t="shared" si="279"/>
        <v>;</v>
      </c>
      <c r="N270" s="66" t="str">
        <f t="shared" si="280"/>
        <v/>
      </c>
      <c r="O270" s="67" t="s">
        <v>53</v>
      </c>
      <c r="P270" s="67" t="s">
        <v>53</v>
      </c>
      <c r="Q270" s="67" t="s">
        <v>53</v>
      </c>
      <c r="R270" s="67" t="s">
        <v>53</v>
      </c>
      <c r="S270" s="67" t="s">
        <v>53</v>
      </c>
      <c r="T270" s="67" t="s">
        <v>53</v>
      </c>
      <c r="U270" s="67" t="s">
        <v>53</v>
      </c>
      <c r="V270" s="67" t="s">
        <v>54</v>
      </c>
      <c r="W270" s="67" t="s">
        <v>54</v>
      </c>
      <c r="X270" s="67" t="s">
        <v>53</v>
      </c>
      <c r="Y270" s="67" t="s">
        <v>53</v>
      </c>
      <c r="Z270" s="67" t="s">
        <v>53</v>
      </c>
      <c r="AA270" s="67" t="s">
        <v>53</v>
      </c>
      <c r="AB270" s="67" t="s">
        <v>53</v>
      </c>
      <c r="AC270" s="67" t="s">
        <v>53</v>
      </c>
      <c r="AD270" s="67" t="s">
        <v>54</v>
      </c>
      <c r="AE270" s="67" t="s">
        <v>53</v>
      </c>
      <c r="AF270" s="67" t="s">
        <v>53</v>
      </c>
      <c r="AG270" s="67" t="s">
        <v>54</v>
      </c>
      <c r="AH270" s="42"/>
      <c r="AI270" s="41"/>
      <c r="AJ270" s="42"/>
      <c r="AK270" s="85" t="str">
        <f t="shared" si="278"/>
        <v>;</v>
      </c>
      <c r="AL270" s="70" t="str">
        <f t="shared" si="281"/>
        <v/>
      </c>
      <c r="AM270" s="50" t="e">
        <f>IF(AND(M270&lt;&gt;"",AK270&lt;&gt;""),VLOOKUP(M270&amp;AK270,'No Eliminar'!$P$3:$Q$27,2,FALSE),"")</f>
        <v>#N/A</v>
      </c>
      <c r="AN270" s="93"/>
      <c r="AO270" s="268"/>
      <c r="AP270" s="372"/>
      <c r="AQ270" s="51" t="str">
        <f t="shared" si="270"/>
        <v>Impacto</v>
      </c>
      <c r="AR270" s="43"/>
      <c r="AS270" s="49" t="str">
        <f t="shared" si="271"/>
        <v/>
      </c>
      <c r="AT270" s="43"/>
      <c r="AU270" s="49" t="str">
        <f t="shared" si="272"/>
        <v/>
      </c>
      <c r="AV270" s="53" t="e">
        <f t="shared" si="273"/>
        <v>#VALUE!</v>
      </c>
      <c r="AW270" s="43"/>
      <c r="AX270" s="43"/>
      <c r="AY270" s="43"/>
      <c r="AZ270" s="53" t="str">
        <f t="shared" si="274"/>
        <v/>
      </c>
      <c r="BA270" s="54" t="str">
        <f t="shared" si="275"/>
        <v>Muy Alta</v>
      </c>
      <c r="BB270" s="53" t="e">
        <f t="shared" si="276"/>
        <v>#VALUE!</v>
      </c>
      <c r="BC270" s="54" t="e">
        <f t="shared" si="277"/>
        <v>#VALUE!</v>
      </c>
      <c r="BD270" s="55" t="e">
        <f>IF(AND(BA270&lt;&gt;"",BC270&lt;&gt;""),VLOOKUP(BA270&amp;BC270,'No Eliminar'!$P$3:$Q$27,2,FALSE),"")</f>
        <v>#VALUE!</v>
      </c>
      <c r="BE270" s="43"/>
      <c r="BF270" s="1017"/>
      <c r="BG270" s="926"/>
      <c r="BH270" s="926"/>
      <c r="BI270" s="926"/>
      <c r="BJ270" s="926"/>
      <c r="BK270" s="1009"/>
      <c r="BL270" s="926"/>
    </row>
    <row r="271" spans="2:64" ht="50.25" thickTop="1" thickBot="1" x14ac:dyDescent="0.35">
      <c r="B271" s="40"/>
      <c r="C271" s="81" t="e">
        <f>VLOOKUP(B271,'No Eliminar'!B$3:D$18,2,FALSE)</f>
        <v>#N/A</v>
      </c>
      <c r="D271" s="81" t="e">
        <f>VLOOKUP(B271,'No Eliminar'!B$3:E$18,4,FALSE)</f>
        <v>#N/A</v>
      </c>
      <c r="E271" s="40"/>
      <c r="F271" s="120"/>
      <c r="G271" s="920"/>
      <c r="H271" s="919"/>
      <c r="I271" s="926"/>
      <c r="J271" s="926"/>
      <c r="K271" s="927"/>
      <c r="L271" s="41"/>
      <c r="M271" s="65" t="str">
        <f t="shared" si="279"/>
        <v>;</v>
      </c>
      <c r="N271" s="66" t="str">
        <f t="shared" si="280"/>
        <v/>
      </c>
      <c r="O271" s="67" t="s">
        <v>53</v>
      </c>
      <c r="P271" s="67" t="s">
        <v>53</v>
      </c>
      <c r="Q271" s="67" t="s">
        <v>53</v>
      </c>
      <c r="R271" s="67" t="s">
        <v>53</v>
      </c>
      <c r="S271" s="67" t="s">
        <v>53</v>
      </c>
      <c r="T271" s="67" t="s">
        <v>53</v>
      </c>
      <c r="U271" s="67" t="s">
        <v>53</v>
      </c>
      <c r="V271" s="67" t="s">
        <v>54</v>
      </c>
      <c r="W271" s="67" t="s">
        <v>54</v>
      </c>
      <c r="X271" s="67" t="s">
        <v>53</v>
      </c>
      <c r="Y271" s="67" t="s">
        <v>53</v>
      </c>
      <c r="Z271" s="67" t="s">
        <v>53</v>
      </c>
      <c r="AA271" s="67" t="s">
        <v>53</v>
      </c>
      <c r="AB271" s="67" t="s">
        <v>53</v>
      </c>
      <c r="AC271" s="67" t="s">
        <v>53</v>
      </c>
      <c r="AD271" s="67" t="s">
        <v>54</v>
      </c>
      <c r="AE271" s="67" t="s">
        <v>53</v>
      </c>
      <c r="AF271" s="67" t="s">
        <v>53</v>
      </c>
      <c r="AG271" s="67" t="s">
        <v>54</v>
      </c>
      <c r="AH271" s="42"/>
      <c r="AI271" s="41"/>
      <c r="AJ271" s="42"/>
      <c r="AK271" s="85" t="str">
        <f t="shared" si="278"/>
        <v>;</v>
      </c>
      <c r="AL271" s="70" t="str">
        <f t="shared" si="281"/>
        <v/>
      </c>
      <c r="AM271" s="50" t="e">
        <f>IF(AND(M271&lt;&gt;"",AK271&lt;&gt;""),VLOOKUP(M271&amp;AK271,'No Eliminar'!$P$3:$Q$27,2,FALSE),"")</f>
        <v>#N/A</v>
      </c>
      <c r="AN271" s="93"/>
      <c r="AO271" s="268"/>
      <c r="AP271" s="372"/>
      <c r="AQ271" s="51" t="str">
        <f t="shared" si="270"/>
        <v>Impacto</v>
      </c>
      <c r="AR271" s="43"/>
      <c r="AS271" s="49" t="str">
        <f t="shared" si="271"/>
        <v/>
      </c>
      <c r="AT271" s="43"/>
      <c r="AU271" s="49" t="str">
        <f t="shared" si="272"/>
        <v/>
      </c>
      <c r="AV271" s="53" t="e">
        <f t="shared" si="273"/>
        <v>#VALUE!</v>
      </c>
      <c r="AW271" s="43"/>
      <c r="AX271" s="43"/>
      <c r="AY271" s="43"/>
      <c r="AZ271" s="53" t="str">
        <f t="shared" si="274"/>
        <v/>
      </c>
      <c r="BA271" s="54" t="str">
        <f t="shared" si="275"/>
        <v>Muy Alta</v>
      </c>
      <c r="BB271" s="53" t="e">
        <f t="shared" si="276"/>
        <v>#VALUE!</v>
      </c>
      <c r="BC271" s="54" t="e">
        <f t="shared" si="277"/>
        <v>#VALUE!</v>
      </c>
      <c r="BD271" s="55" t="e">
        <f>IF(AND(BA271&lt;&gt;"",BC271&lt;&gt;""),VLOOKUP(BA271&amp;BC271,'No Eliminar'!$P$3:$Q$27,2,FALSE),"")</f>
        <v>#VALUE!</v>
      </c>
      <c r="BE271" s="43"/>
      <c r="BF271" s="1017"/>
      <c r="BG271" s="926"/>
      <c r="BH271" s="926"/>
      <c r="BI271" s="926"/>
      <c r="BJ271" s="926"/>
      <c r="BK271" s="1009"/>
      <c r="BL271" s="926"/>
    </row>
    <row r="272" spans="2:64" ht="50.25" thickTop="1" thickBot="1" x14ac:dyDescent="0.35">
      <c r="B272" s="40"/>
      <c r="C272" s="81" t="e">
        <f>VLOOKUP(B272,'No Eliminar'!B$3:D$18,2,FALSE)</f>
        <v>#N/A</v>
      </c>
      <c r="D272" s="81" t="e">
        <f>VLOOKUP(B272,'No Eliminar'!B$3:E$18,4,FALSE)</f>
        <v>#N/A</v>
      </c>
      <c r="E272" s="40"/>
      <c r="F272" s="120"/>
      <c r="G272" s="920"/>
      <c r="H272" s="919"/>
      <c r="I272" s="926"/>
      <c r="J272" s="926"/>
      <c r="K272" s="927"/>
      <c r="L272" s="41"/>
      <c r="M272" s="65" t="str">
        <f t="shared" si="279"/>
        <v>;</v>
      </c>
      <c r="N272" s="66" t="str">
        <f t="shared" si="280"/>
        <v/>
      </c>
      <c r="O272" s="67" t="s">
        <v>53</v>
      </c>
      <c r="P272" s="67" t="s">
        <v>53</v>
      </c>
      <c r="Q272" s="67" t="s">
        <v>53</v>
      </c>
      <c r="R272" s="67" t="s">
        <v>53</v>
      </c>
      <c r="S272" s="67" t="s">
        <v>53</v>
      </c>
      <c r="T272" s="67" t="s">
        <v>53</v>
      </c>
      <c r="U272" s="67" t="s">
        <v>53</v>
      </c>
      <c r="V272" s="67" t="s">
        <v>54</v>
      </c>
      <c r="W272" s="67" t="s">
        <v>54</v>
      </c>
      <c r="X272" s="67" t="s">
        <v>53</v>
      </c>
      <c r="Y272" s="67" t="s">
        <v>53</v>
      </c>
      <c r="Z272" s="67" t="s">
        <v>53</v>
      </c>
      <c r="AA272" s="67" t="s">
        <v>53</v>
      </c>
      <c r="AB272" s="67" t="s">
        <v>53</v>
      </c>
      <c r="AC272" s="67" t="s">
        <v>53</v>
      </c>
      <c r="AD272" s="67" t="s">
        <v>54</v>
      </c>
      <c r="AE272" s="67" t="s">
        <v>53</v>
      </c>
      <c r="AF272" s="67" t="s">
        <v>53</v>
      </c>
      <c r="AG272" s="67" t="s">
        <v>54</v>
      </c>
      <c r="AH272" s="42"/>
      <c r="AI272" s="41"/>
      <c r="AJ272" s="42"/>
      <c r="AK272" s="85" t="str">
        <f t="shared" si="278"/>
        <v>;</v>
      </c>
      <c r="AL272" s="70" t="str">
        <f t="shared" si="281"/>
        <v/>
      </c>
      <c r="AM272" s="50" t="e">
        <f>IF(AND(M272&lt;&gt;"",AK272&lt;&gt;""),VLOOKUP(M272&amp;AK272,'No Eliminar'!$P$3:$Q$27,2,FALSE),"")</f>
        <v>#N/A</v>
      </c>
      <c r="AN272" s="93"/>
      <c r="AO272" s="268"/>
      <c r="AP272" s="372"/>
      <c r="AQ272" s="51" t="str">
        <f t="shared" si="270"/>
        <v>Impacto</v>
      </c>
      <c r="AR272" s="43"/>
      <c r="AS272" s="49" t="str">
        <f t="shared" si="271"/>
        <v/>
      </c>
      <c r="AT272" s="43"/>
      <c r="AU272" s="49" t="str">
        <f t="shared" si="272"/>
        <v/>
      </c>
      <c r="AV272" s="53" t="e">
        <f t="shared" si="273"/>
        <v>#VALUE!</v>
      </c>
      <c r="AW272" s="43"/>
      <c r="AX272" s="43"/>
      <c r="AY272" s="43"/>
      <c r="AZ272" s="53" t="str">
        <f t="shared" si="274"/>
        <v/>
      </c>
      <c r="BA272" s="54" t="str">
        <f t="shared" si="275"/>
        <v>Muy Alta</v>
      </c>
      <c r="BB272" s="53" t="e">
        <f t="shared" si="276"/>
        <v>#VALUE!</v>
      </c>
      <c r="BC272" s="54" t="e">
        <f t="shared" si="277"/>
        <v>#VALUE!</v>
      </c>
      <c r="BD272" s="55" t="e">
        <f>IF(AND(BA272&lt;&gt;"",BC272&lt;&gt;""),VLOOKUP(BA272&amp;BC272,'No Eliminar'!$P$3:$Q$27,2,FALSE),"")</f>
        <v>#VALUE!</v>
      </c>
      <c r="BE272" s="43"/>
      <c r="BF272" s="1017"/>
      <c r="BG272" s="926"/>
      <c r="BH272" s="926"/>
      <c r="BI272" s="926"/>
      <c r="BJ272" s="926"/>
      <c r="BK272" s="1009"/>
      <c r="BL272" s="926"/>
    </row>
    <row r="273" spans="2:64" ht="50.25" thickTop="1" thickBot="1" x14ac:dyDescent="0.35">
      <c r="B273" s="40"/>
      <c r="C273" s="81" t="e">
        <f>VLOOKUP(B273,'No Eliminar'!B$3:D$18,2,FALSE)</f>
        <v>#N/A</v>
      </c>
      <c r="D273" s="81" t="e">
        <f>VLOOKUP(B273,'No Eliminar'!B$3:E$18,4,FALSE)</f>
        <v>#N/A</v>
      </c>
      <c r="E273" s="40"/>
      <c r="F273" s="120"/>
      <c r="G273" s="920"/>
      <c r="H273" s="919"/>
      <c r="I273" s="926"/>
      <c r="J273" s="926"/>
      <c r="K273" s="927"/>
      <c r="L273" s="41"/>
      <c r="M273" s="65" t="str">
        <f t="shared" si="279"/>
        <v>;</v>
      </c>
      <c r="N273" s="66" t="str">
        <f t="shared" si="280"/>
        <v/>
      </c>
      <c r="O273" s="67" t="s">
        <v>53</v>
      </c>
      <c r="P273" s="67" t="s">
        <v>53</v>
      </c>
      <c r="Q273" s="67" t="s">
        <v>53</v>
      </c>
      <c r="R273" s="67" t="s">
        <v>53</v>
      </c>
      <c r="S273" s="67" t="s">
        <v>53</v>
      </c>
      <c r="T273" s="67" t="s">
        <v>53</v>
      </c>
      <c r="U273" s="67" t="s">
        <v>53</v>
      </c>
      <c r="V273" s="67" t="s">
        <v>54</v>
      </c>
      <c r="W273" s="67" t="s">
        <v>54</v>
      </c>
      <c r="X273" s="67" t="s">
        <v>53</v>
      </c>
      <c r="Y273" s="67" t="s">
        <v>53</v>
      </c>
      <c r="Z273" s="67" t="s">
        <v>53</v>
      </c>
      <c r="AA273" s="67" t="s">
        <v>53</v>
      </c>
      <c r="AB273" s="67" t="s">
        <v>53</v>
      </c>
      <c r="AC273" s="67" t="s">
        <v>53</v>
      </c>
      <c r="AD273" s="67" t="s">
        <v>54</v>
      </c>
      <c r="AE273" s="67" t="s">
        <v>53</v>
      </c>
      <c r="AF273" s="67" t="s">
        <v>53</v>
      </c>
      <c r="AG273" s="67" t="s">
        <v>54</v>
      </c>
      <c r="AH273" s="42"/>
      <c r="AI273" s="41"/>
      <c r="AJ273" s="42"/>
      <c r="AK273" s="85" t="str">
        <f t="shared" si="278"/>
        <v>;</v>
      </c>
      <c r="AL273" s="70" t="str">
        <f t="shared" si="281"/>
        <v/>
      </c>
      <c r="AM273" s="50" t="e">
        <f>IF(AND(M273&lt;&gt;"",AK273&lt;&gt;""),VLOOKUP(M273&amp;AK273,'No Eliminar'!$P$3:$Q$27,2,FALSE),"")</f>
        <v>#N/A</v>
      </c>
      <c r="AN273" s="93"/>
      <c r="AO273" s="268"/>
      <c r="AP273" s="372"/>
      <c r="AQ273" s="51" t="str">
        <f t="shared" si="270"/>
        <v>Impacto</v>
      </c>
      <c r="AR273" s="43"/>
      <c r="AS273" s="49" t="str">
        <f t="shared" si="271"/>
        <v/>
      </c>
      <c r="AT273" s="43"/>
      <c r="AU273" s="49" t="str">
        <f t="shared" si="272"/>
        <v/>
      </c>
      <c r="AV273" s="53" t="e">
        <f t="shared" si="273"/>
        <v>#VALUE!</v>
      </c>
      <c r="AW273" s="43"/>
      <c r="AX273" s="43"/>
      <c r="AY273" s="43"/>
      <c r="AZ273" s="53" t="str">
        <f t="shared" si="274"/>
        <v/>
      </c>
      <c r="BA273" s="54" t="str">
        <f t="shared" si="275"/>
        <v>Muy Alta</v>
      </c>
      <c r="BB273" s="53" t="e">
        <f t="shared" si="276"/>
        <v>#VALUE!</v>
      </c>
      <c r="BC273" s="54" t="e">
        <f t="shared" si="277"/>
        <v>#VALUE!</v>
      </c>
      <c r="BD273" s="55" t="e">
        <f>IF(AND(BA273&lt;&gt;"",BC273&lt;&gt;""),VLOOKUP(BA273&amp;BC273,'No Eliminar'!$P$3:$Q$27,2,FALSE),"")</f>
        <v>#VALUE!</v>
      </c>
      <c r="BE273" s="43"/>
      <c r="BF273" s="1017"/>
      <c r="BG273" s="926"/>
      <c r="BH273" s="926"/>
      <c r="BI273" s="926"/>
      <c r="BJ273" s="926"/>
      <c r="BK273" s="1009"/>
      <c r="BL273" s="926"/>
    </row>
    <row r="274" spans="2:64" ht="50.25" thickTop="1" thickBot="1" x14ac:dyDescent="0.35">
      <c r="B274" s="40"/>
      <c r="C274" s="81" t="e">
        <f>VLOOKUP(B274,'No Eliminar'!B$3:D$18,2,FALSE)</f>
        <v>#N/A</v>
      </c>
      <c r="D274" s="81" t="e">
        <f>VLOOKUP(B274,'No Eliminar'!B$3:E$18,4,FALSE)</f>
        <v>#N/A</v>
      </c>
      <c r="E274" s="40"/>
      <c r="F274" s="120"/>
      <c r="G274" s="920"/>
      <c r="H274" s="919"/>
      <c r="I274" s="926"/>
      <c r="J274" s="926"/>
      <c r="K274" s="927"/>
      <c r="L274" s="41"/>
      <c r="M274" s="65" t="str">
        <f t="shared" si="279"/>
        <v>;</v>
      </c>
      <c r="N274" s="66" t="str">
        <f t="shared" si="280"/>
        <v/>
      </c>
      <c r="O274" s="67" t="s">
        <v>53</v>
      </c>
      <c r="P274" s="67" t="s">
        <v>53</v>
      </c>
      <c r="Q274" s="67" t="s">
        <v>53</v>
      </c>
      <c r="R274" s="67" t="s">
        <v>53</v>
      </c>
      <c r="S274" s="67" t="s">
        <v>53</v>
      </c>
      <c r="T274" s="67" t="s">
        <v>53</v>
      </c>
      <c r="U274" s="67" t="s">
        <v>53</v>
      </c>
      <c r="V274" s="67" t="s">
        <v>54</v>
      </c>
      <c r="W274" s="67" t="s">
        <v>54</v>
      </c>
      <c r="X274" s="67" t="s">
        <v>53</v>
      </c>
      <c r="Y274" s="67" t="s">
        <v>53</v>
      </c>
      <c r="Z274" s="67" t="s">
        <v>53</v>
      </c>
      <c r="AA274" s="67" t="s">
        <v>53</v>
      </c>
      <c r="AB274" s="67" t="s">
        <v>53</v>
      </c>
      <c r="AC274" s="67" t="s">
        <v>53</v>
      </c>
      <c r="AD274" s="67" t="s">
        <v>54</v>
      </c>
      <c r="AE274" s="67" t="s">
        <v>53</v>
      </c>
      <c r="AF274" s="67" t="s">
        <v>53</v>
      </c>
      <c r="AG274" s="67" t="s">
        <v>54</v>
      </c>
      <c r="AH274" s="42"/>
      <c r="AI274" s="41"/>
      <c r="AJ274" s="42"/>
      <c r="AK274" s="85" t="str">
        <f t="shared" si="278"/>
        <v>;</v>
      </c>
      <c r="AL274" s="70" t="str">
        <f t="shared" si="281"/>
        <v/>
      </c>
      <c r="AM274" s="50" t="e">
        <f>IF(AND(M274&lt;&gt;"",AK274&lt;&gt;""),VLOOKUP(M274&amp;AK274,'No Eliminar'!$P$3:$Q$27,2,FALSE),"")</f>
        <v>#N/A</v>
      </c>
      <c r="AN274" s="93"/>
      <c r="AO274" s="268"/>
      <c r="AP274" s="372"/>
      <c r="AQ274" s="51" t="str">
        <f t="shared" si="270"/>
        <v>Impacto</v>
      </c>
      <c r="AR274" s="43"/>
      <c r="AS274" s="49" t="str">
        <f t="shared" si="271"/>
        <v/>
      </c>
      <c r="AT274" s="43"/>
      <c r="AU274" s="49" t="str">
        <f t="shared" si="272"/>
        <v/>
      </c>
      <c r="AV274" s="53" t="e">
        <f t="shared" si="273"/>
        <v>#VALUE!</v>
      </c>
      <c r="AW274" s="43"/>
      <c r="AX274" s="43"/>
      <c r="AY274" s="43"/>
      <c r="AZ274" s="53" t="str">
        <f t="shared" si="274"/>
        <v/>
      </c>
      <c r="BA274" s="54" t="str">
        <f t="shared" si="275"/>
        <v>Muy Alta</v>
      </c>
      <c r="BB274" s="53" t="e">
        <f t="shared" si="276"/>
        <v>#VALUE!</v>
      </c>
      <c r="BC274" s="54" t="e">
        <f t="shared" si="277"/>
        <v>#VALUE!</v>
      </c>
      <c r="BD274" s="55" t="e">
        <f>IF(AND(BA274&lt;&gt;"",BC274&lt;&gt;""),VLOOKUP(BA274&amp;BC274,'No Eliminar'!$P$3:$Q$27,2,FALSE),"")</f>
        <v>#VALUE!</v>
      </c>
      <c r="BE274" s="43"/>
      <c r="BF274" s="1017"/>
      <c r="BG274" s="926"/>
      <c r="BH274" s="926"/>
      <c r="BI274" s="926"/>
      <c r="BJ274" s="926"/>
      <c r="BK274" s="1009"/>
      <c r="BL274" s="926"/>
    </row>
    <row r="275" spans="2:64" ht="50.25" thickTop="1" thickBot="1" x14ac:dyDescent="0.35">
      <c r="B275" s="40"/>
      <c r="C275" s="81" t="e">
        <f>VLOOKUP(B275,'No Eliminar'!B$3:D$18,2,FALSE)</f>
        <v>#N/A</v>
      </c>
      <c r="D275" s="81" t="e">
        <f>VLOOKUP(B275,'No Eliminar'!B$3:E$18,4,FALSE)</f>
        <v>#N/A</v>
      </c>
      <c r="E275" s="40"/>
      <c r="F275" s="120"/>
      <c r="G275" s="920"/>
      <c r="H275" s="919"/>
      <c r="I275" s="926"/>
      <c r="J275" s="926"/>
      <c r="K275" s="927"/>
      <c r="L275" s="41"/>
      <c r="M275" s="65" t="str">
        <f t="shared" si="279"/>
        <v>;</v>
      </c>
      <c r="N275" s="66" t="str">
        <f t="shared" si="280"/>
        <v/>
      </c>
      <c r="O275" s="67" t="s">
        <v>53</v>
      </c>
      <c r="P275" s="67" t="s">
        <v>53</v>
      </c>
      <c r="Q275" s="67" t="s">
        <v>53</v>
      </c>
      <c r="R275" s="67" t="s">
        <v>53</v>
      </c>
      <c r="S275" s="67" t="s">
        <v>53</v>
      </c>
      <c r="T275" s="67" t="s">
        <v>53</v>
      </c>
      <c r="U275" s="67" t="s">
        <v>53</v>
      </c>
      <c r="V275" s="67" t="s">
        <v>54</v>
      </c>
      <c r="W275" s="67" t="s">
        <v>54</v>
      </c>
      <c r="X275" s="67" t="s">
        <v>53</v>
      </c>
      <c r="Y275" s="67" t="s">
        <v>53</v>
      </c>
      <c r="Z275" s="67" t="s">
        <v>53</v>
      </c>
      <c r="AA275" s="67" t="s">
        <v>53</v>
      </c>
      <c r="AB275" s="67" t="s">
        <v>53</v>
      </c>
      <c r="AC275" s="67" t="s">
        <v>53</v>
      </c>
      <c r="AD275" s="67" t="s">
        <v>54</v>
      </c>
      <c r="AE275" s="67" t="s">
        <v>53</v>
      </c>
      <c r="AF275" s="67" t="s">
        <v>53</v>
      </c>
      <c r="AG275" s="67" t="s">
        <v>54</v>
      </c>
      <c r="AH275" s="42"/>
      <c r="AI275" s="41"/>
      <c r="AJ275" s="42"/>
      <c r="AK275" s="85" t="str">
        <f t="shared" si="278"/>
        <v>;</v>
      </c>
      <c r="AL275" s="70" t="str">
        <f t="shared" si="281"/>
        <v/>
      </c>
      <c r="AM275" s="50" t="e">
        <f>IF(AND(M275&lt;&gt;"",AK275&lt;&gt;""),VLOOKUP(M275&amp;AK275,'No Eliminar'!$P$3:$Q$27,2,FALSE),"")</f>
        <v>#N/A</v>
      </c>
      <c r="AN275" s="93"/>
      <c r="AO275" s="268"/>
      <c r="AP275" s="372"/>
      <c r="AQ275" s="51" t="str">
        <f t="shared" si="270"/>
        <v>Impacto</v>
      </c>
      <c r="AR275" s="43"/>
      <c r="AS275" s="49" t="str">
        <f t="shared" si="271"/>
        <v/>
      </c>
      <c r="AT275" s="43"/>
      <c r="AU275" s="49" t="str">
        <f t="shared" si="272"/>
        <v/>
      </c>
      <c r="AV275" s="53" t="e">
        <f t="shared" si="273"/>
        <v>#VALUE!</v>
      </c>
      <c r="AW275" s="43"/>
      <c r="AX275" s="43"/>
      <c r="AY275" s="43"/>
      <c r="AZ275" s="53" t="str">
        <f t="shared" si="274"/>
        <v/>
      </c>
      <c r="BA275" s="54" t="str">
        <f t="shared" si="275"/>
        <v>Muy Alta</v>
      </c>
      <c r="BB275" s="53" t="e">
        <f t="shared" si="276"/>
        <v>#VALUE!</v>
      </c>
      <c r="BC275" s="54" t="e">
        <f t="shared" si="277"/>
        <v>#VALUE!</v>
      </c>
      <c r="BD275" s="55" t="e">
        <f>IF(AND(BA275&lt;&gt;"",BC275&lt;&gt;""),VLOOKUP(BA275&amp;BC275,'No Eliminar'!$P$3:$Q$27,2,FALSE),"")</f>
        <v>#VALUE!</v>
      </c>
      <c r="BE275" s="43"/>
      <c r="BF275" s="1017"/>
      <c r="BG275" s="926"/>
      <c r="BH275" s="926"/>
      <c r="BI275" s="926"/>
      <c r="BJ275" s="926"/>
      <c r="BK275" s="1009"/>
      <c r="BL275" s="926"/>
    </row>
    <row r="276" spans="2:64" ht="50.25" thickTop="1" thickBot="1" x14ac:dyDescent="0.35">
      <c r="B276" s="40"/>
      <c r="C276" s="81" t="e">
        <f>VLOOKUP(B276,'No Eliminar'!B$3:D$18,2,FALSE)</f>
        <v>#N/A</v>
      </c>
      <c r="D276" s="81" t="e">
        <f>VLOOKUP(B276,'No Eliminar'!B$3:E$18,4,FALSE)</f>
        <v>#N/A</v>
      </c>
      <c r="E276" s="40"/>
      <c r="F276" s="120"/>
      <c r="G276" s="920"/>
      <c r="H276" s="919"/>
      <c r="I276" s="926"/>
      <c r="J276" s="926"/>
      <c r="K276" s="927"/>
      <c r="L276" s="41"/>
      <c r="M276" s="65" t="str">
        <f t="shared" si="279"/>
        <v>;</v>
      </c>
      <c r="N276" s="66" t="str">
        <f t="shared" si="280"/>
        <v/>
      </c>
      <c r="O276" s="67" t="s">
        <v>53</v>
      </c>
      <c r="P276" s="67" t="s">
        <v>53</v>
      </c>
      <c r="Q276" s="67" t="s">
        <v>53</v>
      </c>
      <c r="R276" s="67" t="s">
        <v>53</v>
      </c>
      <c r="S276" s="67" t="s">
        <v>53</v>
      </c>
      <c r="T276" s="67" t="s">
        <v>53</v>
      </c>
      <c r="U276" s="67" t="s">
        <v>53</v>
      </c>
      <c r="V276" s="67" t="s">
        <v>54</v>
      </c>
      <c r="W276" s="67" t="s">
        <v>54</v>
      </c>
      <c r="X276" s="67" t="s">
        <v>53</v>
      </c>
      <c r="Y276" s="67" t="s">
        <v>53</v>
      </c>
      <c r="Z276" s="67" t="s">
        <v>53</v>
      </c>
      <c r="AA276" s="67" t="s">
        <v>53</v>
      </c>
      <c r="AB276" s="67" t="s">
        <v>53</v>
      </c>
      <c r="AC276" s="67" t="s">
        <v>53</v>
      </c>
      <c r="AD276" s="67" t="s">
        <v>54</v>
      </c>
      <c r="AE276" s="67" t="s">
        <v>53</v>
      </c>
      <c r="AF276" s="67" t="s">
        <v>53</v>
      </c>
      <c r="AG276" s="67" t="s">
        <v>54</v>
      </c>
      <c r="AH276" s="42"/>
      <c r="AI276" s="41"/>
      <c r="AJ276" s="42"/>
      <c r="AK276" s="85" t="str">
        <f t="shared" si="278"/>
        <v>;</v>
      </c>
      <c r="AL276" s="70" t="str">
        <f t="shared" si="281"/>
        <v/>
      </c>
      <c r="AM276" s="50" t="e">
        <f>IF(AND(M276&lt;&gt;"",AK276&lt;&gt;""),VLOOKUP(M276&amp;AK276,'No Eliminar'!$P$3:$Q$27,2,FALSE),"")</f>
        <v>#N/A</v>
      </c>
      <c r="AN276" s="93"/>
      <c r="AO276" s="268"/>
      <c r="AP276" s="372"/>
      <c r="AQ276" s="51" t="str">
        <f t="shared" si="270"/>
        <v>Impacto</v>
      </c>
      <c r="AR276" s="43"/>
      <c r="AS276" s="49" t="str">
        <f t="shared" si="271"/>
        <v/>
      </c>
      <c r="AT276" s="43"/>
      <c r="AU276" s="49" t="str">
        <f t="shared" si="272"/>
        <v/>
      </c>
      <c r="AV276" s="53" t="e">
        <f t="shared" si="273"/>
        <v>#VALUE!</v>
      </c>
      <c r="AW276" s="43"/>
      <c r="AX276" s="43"/>
      <c r="AY276" s="43"/>
      <c r="AZ276" s="53" t="str">
        <f t="shared" si="274"/>
        <v/>
      </c>
      <c r="BA276" s="54" t="str">
        <f t="shared" si="275"/>
        <v>Muy Alta</v>
      </c>
      <c r="BB276" s="53" t="e">
        <f t="shared" si="276"/>
        <v>#VALUE!</v>
      </c>
      <c r="BC276" s="54" t="e">
        <f t="shared" si="277"/>
        <v>#VALUE!</v>
      </c>
      <c r="BD276" s="55" t="e">
        <f>IF(AND(BA276&lt;&gt;"",BC276&lt;&gt;""),VLOOKUP(BA276&amp;BC276,'No Eliminar'!$P$3:$Q$27,2,FALSE),"")</f>
        <v>#VALUE!</v>
      </c>
      <c r="BE276" s="43"/>
      <c r="BF276" s="1017"/>
      <c r="BG276" s="926"/>
      <c r="BH276" s="926"/>
      <c r="BI276" s="926"/>
      <c r="BJ276" s="926"/>
      <c r="BK276" s="1009"/>
      <c r="BL276" s="926"/>
    </row>
    <row r="277" spans="2:64" ht="50.25" thickTop="1" thickBot="1" x14ac:dyDescent="0.35">
      <c r="B277" s="40"/>
      <c r="C277" s="81" t="e">
        <f>VLOOKUP(B277,'No Eliminar'!B$3:D$18,2,FALSE)</f>
        <v>#N/A</v>
      </c>
      <c r="D277" s="81" t="e">
        <f>VLOOKUP(B277,'No Eliminar'!B$3:E$18,4,FALSE)</f>
        <v>#N/A</v>
      </c>
      <c r="E277" s="40"/>
      <c r="F277" s="120"/>
      <c r="G277" s="920"/>
      <c r="H277" s="919"/>
      <c r="I277" s="926"/>
      <c r="J277" s="926"/>
      <c r="K277" s="927"/>
      <c r="L277" s="41"/>
      <c r="M277" s="65" t="str">
        <f t="shared" si="279"/>
        <v>;</v>
      </c>
      <c r="N277" s="66" t="str">
        <f t="shared" si="280"/>
        <v/>
      </c>
      <c r="O277" s="67" t="s">
        <v>53</v>
      </c>
      <c r="P277" s="67" t="s">
        <v>53</v>
      </c>
      <c r="Q277" s="67" t="s">
        <v>53</v>
      </c>
      <c r="R277" s="67" t="s">
        <v>53</v>
      </c>
      <c r="S277" s="67" t="s">
        <v>53</v>
      </c>
      <c r="T277" s="67" t="s">
        <v>53</v>
      </c>
      <c r="U277" s="67" t="s">
        <v>53</v>
      </c>
      <c r="V277" s="67" t="s">
        <v>54</v>
      </c>
      <c r="W277" s="67" t="s">
        <v>54</v>
      </c>
      <c r="X277" s="67" t="s">
        <v>53</v>
      </c>
      <c r="Y277" s="67" t="s">
        <v>53</v>
      </c>
      <c r="Z277" s="67" t="s">
        <v>53</v>
      </c>
      <c r="AA277" s="67" t="s">
        <v>53</v>
      </c>
      <c r="AB277" s="67" t="s">
        <v>53</v>
      </c>
      <c r="AC277" s="67" t="s">
        <v>53</v>
      </c>
      <c r="AD277" s="67" t="s">
        <v>54</v>
      </c>
      <c r="AE277" s="67" t="s">
        <v>53</v>
      </c>
      <c r="AF277" s="67" t="s">
        <v>53</v>
      </c>
      <c r="AG277" s="67" t="s">
        <v>54</v>
      </c>
      <c r="AH277" s="42"/>
      <c r="AI277" s="41"/>
      <c r="AJ277" s="42"/>
      <c r="AK277" s="85" t="str">
        <f t="shared" si="278"/>
        <v>;</v>
      </c>
      <c r="AL277" s="70" t="str">
        <f t="shared" si="281"/>
        <v/>
      </c>
      <c r="AM277" s="50" t="e">
        <f>IF(AND(M277&lt;&gt;"",AK277&lt;&gt;""),VLOOKUP(M277&amp;AK277,'No Eliminar'!$P$3:$Q$27,2,FALSE),"")</f>
        <v>#N/A</v>
      </c>
      <c r="AN277" s="93"/>
      <c r="AO277" s="268"/>
      <c r="AP277" s="372"/>
      <c r="AQ277" s="51" t="str">
        <f t="shared" si="270"/>
        <v>Impacto</v>
      </c>
      <c r="AR277" s="43"/>
      <c r="AS277" s="49" t="str">
        <f t="shared" si="271"/>
        <v/>
      </c>
      <c r="AT277" s="43"/>
      <c r="AU277" s="49" t="str">
        <f t="shared" si="272"/>
        <v/>
      </c>
      <c r="AV277" s="53" t="e">
        <f t="shared" si="273"/>
        <v>#VALUE!</v>
      </c>
      <c r="AW277" s="43"/>
      <c r="AX277" s="43"/>
      <c r="AY277" s="43"/>
      <c r="AZ277" s="53" t="str">
        <f t="shared" si="274"/>
        <v/>
      </c>
      <c r="BA277" s="54" t="str">
        <f t="shared" si="275"/>
        <v>Muy Alta</v>
      </c>
      <c r="BB277" s="53" t="e">
        <f t="shared" si="276"/>
        <v>#VALUE!</v>
      </c>
      <c r="BC277" s="54" t="e">
        <f t="shared" si="277"/>
        <v>#VALUE!</v>
      </c>
      <c r="BD277" s="55" t="e">
        <f>IF(AND(BA277&lt;&gt;"",BC277&lt;&gt;""),VLOOKUP(BA277&amp;BC277,'No Eliminar'!$P$3:$Q$27,2,FALSE),"")</f>
        <v>#VALUE!</v>
      </c>
      <c r="BE277" s="43"/>
      <c r="BF277" s="1017"/>
      <c r="BG277" s="926"/>
      <c r="BH277" s="926"/>
      <c r="BI277" s="926"/>
      <c r="BJ277" s="926"/>
      <c r="BK277" s="1009"/>
      <c r="BL277" s="926"/>
    </row>
    <row r="278" spans="2:64" ht="50.25" thickTop="1" thickBot="1" x14ac:dyDescent="0.35">
      <c r="B278" s="40"/>
      <c r="C278" s="81" t="e">
        <f>VLOOKUP(B278,'No Eliminar'!B$3:D$18,2,FALSE)</f>
        <v>#N/A</v>
      </c>
      <c r="D278" s="81" t="e">
        <f>VLOOKUP(B278,'No Eliminar'!B$3:E$18,4,FALSE)</f>
        <v>#N/A</v>
      </c>
      <c r="E278" s="40"/>
      <c r="F278" s="120"/>
      <c r="G278" s="920"/>
      <c r="H278" s="919"/>
      <c r="I278" s="926"/>
      <c r="J278" s="926"/>
      <c r="K278" s="927"/>
      <c r="L278" s="41"/>
      <c r="M278" s="65" t="str">
        <f t="shared" si="279"/>
        <v>;</v>
      </c>
      <c r="N278" s="66" t="str">
        <f t="shared" si="280"/>
        <v/>
      </c>
      <c r="O278" s="67" t="s">
        <v>53</v>
      </c>
      <c r="P278" s="67" t="s">
        <v>53</v>
      </c>
      <c r="Q278" s="67" t="s">
        <v>53</v>
      </c>
      <c r="R278" s="67" t="s">
        <v>53</v>
      </c>
      <c r="S278" s="67" t="s">
        <v>53</v>
      </c>
      <c r="T278" s="67" t="s">
        <v>53</v>
      </c>
      <c r="U278" s="67" t="s">
        <v>53</v>
      </c>
      <c r="V278" s="67" t="s">
        <v>54</v>
      </c>
      <c r="W278" s="67" t="s">
        <v>54</v>
      </c>
      <c r="X278" s="67" t="s">
        <v>53</v>
      </c>
      <c r="Y278" s="67" t="s">
        <v>53</v>
      </c>
      <c r="Z278" s="67" t="s">
        <v>53</v>
      </c>
      <c r="AA278" s="67" t="s">
        <v>53</v>
      </c>
      <c r="AB278" s="67" t="s">
        <v>53</v>
      </c>
      <c r="AC278" s="67" t="s">
        <v>53</v>
      </c>
      <c r="AD278" s="67" t="s">
        <v>54</v>
      </c>
      <c r="AE278" s="67" t="s">
        <v>53</v>
      </c>
      <c r="AF278" s="67" t="s">
        <v>53</v>
      </c>
      <c r="AG278" s="67" t="s">
        <v>54</v>
      </c>
      <c r="AH278" s="42"/>
      <c r="AI278" s="41"/>
      <c r="AJ278" s="42"/>
      <c r="AK278" s="85" t="str">
        <f t="shared" si="278"/>
        <v>;</v>
      </c>
      <c r="AL278" s="70" t="str">
        <f t="shared" si="281"/>
        <v/>
      </c>
      <c r="AM278" s="50" t="e">
        <f>IF(AND(M278&lt;&gt;"",AK278&lt;&gt;""),VLOOKUP(M278&amp;AK278,'No Eliminar'!$P$3:$Q$27,2,FALSE),"")</f>
        <v>#N/A</v>
      </c>
      <c r="AN278" s="93"/>
      <c r="AO278" s="268"/>
      <c r="AP278" s="372"/>
      <c r="AQ278" s="51" t="str">
        <f t="shared" ref="AQ278" si="282">IF(AR278="Preventivo","Probabilidad",IF(AR278="Detectivo","Probabilidad","Impacto"))</f>
        <v>Impacto</v>
      </c>
      <c r="AR278" s="43"/>
      <c r="AS278" s="52"/>
      <c r="AT278" s="43"/>
      <c r="AU278" s="49" t="str">
        <f t="shared" si="272"/>
        <v/>
      </c>
      <c r="AV278" s="53" t="e">
        <f t="shared" si="273"/>
        <v>#VALUE!</v>
      </c>
      <c r="AW278" s="43"/>
      <c r="AX278" s="43"/>
      <c r="AY278" s="43"/>
      <c r="AZ278" s="53" t="str">
        <f t="shared" si="274"/>
        <v/>
      </c>
      <c r="BA278" s="54" t="str">
        <f t="shared" si="275"/>
        <v>Muy Alta</v>
      </c>
      <c r="BB278" s="53" t="e">
        <f t="shared" si="276"/>
        <v>#VALUE!</v>
      </c>
      <c r="BC278" s="54" t="e">
        <f t="shared" si="277"/>
        <v>#VALUE!</v>
      </c>
      <c r="BD278" s="55" t="e">
        <f>IF(AND(BA278&lt;&gt;"",BC278&lt;&gt;""),VLOOKUP(BA278&amp;BC278,'No Eliminar'!$P$3:$Q$27,2,FALSE),"")</f>
        <v>#VALUE!</v>
      </c>
      <c r="BE278" s="43"/>
      <c r="BF278" s="1017"/>
      <c r="BG278" s="926"/>
      <c r="BH278" s="926"/>
      <c r="BI278" s="926"/>
      <c r="BJ278" s="926"/>
      <c r="BK278" s="1009"/>
      <c r="BL278" s="926"/>
    </row>
    <row r="279" spans="2:64" ht="17.25" thickTop="1" x14ac:dyDescent="0.3"/>
  </sheetData>
  <protectedRanges>
    <protectedRange algorithmName="SHA-512" hashValue="G9bsd8ul70ySco/fjwoWEDABnXqVPz4YLkYmFCYj+rKlKkH9jH+EOHsXMfELT3EUbmL/wOE+3Kxk47F1wcNXBA==" saltValue="Bv4mwMmuON34DS/avFYXpQ==" spinCount="100000" sqref="BF44:BK45 BI46:BJ47" name="Rango1_5"/>
    <protectedRange algorithmName="SHA-512" hashValue="G9bsd8ul70ySco/fjwoWEDABnXqVPz4YLkYmFCYj+rKlKkH9jH+EOHsXMfELT3EUbmL/wOE+3Kxk47F1wcNXBA==" saltValue="Bv4mwMmuON34DS/avFYXpQ==" spinCount="100000" sqref="G46" name="Rango1_4"/>
    <protectedRange algorithmName="SHA-512" hashValue="G9bsd8ul70ySco/fjwoWEDABnXqVPz4YLkYmFCYj+rKlKkH9jH+EOHsXMfELT3EUbmL/wOE+3Kxk47F1wcNXBA==" saltValue="Bv4mwMmuON34DS/avFYXpQ==" spinCount="100000" sqref="J46:J47" name="Rango1_2"/>
    <protectedRange algorithmName="SHA-512" hashValue="G9bsd8ul70ySco/fjwoWEDABnXqVPz4YLkYmFCYj+rKlKkH9jH+EOHsXMfELT3EUbmL/wOE+3Kxk47F1wcNXBA==" saltValue="Bv4mwMmuON34DS/avFYXpQ==" spinCount="100000" sqref="AP46:AP47" name="Rango1_2_1_1"/>
    <protectedRange algorithmName="SHA-512" hashValue="G9bsd8ul70ySco/fjwoWEDABnXqVPz4YLkYmFCYj+rKlKkH9jH+EOHsXMfELT3EUbmL/wOE+3Kxk47F1wcNXBA==" saltValue="Bv4mwMmuON34DS/avFYXpQ==" spinCount="100000" sqref="BH46:BH47" name="Rango1_5_1"/>
    <protectedRange algorithmName="SHA-512" hashValue="G9bsd8ul70ySco/fjwoWEDABnXqVPz4YLkYmFCYj+rKlKkH9jH+EOHsXMfELT3EUbmL/wOE+3Kxk47F1wcNXBA==" saltValue="Bv4mwMmuON34DS/avFYXpQ==" spinCount="100000" sqref="BF46:BG47 BK46:BK47" name="Rango1_6"/>
    <protectedRange algorithmName="SHA-512" hashValue="G9bsd8ul70ySco/fjwoWEDABnXqVPz4YLkYmFCYj+rKlKkH9jH+EOHsXMfELT3EUbmL/wOE+3Kxk47F1wcNXBA==" saltValue="Bv4mwMmuON34DS/avFYXpQ==" spinCount="100000" sqref="I117:J117" name="Rango1_2_1"/>
    <protectedRange algorithmName="SHA-512" hashValue="G9bsd8ul70ySco/fjwoWEDABnXqVPz4YLkYmFCYj+rKlKkH9jH+EOHsXMfELT3EUbmL/wOE+3Kxk47F1wcNXBA==" saltValue="Bv4mwMmuON34DS/avFYXpQ==" spinCount="100000" sqref="BF117:BJ117" name="Rango1_2_2"/>
    <protectedRange algorithmName="SHA-512" hashValue="G9bsd8ul70ySco/fjwoWEDABnXqVPz4YLkYmFCYj+rKlKkH9jH+EOHsXMfELT3EUbmL/wOE+3Kxk47F1wcNXBA==" saltValue="Bv4mwMmuON34DS/avFYXpQ==" spinCount="100000" sqref="BL117" name="Rango1_2_3"/>
    <protectedRange algorithmName="SHA-512" hashValue="G9bsd8ul70ySco/fjwoWEDABnXqVPz4YLkYmFCYj+rKlKkH9jH+EOHsXMfELT3EUbmL/wOE+3Kxk47F1wcNXBA==" saltValue="Bv4mwMmuON34DS/avFYXpQ==" spinCount="100000" sqref="G37" name="Rango1"/>
    <protectedRange algorithmName="SHA-512" hashValue="G9bsd8ul70ySco/fjwoWEDABnXqVPz4YLkYmFCYj+rKlKkH9jH+EOHsXMfELT3EUbmL/wOE+3Kxk47F1wcNXBA==" saltValue="Bv4mwMmuON34DS/avFYXpQ==" spinCount="100000" sqref="AO37:AP37" name="Rango1_1"/>
  </protectedRanges>
  <mergeCells count="1002">
    <mergeCell ref="E36:E37"/>
    <mergeCell ref="BE17:BE18"/>
    <mergeCell ref="BF17:BF18"/>
    <mergeCell ref="BG17:BG18"/>
    <mergeCell ref="BH17:BH18"/>
    <mergeCell ref="BI17:BI18"/>
    <mergeCell ref="BJ17:BJ18"/>
    <mergeCell ref="BL17:BL18"/>
    <mergeCell ref="AM17:AM18"/>
    <mergeCell ref="AL17:AL18"/>
    <mergeCell ref="BG36:BG37"/>
    <mergeCell ref="BH36:BH37"/>
    <mergeCell ref="BI36:BI37"/>
    <mergeCell ref="BJ36:BJ37"/>
    <mergeCell ref="BK36:BK37"/>
    <mergeCell ref="BL36:BL37"/>
    <mergeCell ref="L36:L37"/>
    <mergeCell ref="M36:M37"/>
    <mergeCell ref="N36:N37"/>
    <mergeCell ref="AI36:AI37"/>
    <mergeCell ref="AK36:AK37"/>
    <mergeCell ref="AL36:AL37"/>
    <mergeCell ref="AM36:AM37"/>
    <mergeCell ref="BE36:BE37"/>
    <mergeCell ref="BF36:BF37"/>
    <mergeCell ref="F36:F37"/>
    <mergeCell ref="G36:G37"/>
    <mergeCell ref="H36:H37"/>
    <mergeCell ref="I36:I37"/>
    <mergeCell ref="J36:J37"/>
    <mergeCell ref="K36:K37"/>
    <mergeCell ref="BH33:BH34"/>
    <mergeCell ref="BI39:BI40"/>
    <mergeCell ref="BJ39:BJ40"/>
    <mergeCell ref="BK39:BK40"/>
    <mergeCell ref="BL39:BL40"/>
    <mergeCell ref="BF41:BF42"/>
    <mergeCell ref="BG41:BG42"/>
    <mergeCell ref="BH41:BH42"/>
    <mergeCell ref="BI41:BI42"/>
    <mergeCell ref="BJ41:BJ42"/>
    <mergeCell ref="BK41:BK42"/>
    <mergeCell ref="BE41:BE42"/>
    <mergeCell ref="BF39:BF40"/>
    <mergeCell ref="BG39:BG40"/>
    <mergeCell ref="F39:F40"/>
    <mergeCell ref="G39:G40"/>
    <mergeCell ref="H39:H40"/>
    <mergeCell ref="I39:I40"/>
    <mergeCell ref="J39:J40"/>
    <mergeCell ref="K39:K40"/>
    <mergeCell ref="L39:L40"/>
    <mergeCell ref="M39:M40"/>
    <mergeCell ref="N39:N40"/>
    <mergeCell ref="I41:I42"/>
    <mergeCell ref="L41:L42"/>
    <mergeCell ref="M41:M42"/>
    <mergeCell ref="N41:N42"/>
    <mergeCell ref="AI41:AI42"/>
    <mergeCell ref="AK41:AK42"/>
    <mergeCell ref="AL41:AL42"/>
    <mergeCell ref="AM41:AM42"/>
    <mergeCell ref="G12:G13"/>
    <mergeCell ref="F12:F13"/>
    <mergeCell ref="E12:E13"/>
    <mergeCell ref="D12:D16"/>
    <mergeCell ref="C12:C16"/>
    <mergeCell ref="B12:B16"/>
    <mergeCell ref="M12:M13"/>
    <mergeCell ref="G17:G18"/>
    <mergeCell ref="AK17:AK18"/>
    <mergeCell ref="AI17:AI18"/>
    <mergeCell ref="N17:N18"/>
    <mergeCell ref="M17:M18"/>
    <mergeCell ref="L17:L18"/>
    <mergeCell ref="K17:K18"/>
    <mergeCell ref="J17:J18"/>
    <mergeCell ref="I17:I18"/>
    <mergeCell ref="H17:H18"/>
    <mergeCell ref="F17:F18"/>
    <mergeCell ref="E17:E18"/>
    <mergeCell ref="BG33:BG34"/>
    <mergeCell ref="BD33:BD34"/>
    <mergeCell ref="BC33:BC34"/>
    <mergeCell ref="BB33:BB34"/>
    <mergeCell ref="BA33:BA34"/>
    <mergeCell ref="BE32:BE34"/>
    <mergeCell ref="BH39:BH40"/>
    <mergeCell ref="D17:D19"/>
    <mergeCell ref="AI39:AI40"/>
    <mergeCell ref="AK39:AK40"/>
    <mergeCell ref="AL39:AL40"/>
    <mergeCell ref="AM39:AM40"/>
    <mergeCell ref="E39:E40"/>
    <mergeCell ref="BE39:BE40"/>
    <mergeCell ref="B3:BL3"/>
    <mergeCell ref="BM3:CW3"/>
    <mergeCell ref="BM4:CW4"/>
    <mergeCell ref="D20:D29"/>
    <mergeCell ref="C20:C29"/>
    <mergeCell ref="B20:B29"/>
    <mergeCell ref="F25:F27"/>
    <mergeCell ref="BE25:BE27"/>
    <mergeCell ref="H20:H22"/>
    <mergeCell ref="G20:G22"/>
    <mergeCell ref="K23:K24"/>
    <mergeCell ref="J23:J24"/>
    <mergeCell ref="I23:I24"/>
    <mergeCell ref="H23:H24"/>
    <mergeCell ref="G23:G24"/>
    <mergeCell ref="F23:F24"/>
    <mergeCell ref="E23:E24"/>
    <mergeCell ref="B35:B42"/>
    <mergeCell ref="BE68:BE69"/>
    <mergeCell ref="AM62:AM66"/>
    <mergeCell ref="BE62:BE66"/>
    <mergeCell ref="BF62:BF66"/>
    <mergeCell ref="I68:I69"/>
    <mergeCell ref="J58:J59"/>
    <mergeCell ref="BI46:BI47"/>
    <mergeCell ref="J46:J47"/>
    <mergeCell ref="H46:H47"/>
    <mergeCell ref="G46:G47"/>
    <mergeCell ref="AK60:AK61"/>
    <mergeCell ref="AL60:AL61"/>
    <mergeCell ref="AM60:AM61"/>
    <mergeCell ref="BG62:BG66"/>
    <mergeCell ref="BH62:BH66"/>
    <mergeCell ref="BI62:BI66"/>
    <mergeCell ref="L62:L66"/>
    <mergeCell ref="M62:M66"/>
    <mergeCell ref="N62:N66"/>
    <mergeCell ref="AI62:AI66"/>
    <mergeCell ref="BH60:BH61"/>
    <mergeCell ref="AK62:AK66"/>
    <mergeCell ref="AL62:AL66"/>
    <mergeCell ref="BF68:BF69"/>
    <mergeCell ref="BG68:BG69"/>
    <mergeCell ref="BH68:BH69"/>
    <mergeCell ref="BI68:BI69"/>
    <mergeCell ref="BE46:BE47"/>
    <mergeCell ref="BF46:BF47"/>
    <mergeCell ref="BG46:BG47"/>
    <mergeCell ref="AM68:AM69"/>
    <mergeCell ref="B60:B69"/>
    <mergeCell ref="C60:C69"/>
    <mergeCell ref="D60:D69"/>
    <mergeCell ref="E68:E69"/>
    <mergeCell ref="BJ68:BJ69"/>
    <mergeCell ref="BL68:BL69"/>
    <mergeCell ref="BI60:BI61"/>
    <mergeCell ref="BJ60:BJ61"/>
    <mergeCell ref="BL60:BL61"/>
    <mergeCell ref="E62:E66"/>
    <mergeCell ref="F62:F66"/>
    <mergeCell ref="G62:G66"/>
    <mergeCell ref="H62:H66"/>
    <mergeCell ref="I62:I66"/>
    <mergeCell ref="J62:J66"/>
    <mergeCell ref="K62:K66"/>
    <mergeCell ref="E60:E61"/>
    <mergeCell ref="F60:F61"/>
    <mergeCell ref="G60:G61"/>
    <mergeCell ref="H60:H61"/>
    <mergeCell ref="BL62:BL66"/>
    <mergeCell ref="K60:K61"/>
    <mergeCell ref="L60:L61"/>
    <mergeCell ref="M60:M61"/>
    <mergeCell ref="N60:N61"/>
    <mergeCell ref="AI60:AI61"/>
    <mergeCell ref="N68:N69"/>
    <mergeCell ref="AI68:AI69"/>
    <mergeCell ref="AK68:AK69"/>
    <mergeCell ref="AL68:AL69"/>
    <mergeCell ref="I60:I61"/>
    <mergeCell ref="J60:J61"/>
    <mergeCell ref="BJ62:BJ66"/>
    <mergeCell ref="BG44:BG45"/>
    <mergeCell ref="BF44:BF45"/>
    <mergeCell ref="BE44:BE45"/>
    <mergeCell ref="AM44:AM45"/>
    <mergeCell ref="H44:H45"/>
    <mergeCell ref="G44:G45"/>
    <mergeCell ref="BH46:BH47"/>
    <mergeCell ref="AM46:AM47"/>
    <mergeCell ref="AL46:AL47"/>
    <mergeCell ref="AK46:AK47"/>
    <mergeCell ref="AI46:AI47"/>
    <mergeCell ref="N46:N47"/>
    <mergeCell ref="M46:M47"/>
    <mergeCell ref="L46:L47"/>
    <mergeCell ref="K46:K47"/>
    <mergeCell ref="BI44:BI45"/>
    <mergeCell ref="K58:K59"/>
    <mergeCell ref="M44:M45"/>
    <mergeCell ref="N44:N45"/>
    <mergeCell ref="AI44:AI45"/>
    <mergeCell ref="AK44:AK45"/>
    <mergeCell ref="AL44:AL45"/>
    <mergeCell ref="BJ46:BJ47"/>
    <mergeCell ref="C44:C47"/>
    <mergeCell ref="B44:B47"/>
    <mergeCell ref="G58:G59"/>
    <mergeCell ref="I58:I59"/>
    <mergeCell ref="H58:H59"/>
    <mergeCell ref="AM58:AM59"/>
    <mergeCell ref="AL58:AL59"/>
    <mergeCell ref="AK58:AK59"/>
    <mergeCell ref="AI58:AI59"/>
    <mergeCell ref="E58:E59"/>
    <mergeCell ref="F58:F59"/>
    <mergeCell ref="F68:F69"/>
    <mergeCell ref="G68:G69"/>
    <mergeCell ref="H68:H69"/>
    <mergeCell ref="BL41:BL42"/>
    <mergeCell ref="B48:B59"/>
    <mergeCell ref="C48:C59"/>
    <mergeCell ref="D48:D59"/>
    <mergeCell ref="E54:E55"/>
    <mergeCell ref="F54:F55"/>
    <mergeCell ref="G54:G55"/>
    <mergeCell ref="H54:H55"/>
    <mergeCell ref="K54:K55"/>
    <mergeCell ref="L54:L55"/>
    <mergeCell ref="M54:M55"/>
    <mergeCell ref="N54:N55"/>
    <mergeCell ref="AI54:AI55"/>
    <mergeCell ref="AK54:AK55"/>
    <mergeCell ref="AL54:AL55"/>
    <mergeCell ref="BJ44:BJ45"/>
    <mergeCell ref="BK44:BK45"/>
    <mergeCell ref="BL44:BL45"/>
    <mergeCell ref="BK46:BK47"/>
    <mergeCell ref="BL46:BL47"/>
    <mergeCell ref="BH44:BH45"/>
    <mergeCell ref="BL58:BL59"/>
    <mergeCell ref="C35:C42"/>
    <mergeCell ref="D35:D42"/>
    <mergeCell ref="E41:E42"/>
    <mergeCell ref="F41:F42"/>
    <mergeCell ref="G41:G42"/>
    <mergeCell ref="H41:H42"/>
    <mergeCell ref="BL144:BL145"/>
    <mergeCell ref="BL146:BL147"/>
    <mergeCell ref="BF144:BF145"/>
    <mergeCell ref="BG144:BG145"/>
    <mergeCell ref="BH144:BH145"/>
    <mergeCell ref="BI144:BI145"/>
    <mergeCell ref="BJ144:BJ145"/>
    <mergeCell ref="BF146:BF147"/>
    <mergeCell ref="BG146:BG147"/>
    <mergeCell ref="BH146:BH147"/>
    <mergeCell ref="BI146:BI147"/>
    <mergeCell ref="BJ146:BJ147"/>
    <mergeCell ref="BL142:BL143"/>
    <mergeCell ref="BL132:BL134"/>
    <mergeCell ref="BJ120:BJ121"/>
    <mergeCell ref="BL120:BL121"/>
    <mergeCell ref="BH122:BH123"/>
    <mergeCell ref="BI122:BI123"/>
    <mergeCell ref="BF132:BF134"/>
    <mergeCell ref="BF120:BF121"/>
    <mergeCell ref="BG132:BG134"/>
    <mergeCell ref="BH132:BH134"/>
    <mergeCell ref="BJ122:BJ123"/>
    <mergeCell ref="BL122:BL123"/>
    <mergeCell ref="BG122:BG123"/>
    <mergeCell ref="BH120:BH121"/>
    <mergeCell ref="BJ124:BJ126"/>
    <mergeCell ref="BL124:BL126"/>
    <mergeCell ref="BJ127:BJ128"/>
    <mergeCell ref="BL127:BL128"/>
    <mergeCell ref="BJ85:BJ86"/>
    <mergeCell ref="BL85:BL86"/>
    <mergeCell ref="G100:G102"/>
    <mergeCell ref="BG87:BG88"/>
    <mergeCell ref="BH87:BH88"/>
    <mergeCell ref="BI87:BI88"/>
    <mergeCell ref="BJ87:BJ88"/>
    <mergeCell ref="BK87:BK88"/>
    <mergeCell ref="BL87:BL89"/>
    <mergeCell ref="BI100:BI102"/>
    <mergeCell ref="BJ100:BJ102"/>
    <mergeCell ref="BL100:BL102"/>
    <mergeCell ref="J87:J89"/>
    <mergeCell ref="K87:K89"/>
    <mergeCell ref="K100:K102"/>
    <mergeCell ref="L100:L102"/>
    <mergeCell ref="M100:M102"/>
    <mergeCell ref="I87:I89"/>
    <mergeCell ref="BF90:BF91"/>
    <mergeCell ref="BH90:BH91"/>
    <mergeCell ref="J100:J102"/>
    <mergeCell ref="BH98:BH99"/>
    <mergeCell ref="BI98:BI99"/>
    <mergeCell ref="BJ98:BJ99"/>
    <mergeCell ref="J112:J114"/>
    <mergeCell ref="K112:K114"/>
    <mergeCell ref="H112:H114"/>
    <mergeCell ref="G112:G114"/>
    <mergeCell ref="F112:F114"/>
    <mergeCell ref="BE115:BE116"/>
    <mergeCell ref="BF115:BF116"/>
    <mergeCell ref="BG115:BG116"/>
    <mergeCell ref="E112:E114"/>
    <mergeCell ref="L112:L114"/>
    <mergeCell ref="M112:M114"/>
    <mergeCell ref="N112:N114"/>
    <mergeCell ref="AI112:AI114"/>
    <mergeCell ref="AK112:AK114"/>
    <mergeCell ref="AL112:AL114"/>
    <mergeCell ref="E100:E102"/>
    <mergeCell ref="BJ115:BJ116"/>
    <mergeCell ref="E87:E89"/>
    <mergeCell ref="H87:H89"/>
    <mergeCell ref="BE87:BE89"/>
    <mergeCell ref="BF87:BF88"/>
    <mergeCell ref="BI90:BI91"/>
    <mergeCell ref="F100:F102"/>
    <mergeCell ref="BF100:BF102"/>
    <mergeCell ref="BG100:BG102"/>
    <mergeCell ref="BH100:BH102"/>
    <mergeCell ref="BE96:BE99"/>
    <mergeCell ref="L96:L99"/>
    <mergeCell ref="BF96:BF97"/>
    <mergeCell ref="BH96:BH97"/>
    <mergeCell ref="L90:L95"/>
    <mergeCell ref="M90:M95"/>
    <mergeCell ref="N90:N95"/>
    <mergeCell ref="AI90:AI95"/>
    <mergeCell ref="AK90:AK95"/>
    <mergeCell ref="AL90:AL95"/>
    <mergeCell ref="AM90:AM95"/>
    <mergeCell ref="AK96:AK99"/>
    <mergeCell ref="AL96:AL99"/>
    <mergeCell ref="AM96:AM99"/>
    <mergeCell ref="BG96:BG97"/>
    <mergeCell ref="N100:N102"/>
    <mergeCell ref="AI100:AI102"/>
    <mergeCell ref="AK100:AK102"/>
    <mergeCell ref="I100:I102"/>
    <mergeCell ref="AL100:AL102"/>
    <mergeCell ref="AM100:AM102"/>
    <mergeCell ref="BE100:BE102"/>
    <mergeCell ref="N87:N89"/>
    <mergeCell ref="BB142:BB143"/>
    <mergeCell ref="BC142:BC143"/>
    <mergeCell ref="BD142:BD143"/>
    <mergeCell ref="BE90:BE95"/>
    <mergeCell ref="G142:G143"/>
    <mergeCell ref="J142:J143"/>
    <mergeCell ref="I142:I143"/>
    <mergeCell ref="H142:H143"/>
    <mergeCell ref="K142:K143"/>
    <mergeCell ref="L142:L143"/>
    <mergeCell ref="M142:M143"/>
    <mergeCell ref="N142:N143"/>
    <mergeCell ref="E142:E143"/>
    <mergeCell ref="D137:D143"/>
    <mergeCell ref="C137:C143"/>
    <mergeCell ref="B137:B143"/>
    <mergeCell ref="G82:G84"/>
    <mergeCell ref="H82:H83"/>
    <mergeCell ref="I82:I83"/>
    <mergeCell ref="J82:J83"/>
    <mergeCell ref="F82:F84"/>
    <mergeCell ref="E82:E84"/>
    <mergeCell ref="G90:G95"/>
    <mergeCell ref="F90:F95"/>
    <mergeCell ref="E90:E95"/>
    <mergeCell ref="H90:H95"/>
    <mergeCell ref="I90:I95"/>
    <mergeCell ref="G85:G86"/>
    <mergeCell ref="F85:F86"/>
    <mergeCell ref="E85:E86"/>
    <mergeCell ref="H100:H102"/>
    <mergeCell ref="E137:E138"/>
    <mergeCell ref="AL77:AL78"/>
    <mergeCell ref="AM77:AM78"/>
    <mergeCell ref="J90:J95"/>
    <mergeCell ref="K90:K95"/>
    <mergeCell ref="G96:G99"/>
    <mergeCell ref="H96:H99"/>
    <mergeCell ref="AK87:AK89"/>
    <mergeCell ref="AL87:AL89"/>
    <mergeCell ref="AM87:AM89"/>
    <mergeCell ref="AP142:AP143"/>
    <mergeCell ref="F142:F143"/>
    <mergeCell ref="F87:F89"/>
    <mergeCell ref="AK135:AK136"/>
    <mergeCell ref="AL135:AL136"/>
    <mergeCell ref="AM135:AM136"/>
    <mergeCell ref="AK142:AK143"/>
    <mergeCell ref="AL142:AL143"/>
    <mergeCell ref="F137:F138"/>
    <mergeCell ref="G137:G138"/>
    <mergeCell ref="H137:H138"/>
    <mergeCell ref="G87:G89"/>
    <mergeCell ref="F124:F126"/>
    <mergeCell ref="M96:M99"/>
    <mergeCell ref="N96:N99"/>
    <mergeCell ref="AI96:AI99"/>
    <mergeCell ref="AM112:AM114"/>
    <mergeCell ref="K82:K84"/>
    <mergeCell ref="L82:L84"/>
    <mergeCell ref="M82:M84"/>
    <mergeCell ref="N82:N84"/>
    <mergeCell ref="L87:L89"/>
    <mergeCell ref="M87:M89"/>
    <mergeCell ref="BE23:BE24"/>
    <mergeCell ref="J20:J22"/>
    <mergeCell ref="BE20:BE22"/>
    <mergeCell ref="K20:K22"/>
    <mergeCell ref="AI20:AI22"/>
    <mergeCell ref="N20:N22"/>
    <mergeCell ref="M20:M22"/>
    <mergeCell ref="L20:L22"/>
    <mergeCell ref="F20:F22"/>
    <mergeCell ref="E20:E22"/>
    <mergeCell ref="E77:E78"/>
    <mergeCell ref="L77:L78"/>
    <mergeCell ref="G80:G81"/>
    <mergeCell ref="H80:H81"/>
    <mergeCell ref="K77:K78"/>
    <mergeCell ref="AO77:AO78"/>
    <mergeCell ref="AP77:AP78"/>
    <mergeCell ref="AN77:AN78"/>
    <mergeCell ref="F77:F78"/>
    <mergeCell ref="G77:G78"/>
    <mergeCell ref="AK77:AK78"/>
    <mergeCell ref="F80:F81"/>
    <mergeCell ref="E80:E81"/>
    <mergeCell ref="J80:J81"/>
    <mergeCell ref="K80:K81"/>
    <mergeCell ref="L80:L81"/>
    <mergeCell ref="M80:M81"/>
    <mergeCell ref="N80:N81"/>
    <mergeCell ref="AI80:AI81"/>
    <mergeCell ref="AK80:AK81"/>
    <mergeCell ref="AL80:AL81"/>
    <mergeCell ref="AM80:AM81"/>
    <mergeCell ref="AK28:AK29"/>
    <mergeCell ref="AL28:AL29"/>
    <mergeCell ref="AM28:AM29"/>
    <mergeCell ref="BE28:BE29"/>
    <mergeCell ref="E28:E29"/>
    <mergeCell ref="K25:K27"/>
    <mergeCell ref="J25:J27"/>
    <mergeCell ref="I25:I27"/>
    <mergeCell ref="H25:H27"/>
    <mergeCell ref="G25:G27"/>
    <mergeCell ref="G28:G29"/>
    <mergeCell ref="H28:H29"/>
    <mergeCell ref="I28:I29"/>
    <mergeCell ref="J28:J29"/>
    <mergeCell ref="K28:K29"/>
    <mergeCell ref="E25:E27"/>
    <mergeCell ref="F28:F29"/>
    <mergeCell ref="BL25:BL27"/>
    <mergeCell ref="BF20:BF22"/>
    <mergeCell ref="BL20:BL22"/>
    <mergeCell ref="N25:N27"/>
    <mergeCell ref="M25:M27"/>
    <mergeCell ref="L25:L27"/>
    <mergeCell ref="BF23:BF24"/>
    <mergeCell ref="BJ20:BJ22"/>
    <mergeCell ref="BL28:BL29"/>
    <mergeCell ref="AI25:AI27"/>
    <mergeCell ref="AM25:AM27"/>
    <mergeCell ref="AL25:AL27"/>
    <mergeCell ref="AK25:AK27"/>
    <mergeCell ref="AL23:AL24"/>
    <mergeCell ref="AK23:AK24"/>
    <mergeCell ref="AI23:AI24"/>
    <mergeCell ref="N23:N24"/>
    <mergeCell ref="M23:M24"/>
    <mergeCell ref="L23:L24"/>
    <mergeCell ref="L28:L29"/>
    <mergeCell ref="M28:M29"/>
    <mergeCell ref="N28:N29"/>
    <mergeCell ref="AI28:AI29"/>
    <mergeCell ref="BL23:BL24"/>
    <mergeCell ref="BG23:BG24"/>
    <mergeCell ref="BH23:BH24"/>
    <mergeCell ref="BI23:BI24"/>
    <mergeCell ref="BJ23:BJ24"/>
    <mergeCell ref="AM23:AM24"/>
    <mergeCell ref="BG20:BG22"/>
    <mergeCell ref="BH20:BH22"/>
    <mergeCell ref="BI20:BI22"/>
    <mergeCell ref="B1:BL1"/>
    <mergeCell ref="B2:BL2"/>
    <mergeCell ref="B4:BL4"/>
    <mergeCell ref="AP7:AP8"/>
    <mergeCell ref="BI7:BI8"/>
    <mergeCell ref="BJ7:BJ8"/>
    <mergeCell ref="BL7:BL8"/>
    <mergeCell ref="BD7:BD8"/>
    <mergeCell ref="BE7:BE8"/>
    <mergeCell ref="BF7:BF8"/>
    <mergeCell ref="BG7:BG8"/>
    <mergeCell ref="BH7:BH8"/>
    <mergeCell ref="AQ7:AQ8"/>
    <mergeCell ref="AR7:AY7"/>
    <mergeCell ref="AZ7:AZ8"/>
    <mergeCell ref="B5:BL5"/>
    <mergeCell ref="B6:L7"/>
    <mergeCell ref="M6:AM7"/>
    <mergeCell ref="AN6:AY6"/>
    <mergeCell ref="AZ6:BE6"/>
    <mergeCell ref="AN7:AN8"/>
    <mergeCell ref="AO7:AO8"/>
    <mergeCell ref="BK7:BK8"/>
    <mergeCell ref="BF6:BK6"/>
    <mergeCell ref="BA7:BA8"/>
    <mergeCell ref="BB7:BB8"/>
    <mergeCell ref="BC7:BC8"/>
    <mergeCell ref="C9:C11"/>
    <mergeCell ref="B9:B11"/>
    <mergeCell ref="BF9:BF11"/>
    <mergeCell ref="BG9:BG11"/>
    <mergeCell ref="BE9:BE11"/>
    <mergeCell ref="H9:H11"/>
    <mergeCell ref="G9:G11"/>
    <mergeCell ref="F9:F11"/>
    <mergeCell ref="E9:E11"/>
    <mergeCell ref="I20:I22"/>
    <mergeCell ref="AM20:AM22"/>
    <mergeCell ref="AL20:AL22"/>
    <mergeCell ref="D9:D11"/>
    <mergeCell ref="M9:M11"/>
    <mergeCell ref="L9:L11"/>
    <mergeCell ref="K9:K11"/>
    <mergeCell ref="J9:J11"/>
    <mergeCell ref="I9:I11"/>
    <mergeCell ref="AM9:AM11"/>
    <mergeCell ref="AL9:AL11"/>
    <mergeCell ref="N9:N11"/>
    <mergeCell ref="AK9:AK11"/>
    <mergeCell ref="AI9:AI11"/>
    <mergeCell ref="AK20:AK22"/>
    <mergeCell ref="C17:C19"/>
    <mergeCell ref="B17:B19"/>
    <mergeCell ref="G14:G15"/>
    <mergeCell ref="F14:F15"/>
    <mergeCell ref="E14:E15"/>
    <mergeCell ref="AL12:AL13"/>
    <mergeCell ref="AK12:AK13"/>
    <mergeCell ref="L12:L13"/>
    <mergeCell ref="BH9:BH11"/>
    <mergeCell ref="BI9:BI11"/>
    <mergeCell ref="BL14:BL15"/>
    <mergeCell ref="H14:H15"/>
    <mergeCell ref="I14:I15"/>
    <mergeCell ref="J14:J15"/>
    <mergeCell ref="K14:K15"/>
    <mergeCell ref="BG14:BG15"/>
    <mergeCell ref="BH14:BH15"/>
    <mergeCell ref="BI14:BI15"/>
    <mergeCell ref="BJ14:BJ15"/>
    <mergeCell ref="AL14:AL15"/>
    <mergeCell ref="L14:L15"/>
    <mergeCell ref="M14:M15"/>
    <mergeCell ref="AI14:AI15"/>
    <mergeCell ref="N14:N15"/>
    <mergeCell ref="AK14:AK15"/>
    <mergeCell ref="BL9:BL11"/>
    <mergeCell ref="AM12:AM13"/>
    <mergeCell ref="BE12:BE13"/>
    <mergeCell ref="BL12:BL13"/>
    <mergeCell ref="BJ9:BJ11"/>
    <mergeCell ref="AI12:AI13"/>
    <mergeCell ref="N12:N13"/>
    <mergeCell ref="AM14:AM15"/>
    <mergeCell ref="BE14:BE15"/>
    <mergeCell ref="BF14:BF15"/>
    <mergeCell ref="K12:K13"/>
    <mergeCell ref="J12:J13"/>
    <mergeCell ref="I12:I13"/>
    <mergeCell ref="H12:H13"/>
    <mergeCell ref="BL30:BL31"/>
    <mergeCell ref="AM30:AM31"/>
    <mergeCell ref="AL30:AL31"/>
    <mergeCell ref="AK30:AK31"/>
    <mergeCell ref="AI30:AI31"/>
    <mergeCell ref="N30:N31"/>
    <mergeCell ref="M30:M31"/>
    <mergeCell ref="L30:L31"/>
    <mergeCell ref="K30:K31"/>
    <mergeCell ref="BL32:BL34"/>
    <mergeCell ref="I32:I34"/>
    <mergeCell ref="H32:H34"/>
    <mergeCell ref="G32:G34"/>
    <mergeCell ref="BI33:BI34"/>
    <mergeCell ref="BJ33:BJ34"/>
    <mergeCell ref="K32:K34"/>
    <mergeCell ref="L32:L34"/>
    <mergeCell ref="M32:M34"/>
    <mergeCell ref="N32:N34"/>
    <mergeCell ref="AI32:AI34"/>
    <mergeCell ref="AK32:AK34"/>
    <mergeCell ref="AL32:AL34"/>
    <mergeCell ref="AM32:AM34"/>
    <mergeCell ref="AN33:AN34"/>
    <mergeCell ref="AO33:AO34"/>
    <mergeCell ref="AP33:AP34"/>
    <mergeCell ref="AQ33:AQ34"/>
    <mergeCell ref="AR33:AR34"/>
    <mergeCell ref="AS33:AS34"/>
    <mergeCell ref="AT33:AT34"/>
    <mergeCell ref="AU33:AU34"/>
    <mergeCell ref="AV33:AV34"/>
    <mergeCell ref="AW33:AW34"/>
    <mergeCell ref="D30:D34"/>
    <mergeCell ref="C30:C34"/>
    <mergeCell ref="B30:B34"/>
    <mergeCell ref="BF33:BF34"/>
    <mergeCell ref="BE30:BE31"/>
    <mergeCell ref="I30:I31"/>
    <mergeCell ref="H30:H31"/>
    <mergeCell ref="G30:G31"/>
    <mergeCell ref="F30:F31"/>
    <mergeCell ref="E30:E31"/>
    <mergeCell ref="F32:F34"/>
    <mergeCell ref="E32:E34"/>
    <mergeCell ref="AZ33:AZ34"/>
    <mergeCell ref="AY33:AY34"/>
    <mergeCell ref="AX33:AX34"/>
    <mergeCell ref="B70:B103"/>
    <mergeCell ref="C70:C103"/>
    <mergeCell ref="D70:D103"/>
    <mergeCell ref="E44:E45"/>
    <mergeCell ref="I44:I45"/>
    <mergeCell ref="J44:J45"/>
    <mergeCell ref="K44:K45"/>
    <mergeCell ref="L44:L45"/>
    <mergeCell ref="F44:F45"/>
    <mergeCell ref="F46:F47"/>
    <mergeCell ref="E46:E47"/>
    <mergeCell ref="N77:N78"/>
    <mergeCell ref="AI77:AI78"/>
    <mergeCell ref="G73:G75"/>
    <mergeCell ref="F73:F75"/>
    <mergeCell ref="M77:M78"/>
    <mergeCell ref="BF77:BF78"/>
    <mergeCell ref="BG77:BG78"/>
    <mergeCell ref="AR77:AR78"/>
    <mergeCell ref="AQ77:AQ78"/>
    <mergeCell ref="AS77:AS78"/>
    <mergeCell ref="AT77:AT78"/>
    <mergeCell ref="AU77:AU78"/>
    <mergeCell ref="D44:D47"/>
    <mergeCell ref="E73:E75"/>
    <mergeCell ref="H73:H75"/>
    <mergeCell ref="J73:J75"/>
    <mergeCell ref="N73:N75"/>
    <mergeCell ref="AI73:AI75"/>
    <mergeCell ref="AK73:AK75"/>
    <mergeCell ref="AL73:AL75"/>
    <mergeCell ref="AM73:AM75"/>
    <mergeCell ref="L73:L75"/>
    <mergeCell ref="M73:M75"/>
    <mergeCell ref="AM54:AM55"/>
    <mergeCell ref="BE54:BE55"/>
    <mergeCell ref="BE60:BE61"/>
    <mergeCell ref="BF60:BF61"/>
    <mergeCell ref="BG60:BG61"/>
    <mergeCell ref="I46:I47"/>
    <mergeCell ref="J68:J69"/>
    <mergeCell ref="K68:K69"/>
    <mergeCell ref="L68:L69"/>
    <mergeCell ref="M68:M69"/>
    <mergeCell ref="BE58:BE59"/>
    <mergeCell ref="N58:N59"/>
    <mergeCell ref="M58:M59"/>
    <mergeCell ref="L58:L59"/>
    <mergeCell ref="AI87:AI89"/>
    <mergeCell ref="AI82:AI84"/>
    <mergeCell ref="K85:K86"/>
    <mergeCell ref="L85:L86"/>
    <mergeCell ref="F96:F99"/>
    <mergeCell ref="E96:E99"/>
    <mergeCell ref="I96:I99"/>
    <mergeCell ref="J96:J99"/>
    <mergeCell ref="K96:K99"/>
    <mergeCell ref="B131:B136"/>
    <mergeCell ref="C131:C136"/>
    <mergeCell ref="D131:D136"/>
    <mergeCell ref="E132:E134"/>
    <mergeCell ref="F132:F134"/>
    <mergeCell ref="G132:G134"/>
    <mergeCell ref="H132:H134"/>
    <mergeCell ref="I132:I134"/>
    <mergeCell ref="J132:J134"/>
    <mergeCell ref="E135:E136"/>
    <mergeCell ref="F135:F136"/>
    <mergeCell ref="G135:G136"/>
    <mergeCell ref="H135:H136"/>
    <mergeCell ref="I135:I136"/>
    <mergeCell ref="J135:J136"/>
    <mergeCell ref="G124:G126"/>
    <mergeCell ref="N85:N86"/>
    <mergeCell ref="AI85:AI86"/>
    <mergeCell ref="F122:F123"/>
    <mergeCell ref="G122:G123"/>
    <mergeCell ref="H122:H123"/>
    <mergeCell ref="I122:I123"/>
    <mergeCell ref="J122:J123"/>
    <mergeCell ref="BE135:BE136"/>
    <mergeCell ref="BL135:BL136"/>
    <mergeCell ref="K132:K134"/>
    <mergeCell ref="L132:L134"/>
    <mergeCell ref="M132:M134"/>
    <mergeCell ref="N132:N134"/>
    <mergeCell ref="AI132:AI134"/>
    <mergeCell ref="BE132:BE134"/>
    <mergeCell ref="AK132:AK134"/>
    <mergeCell ref="AL132:AL134"/>
    <mergeCell ref="AM132:AM134"/>
    <mergeCell ref="K135:K136"/>
    <mergeCell ref="L135:L136"/>
    <mergeCell ref="M135:M136"/>
    <mergeCell ref="N135:N136"/>
    <mergeCell ref="AI135:AI136"/>
    <mergeCell ref="BI132:BI134"/>
    <mergeCell ref="BJ132:BJ134"/>
    <mergeCell ref="BK132:BK134"/>
    <mergeCell ref="BF135:BF136"/>
    <mergeCell ref="BG135:BG136"/>
    <mergeCell ref="BH135:BH136"/>
    <mergeCell ref="BI135:BI136"/>
    <mergeCell ref="BJ135:BJ136"/>
    <mergeCell ref="BC137:BC138"/>
    <mergeCell ref="BD137:BD138"/>
    <mergeCell ref="BE137:BE138"/>
    <mergeCell ref="BL137:BL138"/>
    <mergeCell ref="E139:E141"/>
    <mergeCell ref="F139:F141"/>
    <mergeCell ref="G139:G141"/>
    <mergeCell ref="H139:H141"/>
    <mergeCell ref="I139:I141"/>
    <mergeCell ref="J139:J141"/>
    <mergeCell ref="K139:K141"/>
    <mergeCell ref="L139:L141"/>
    <mergeCell ref="M139:M141"/>
    <mergeCell ref="N139:N141"/>
    <mergeCell ref="AI139:AI141"/>
    <mergeCell ref="AK139:AK141"/>
    <mergeCell ref="AL139:AL141"/>
    <mergeCell ref="AM139:AM141"/>
    <mergeCell ref="BE139:BE141"/>
    <mergeCell ref="BL139:BL141"/>
    <mergeCell ref="AR137:AR138"/>
    <mergeCell ref="I137:I138"/>
    <mergeCell ref="J137:J138"/>
    <mergeCell ref="AX137:AX138"/>
    <mergeCell ref="AI137:AI138"/>
    <mergeCell ref="AK137:AK138"/>
    <mergeCell ref="AL137:AL138"/>
    <mergeCell ref="AM137:AM138"/>
    <mergeCell ref="AN137:AN138"/>
    <mergeCell ref="AO137:AO138"/>
    <mergeCell ref="B144:B147"/>
    <mergeCell ref="C144:C147"/>
    <mergeCell ref="D144:D147"/>
    <mergeCell ref="E144:E145"/>
    <mergeCell ref="F144:F145"/>
    <mergeCell ref="G144:G145"/>
    <mergeCell ref="H144:H145"/>
    <mergeCell ref="I144:I145"/>
    <mergeCell ref="J144:J145"/>
    <mergeCell ref="E146:E147"/>
    <mergeCell ref="F146:F147"/>
    <mergeCell ref="G146:G147"/>
    <mergeCell ref="H146:H147"/>
    <mergeCell ref="I146:I147"/>
    <mergeCell ref="J146:J147"/>
    <mergeCell ref="BA137:BA138"/>
    <mergeCell ref="BB137:BB138"/>
    <mergeCell ref="AP137:AP138"/>
    <mergeCell ref="AQ137:AQ138"/>
    <mergeCell ref="AI142:AI143"/>
    <mergeCell ref="K137:K138"/>
    <mergeCell ref="L137:L138"/>
    <mergeCell ref="M137:M138"/>
    <mergeCell ref="AT137:AT138"/>
    <mergeCell ref="AU137:AU138"/>
    <mergeCell ref="AV137:AV138"/>
    <mergeCell ref="AW137:AW138"/>
    <mergeCell ref="AS137:AS138"/>
    <mergeCell ref="AM142:AM143"/>
    <mergeCell ref="AY137:AY138"/>
    <mergeCell ref="AZ137:AZ138"/>
    <mergeCell ref="N137:N138"/>
    <mergeCell ref="AO142:AO143"/>
    <mergeCell ref="BE146:BE147"/>
    <mergeCell ref="K144:K145"/>
    <mergeCell ref="L144:L145"/>
    <mergeCell ref="M144:M145"/>
    <mergeCell ref="N144:N145"/>
    <mergeCell ref="AI144:AI145"/>
    <mergeCell ref="AK144:AK145"/>
    <mergeCell ref="AL144:AL145"/>
    <mergeCell ref="AM144:AM145"/>
    <mergeCell ref="BE144:BE145"/>
    <mergeCell ref="K146:K147"/>
    <mergeCell ref="L146:L147"/>
    <mergeCell ref="M146:M147"/>
    <mergeCell ref="N146:N147"/>
    <mergeCell ref="AI146:AI147"/>
    <mergeCell ref="AK146:AK147"/>
    <mergeCell ref="AL146:AL147"/>
    <mergeCell ref="AM146:AM147"/>
    <mergeCell ref="AN142:AN143"/>
    <mergeCell ref="BE142:BE143"/>
    <mergeCell ref="AR142:AR143"/>
    <mergeCell ref="AQ142:AQ143"/>
    <mergeCell ref="AS142:AS143"/>
    <mergeCell ref="AT142:AT143"/>
    <mergeCell ref="AU142:AU143"/>
    <mergeCell ref="AV142:AV143"/>
    <mergeCell ref="AW142:AW143"/>
    <mergeCell ref="AX142:AX143"/>
    <mergeCell ref="AY142:AY143"/>
    <mergeCell ref="AZ142:AZ143"/>
    <mergeCell ref="BA142:BA143"/>
    <mergeCell ref="AM85:AM86"/>
    <mergeCell ref="AK82:AK84"/>
    <mergeCell ref="AL82:AL84"/>
    <mergeCell ref="AM82:AM84"/>
    <mergeCell ref="BL112:BL114"/>
    <mergeCell ref="BL82:BL84"/>
    <mergeCell ref="BF85:BF86"/>
    <mergeCell ref="BG85:BG86"/>
    <mergeCell ref="BH85:BH86"/>
    <mergeCell ref="BI85:BI86"/>
    <mergeCell ref="AL85:AL86"/>
    <mergeCell ref="BI96:BI97"/>
    <mergeCell ref="BJ96:BJ97"/>
    <mergeCell ref="BE85:BE86"/>
    <mergeCell ref="BE82:BE84"/>
    <mergeCell ref="BJ90:BJ91"/>
    <mergeCell ref="BK96:BK97"/>
    <mergeCell ref="BL96:BL99"/>
    <mergeCell ref="BF98:BF99"/>
    <mergeCell ref="BG98:BG99"/>
    <mergeCell ref="BK90:BK91"/>
    <mergeCell ref="BL90:BL95"/>
    <mergeCell ref="BF94:BF95"/>
    <mergeCell ref="BG94:BG95"/>
    <mergeCell ref="BH94:BH95"/>
    <mergeCell ref="BI94:BI95"/>
    <mergeCell ref="BJ94:BJ95"/>
    <mergeCell ref="BK94:BK95"/>
    <mergeCell ref="BG90:BG91"/>
    <mergeCell ref="BK98:BK99"/>
    <mergeCell ref="BE112:BE114"/>
    <mergeCell ref="BL115:BL116"/>
    <mergeCell ref="BH115:BH116"/>
    <mergeCell ref="BE118:BE119"/>
    <mergeCell ref="BL118:BL119"/>
    <mergeCell ref="BE73:BE75"/>
    <mergeCell ref="BF73:BF75"/>
    <mergeCell ref="BG73:BG75"/>
    <mergeCell ref="BH73:BH75"/>
    <mergeCell ref="K73:K75"/>
    <mergeCell ref="BI73:BI75"/>
    <mergeCell ref="BJ73:BJ75"/>
    <mergeCell ref="BK73:BK75"/>
    <mergeCell ref="BL73:BL75"/>
    <mergeCell ref="BH77:BH78"/>
    <mergeCell ref="AV77:AV78"/>
    <mergeCell ref="AW77:AW78"/>
    <mergeCell ref="AX77:AX78"/>
    <mergeCell ref="AY77:AY78"/>
    <mergeCell ref="BL80:BL81"/>
    <mergeCell ref="BI77:BI78"/>
    <mergeCell ref="BJ77:BJ78"/>
    <mergeCell ref="BL77:BL78"/>
    <mergeCell ref="BE77:BE78"/>
    <mergeCell ref="BE80:BE81"/>
    <mergeCell ref="AZ77:AZ78"/>
    <mergeCell ref="BA77:BA78"/>
    <mergeCell ref="BB77:BB78"/>
    <mergeCell ref="BC77:BC78"/>
    <mergeCell ref="BD77:BD78"/>
    <mergeCell ref="AM118:AM119"/>
    <mergeCell ref="M85:M86"/>
    <mergeCell ref="AK85:AK86"/>
    <mergeCell ref="E127:E128"/>
    <mergeCell ref="L115:L116"/>
    <mergeCell ref="M115:M116"/>
    <mergeCell ref="N115:N116"/>
    <mergeCell ref="AI115:AI116"/>
    <mergeCell ref="BI115:BI116"/>
    <mergeCell ref="E124:E126"/>
    <mergeCell ref="H124:H126"/>
    <mergeCell ref="F120:F121"/>
    <mergeCell ref="G120:G121"/>
    <mergeCell ref="H120:H121"/>
    <mergeCell ref="E120:E121"/>
    <mergeCell ref="I120:I121"/>
    <mergeCell ref="E115:E116"/>
    <mergeCell ref="BI124:BI126"/>
    <mergeCell ref="G127:G128"/>
    <mergeCell ref="F127:F128"/>
    <mergeCell ref="N124:N126"/>
    <mergeCell ref="AI124:AI126"/>
    <mergeCell ref="AK124:AK126"/>
    <mergeCell ref="AL124:AL126"/>
    <mergeCell ref="AM124:AM126"/>
    <mergeCell ref="BE124:BE126"/>
    <mergeCell ref="BF124:BF126"/>
    <mergeCell ref="BG124:BG126"/>
    <mergeCell ref="BH124:BH126"/>
    <mergeCell ref="J120:J121"/>
    <mergeCell ref="AK115:AK116"/>
    <mergeCell ref="AL115:AL116"/>
    <mergeCell ref="AM115:AM116"/>
    <mergeCell ref="F115:F116"/>
    <mergeCell ref="K120:K121"/>
    <mergeCell ref="L120:L121"/>
    <mergeCell ref="M120:M121"/>
    <mergeCell ref="AM120:AM121"/>
    <mergeCell ref="BI120:BI121"/>
    <mergeCell ref="BG120:BG121"/>
    <mergeCell ref="BF127:BF128"/>
    <mergeCell ref="BG127:BG128"/>
    <mergeCell ref="L122:L123"/>
    <mergeCell ref="M122:M123"/>
    <mergeCell ref="N122:N123"/>
    <mergeCell ref="AI122:AI123"/>
    <mergeCell ref="AK122:AK123"/>
    <mergeCell ref="AL122:AL123"/>
    <mergeCell ref="AM122:AM123"/>
    <mergeCell ref="BE122:BE123"/>
    <mergeCell ref="BE127:BE128"/>
    <mergeCell ref="BE120:BE121"/>
    <mergeCell ref="B104:B117"/>
    <mergeCell ref="C104:C117"/>
    <mergeCell ref="D104:D117"/>
    <mergeCell ref="D118:D130"/>
    <mergeCell ref="C118:C130"/>
    <mergeCell ref="B118:B130"/>
    <mergeCell ref="AL120:AL121"/>
    <mergeCell ref="L118:L119"/>
    <mergeCell ref="M118:M119"/>
    <mergeCell ref="N118:N119"/>
    <mergeCell ref="AI118:AI119"/>
    <mergeCell ref="AK118:AK119"/>
    <mergeCell ref="AL118:AL119"/>
    <mergeCell ref="E118:E119"/>
    <mergeCell ref="F118:F119"/>
    <mergeCell ref="G118:G119"/>
    <mergeCell ref="H118:H119"/>
    <mergeCell ref="K122:K123"/>
    <mergeCell ref="N120:N121"/>
    <mergeCell ref="AI120:AI121"/>
    <mergeCell ref="AK120:AK121"/>
    <mergeCell ref="G129:G130"/>
    <mergeCell ref="H129:H130"/>
    <mergeCell ref="I129:I130"/>
    <mergeCell ref="J129:J130"/>
    <mergeCell ref="K129:K130"/>
    <mergeCell ref="M129:M130"/>
    <mergeCell ref="N129:N130"/>
    <mergeCell ref="AI129:AI130"/>
    <mergeCell ref="L129:L130"/>
    <mergeCell ref="AK129:AK130"/>
    <mergeCell ref="AL129:AL130"/>
    <mergeCell ref="J118:J119"/>
    <mergeCell ref="K118:K119"/>
    <mergeCell ref="I124:I126"/>
    <mergeCell ref="J124:J126"/>
    <mergeCell ref="K124:K126"/>
    <mergeCell ref="L124:L126"/>
    <mergeCell ref="M124:M126"/>
    <mergeCell ref="G115:G116"/>
    <mergeCell ref="H115:H116"/>
    <mergeCell ref="I115:I116"/>
    <mergeCell ref="J115:J116"/>
    <mergeCell ref="K115:K116"/>
    <mergeCell ref="E129:E130"/>
    <mergeCell ref="F129:F130"/>
    <mergeCell ref="E122:E123"/>
    <mergeCell ref="BL129:BL130"/>
    <mergeCell ref="BE129:BE130"/>
    <mergeCell ref="N127:N128"/>
    <mergeCell ref="AI127:AI128"/>
    <mergeCell ref="AK127:AK128"/>
    <mergeCell ref="H127:H128"/>
    <mergeCell ref="I127:I128"/>
    <mergeCell ref="J127:J128"/>
    <mergeCell ref="K127:K128"/>
    <mergeCell ref="L127:L128"/>
    <mergeCell ref="M127:M128"/>
    <mergeCell ref="AL127:AL128"/>
    <mergeCell ref="AM127:AM128"/>
    <mergeCell ref="BH127:BH128"/>
    <mergeCell ref="BI127:BI128"/>
    <mergeCell ref="BF122:BF123"/>
    <mergeCell ref="AM129:AM130"/>
  </mergeCells>
  <phoneticPr fontId="26" type="noConversion"/>
  <conditionalFormatting sqref="AM9:AN9 AN10:AN11 AM17 AM12:AN12 AM23 AM25 AM28 AM30 AM32 AM43:AM44 AM46 AM71:AM73 BD43:BD47 AN46:AN47 AM76 AM79:AM80 AN79 AM82 AM85 AM87 AM90 AM96 AM100 AM77:AN77 AM109 AM110:AN111 BD110:BD111 BD148:BD278 AM148:AN278 AN13:AN16 AN70:AN76 BD70:BD77 AN82:AN102 BD79:BD102 AM104:AN108 BD104:BD108 BD38:BD39 AM19:AM20 AN19:AN24 BD17:BD23">
    <cfRule type="cellIs" dxfId="957" priority="609" operator="equal">
      <formula>"Extrema"</formula>
    </cfRule>
    <cfRule type="cellIs" dxfId="956" priority="610" operator="equal">
      <formula>"Alta"</formula>
    </cfRule>
    <cfRule type="cellIs" dxfId="955" priority="611" operator="equal">
      <formula>"Moderada"</formula>
    </cfRule>
    <cfRule type="cellIs" dxfId="954" priority="612" operator="equal">
      <formula>"Baja"</formula>
    </cfRule>
  </conditionalFormatting>
  <conditionalFormatting sqref="AK9 AK12 AK23 AK25 AK28 AK30 AK32 AK43:AK44 AK46 AK71:AK73 AK76:AK77 AK79:AK80 AK82 AK85 AK87 AK90 AK96 AK100 AK148:AK278 AK14:AK17 AK104:AK111 AK38:AK39 AK19:AK20">
    <cfRule type="cellIs" dxfId="953" priority="606" operator="equal">
      <formula>"Moderado"</formula>
    </cfRule>
    <cfRule type="cellIs" dxfId="952" priority="607" operator="equal">
      <formula>"Catastrófico"</formula>
    </cfRule>
    <cfRule type="cellIs" dxfId="951" priority="608" operator="equal">
      <formula>"Mayor"</formula>
    </cfRule>
  </conditionalFormatting>
  <conditionalFormatting sqref="M9 M12 M17 M23 M25 M28 M30 M32 M43:M44 M46 M71:M73 M76:M77 M79:M80 M82 M85 M87 M90 M96 M100 M148:M278 M104:M111 M38:M39 M19:M20">
    <cfRule type="cellIs" dxfId="950" priority="601" operator="equal">
      <formula>"Muy Alta"</formula>
    </cfRule>
    <cfRule type="cellIs" dxfId="949" priority="602" operator="equal">
      <formula>"Alta"</formula>
    </cfRule>
    <cfRule type="cellIs" dxfId="948" priority="603" operator="equal">
      <formula>"Media"</formula>
    </cfRule>
    <cfRule type="cellIs" dxfId="947" priority="604" operator="equal">
      <formula>"Baja"</formula>
    </cfRule>
    <cfRule type="cellIs" dxfId="946" priority="605" operator="equal">
      <formula>"Muy baja"</formula>
    </cfRule>
  </conditionalFormatting>
  <conditionalFormatting sqref="BD9:BD13 BD25:BD33">
    <cfRule type="cellIs" dxfId="945" priority="597" operator="equal">
      <formula>"Extrema"</formula>
    </cfRule>
    <cfRule type="cellIs" dxfId="944" priority="598" operator="equal">
      <formula>"Alta"</formula>
    </cfRule>
    <cfRule type="cellIs" dxfId="943" priority="599" operator="equal">
      <formula>"Moderada"</formula>
    </cfRule>
    <cfRule type="cellIs" dxfId="942" priority="600" operator="equal">
      <formula>"Baja"</formula>
    </cfRule>
  </conditionalFormatting>
  <conditionalFormatting sqref="AM14:AM15">
    <cfRule type="cellIs" dxfId="941" priority="528" operator="equal">
      <formula>"Extrema"</formula>
    </cfRule>
    <cfRule type="cellIs" dxfId="940" priority="529" operator="equal">
      <formula>"Alta"</formula>
    </cfRule>
    <cfRule type="cellIs" dxfId="939" priority="530" operator="equal">
      <formula>"Moderada"</formula>
    </cfRule>
    <cfRule type="cellIs" dxfId="938" priority="531" operator="equal">
      <formula>"Baja"</formula>
    </cfRule>
  </conditionalFormatting>
  <conditionalFormatting sqref="BD14">
    <cfRule type="cellIs" dxfId="937" priority="521" operator="equal">
      <formula>"Extrema"</formula>
    </cfRule>
    <cfRule type="cellIs" dxfId="936" priority="522" operator="equal">
      <formula>"Alta"</formula>
    </cfRule>
    <cfRule type="cellIs" dxfId="935" priority="523" operator="equal">
      <formula>"Moderada"</formula>
    </cfRule>
    <cfRule type="cellIs" dxfId="934" priority="524" operator="equal">
      <formula>"Baja"</formula>
    </cfRule>
  </conditionalFormatting>
  <conditionalFormatting sqref="M14:M15">
    <cfRule type="cellIs" dxfId="933" priority="516" operator="equal">
      <formula>"Muy Alta"</formula>
    </cfRule>
    <cfRule type="cellIs" dxfId="932" priority="517" operator="equal">
      <formula>"Alta"</formula>
    </cfRule>
    <cfRule type="cellIs" dxfId="931" priority="518" operator="equal">
      <formula>"Media"</formula>
    </cfRule>
    <cfRule type="cellIs" dxfId="930" priority="519" operator="equal">
      <formula>"Baja"</formula>
    </cfRule>
    <cfRule type="cellIs" dxfId="929" priority="520" operator="equal">
      <formula>"Muy baja"</formula>
    </cfRule>
  </conditionalFormatting>
  <conditionalFormatting sqref="AM16">
    <cfRule type="cellIs" dxfId="928" priority="512" operator="equal">
      <formula>"Extrema"</formula>
    </cfRule>
    <cfRule type="cellIs" dxfId="927" priority="513" operator="equal">
      <formula>"Alta"</formula>
    </cfRule>
    <cfRule type="cellIs" dxfId="926" priority="514" operator="equal">
      <formula>"Moderada"</formula>
    </cfRule>
    <cfRule type="cellIs" dxfId="925" priority="515" operator="equal">
      <formula>"Baja"</formula>
    </cfRule>
  </conditionalFormatting>
  <conditionalFormatting sqref="BD16">
    <cfRule type="cellIs" dxfId="924" priority="505" operator="equal">
      <formula>"Extrema"</formula>
    </cfRule>
    <cfRule type="cellIs" dxfId="923" priority="506" operator="equal">
      <formula>"Alta"</formula>
    </cfRule>
    <cfRule type="cellIs" dxfId="922" priority="507" operator="equal">
      <formula>"Moderada"</formula>
    </cfRule>
    <cfRule type="cellIs" dxfId="921" priority="508" operator="equal">
      <formula>"Baja"</formula>
    </cfRule>
  </conditionalFormatting>
  <conditionalFormatting sqref="M16">
    <cfRule type="cellIs" dxfId="920" priority="500" operator="equal">
      <formula>"Muy Alta"</formula>
    </cfRule>
    <cfRule type="cellIs" dxfId="919" priority="501" operator="equal">
      <formula>"Alta"</formula>
    </cfRule>
    <cfRule type="cellIs" dxfId="918" priority="502" operator="equal">
      <formula>"Media"</formula>
    </cfRule>
    <cfRule type="cellIs" dxfId="917" priority="503" operator="equal">
      <formula>"Baja"</formula>
    </cfRule>
    <cfRule type="cellIs" dxfId="916" priority="504" operator="equal">
      <formula>"Muy baja"</formula>
    </cfRule>
  </conditionalFormatting>
  <conditionalFormatting sqref="AK9 AK12 AK23 AK25 AK28 AK30 AK32 AK43:AK44 AK46 AK71:AK73 AK76:AK77 AK79:AK80 AK82 AK85 AK87 AK90 AK96 AK100 AK148:AK278 AK14:AK17 AK104:AK111 AK38:AK39 AK19:AK20">
    <cfRule type="cellIs" dxfId="915" priority="465" operator="equal">
      <formula>"Leve"</formula>
    </cfRule>
  </conditionalFormatting>
  <conditionalFormatting sqref="AK9 AK12 AK23 AK25 AK28 AK30 AK32 AK43:AK44 AK46 AK71:AK73 AK76:AK77 AK79:AK80 AK82 AK85 AK87 AK90 AK96 AK100 AK148:AK278 AK14:AK17 AK104:AK111 AK38:AK39 AK19:AK20">
    <cfRule type="cellIs" dxfId="914" priority="464" operator="equal">
      <formula>"Menor"</formula>
    </cfRule>
  </conditionalFormatting>
  <conditionalFormatting sqref="BD24">
    <cfRule type="cellIs" dxfId="913" priority="455" operator="equal">
      <formula>"Extrema"</formula>
    </cfRule>
    <cfRule type="cellIs" dxfId="912" priority="456" operator="equal">
      <formula>"Alta"</formula>
    </cfRule>
    <cfRule type="cellIs" dxfId="911" priority="457" operator="equal">
      <formula>"Moderada"</formula>
    </cfRule>
    <cfRule type="cellIs" dxfId="910" priority="458" operator="equal">
      <formula>"Baja"</formula>
    </cfRule>
  </conditionalFormatting>
  <conditionalFormatting sqref="AN25:AN33 AN43:AN45">
    <cfRule type="cellIs" dxfId="909" priority="447" operator="equal">
      <formula>"Extrema"</formula>
    </cfRule>
    <cfRule type="cellIs" dxfId="908" priority="448" operator="equal">
      <formula>"Alta"</formula>
    </cfRule>
    <cfRule type="cellIs" dxfId="907" priority="449" operator="equal">
      <formula>"Moderada"</formula>
    </cfRule>
    <cfRule type="cellIs" dxfId="906" priority="450" operator="equal">
      <formula>"Baja"</formula>
    </cfRule>
  </conditionalFormatting>
  <conditionalFormatting sqref="AM118 AM131:AM132 AM135 AM137 AM139 AM142 AM146 AM144">
    <cfRule type="cellIs" dxfId="905" priority="443" operator="equal">
      <formula>"Extrema"</formula>
    </cfRule>
    <cfRule type="cellIs" dxfId="904" priority="444" operator="equal">
      <formula>"Alta"</formula>
    </cfRule>
    <cfRule type="cellIs" dxfId="903" priority="445" operator="equal">
      <formula>"Moderada"</formula>
    </cfRule>
    <cfRule type="cellIs" dxfId="902" priority="446" operator="equal">
      <formula>"Baja"</formula>
    </cfRule>
  </conditionalFormatting>
  <conditionalFormatting sqref="AK118 AK131:AK132 AK135 AK137 AK139 AK142 AK146 AK144">
    <cfRule type="cellIs" dxfId="901" priority="440" operator="equal">
      <formula>"Moderado"</formula>
    </cfRule>
    <cfRule type="cellIs" dxfId="900" priority="441" operator="equal">
      <formula>"Catastrófico"</formula>
    </cfRule>
    <cfRule type="cellIs" dxfId="899" priority="442" operator="equal">
      <formula>"Mayor"</formula>
    </cfRule>
  </conditionalFormatting>
  <conditionalFormatting sqref="M118 M131:M132 M135 M137 M139 M142 M146 M144">
    <cfRule type="cellIs" dxfId="898" priority="435" operator="equal">
      <formula>"Muy Alta"</formula>
    </cfRule>
    <cfRule type="cellIs" dxfId="897" priority="436" operator="equal">
      <formula>"Alta"</formula>
    </cfRule>
    <cfRule type="cellIs" dxfId="896" priority="437" operator="equal">
      <formula>"Media"</formula>
    </cfRule>
    <cfRule type="cellIs" dxfId="895" priority="438" operator="equal">
      <formula>"Baja"</formula>
    </cfRule>
    <cfRule type="cellIs" dxfId="894" priority="439" operator="equal">
      <formula>"Muy baja"</formula>
    </cfRule>
  </conditionalFormatting>
  <conditionalFormatting sqref="BD118:BD119 BD139:BD142 BD144:BD147 BD130:BD137">
    <cfRule type="cellIs" dxfId="893" priority="431" operator="equal">
      <formula>"Extrema"</formula>
    </cfRule>
    <cfRule type="cellIs" dxfId="892" priority="432" operator="equal">
      <formula>"Alta"</formula>
    </cfRule>
    <cfRule type="cellIs" dxfId="891" priority="433" operator="equal">
      <formula>"Moderada"</formula>
    </cfRule>
    <cfRule type="cellIs" dxfId="890" priority="434" operator="equal">
      <formula>"Baja"</formula>
    </cfRule>
  </conditionalFormatting>
  <conditionalFormatting sqref="AK118 AK131:AK132 AK135 AK137 AK139 AK142 AK146 AK144">
    <cfRule type="cellIs" dxfId="889" priority="430" operator="equal">
      <formula>"Leve"</formula>
    </cfRule>
  </conditionalFormatting>
  <conditionalFormatting sqref="AK118 AK131:AK132 AK135 AK137 AK139 AK142 AK146 AK144">
    <cfRule type="cellIs" dxfId="888" priority="429" operator="equal">
      <formula>"Menor"</formula>
    </cfRule>
  </conditionalFormatting>
  <conditionalFormatting sqref="AN118:AN119 AN139:AN142 AN144:AN147 AN131:AN137">
    <cfRule type="cellIs" dxfId="887" priority="425" operator="equal">
      <formula>"Extrema"</formula>
    </cfRule>
    <cfRule type="cellIs" dxfId="886" priority="426" operator="equal">
      <formula>"Alta"</formula>
    </cfRule>
    <cfRule type="cellIs" dxfId="885" priority="427" operator="equal">
      <formula>"Moderada"</formula>
    </cfRule>
    <cfRule type="cellIs" dxfId="884" priority="428" operator="equal">
      <formula>"Baja"</formula>
    </cfRule>
  </conditionalFormatting>
  <conditionalFormatting sqref="AM70">
    <cfRule type="cellIs" dxfId="883" priority="421" operator="equal">
      <formula>"Extrema"</formula>
    </cfRule>
    <cfRule type="cellIs" dxfId="882" priority="422" operator="equal">
      <formula>"Alta"</formula>
    </cfRule>
    <cfRule type="cellIs" dxfId="881" priority="423" operator="equal">
      <formula>"Moderada"</formula>
    </cfRule>
    <cfRule type="cellIs" dxfId="880" priority="424" operator="equal">
      <formula>"Baja"</formula>
    </cfRule>
  </conditionalFormatting>
  <conditionalFormatting sqref="AK70">
    <cfRule type="cellIs" dxfId="879" priority="418" operator="equal">
      <formula>"Moderado"</formula>
    </cfRule>
    <cfRule type="cellIs" dxfId="878" priority="419" operator="equal">
      <formula>"Catastrófico"</formula>
    </cfRule>
    <cfRule type="cellIs" dxfId="877" priority="420" operator="equal">
      <formula>"Mayor"</formula>
    </cfRule>
  </conditionalFormatting>
  <conditionalFormatting sqref="M70">
    <cfRule type="cellIs" dxfId="876" priority="413" operator="equal">
      <formula>"Muy Alta"</formula>
    </cfRule>
    <cfRule type="cellIs" dxfId="875" priority="414" operator="equal">
      <formula>"Alta"</formula>
    </cfRule>
    <cfRule type="cellIs" dxfId="874" priority="415" operator="equal">
      <formula>"Media"</formula>
    </cfRule>
    <cfRule type="cellIs" dxfId="873" priority="416" operator="equal">
      <formula>"Baja"</formula>
    </cfRule>
    <cfRule type="cellIs" dxfId="872" priority="417" operator="equal">
      <formula>"Muy baja"</formula>
    </cfRule>
  </conditionalFormatting>
  <conditionalFormatting sqref="AK70">
    <cfRule type="cellIs" dxfId="871" priority="412" operator="equal">
      <formula>"Leve"</formula>
    </cfRule>
  </conditionalFormatting>
  <conditionalFormatting sqref="AK70">
    <cfRule type="cellIs" dxfId="870" priority="411" operator="equal">
      <formula>"Menor"</formula>
    </cfRule>
  </conditionalFormatting>
  <conditionalFormatting sqref="AN80:AN81">
    <cfRule type="cellIs" dxfId="869" priority="403" operator="equal">
      <formula>"Extrema"</formula>
    </cfRule>
    <cfRule type="cellIs" dxfId="868" priority="404" operator="equal">
      <formula>"Alta"</formula>
    </cfRule>
    <cfRule type="cellIs" dxfId="867" priority="405" operator="equal">
      <formula>"Moderada"</formula>
    </cfRule>
    <cfRule type="cellIs" dxfId="866" priority="406" operator="equal">
      <formula>"Baja"</formula>
    </cfRule>
  </conditionalFormatting>
  <conditionalFormatting sqref="AN109">
    <cfRule type="cellIs" dxfId="865" priority="399" operator="equal">
      <formula>"Extrema"</formula>
    </cfRule>
    <cfRule type="cellIs" dxfId="864" priority="400" operator="equal">
      <formula>"Alta"</formula>
    </cfRule>
    <cfRule type="cellIs" dxfId="863" priority="401" operator="equal">
      <formula>"Moderada"</formula>
    </cfRule>
    <cfRule type="cellIs" dxfId="862" priority="402" operator="equal">
      <formula>"Baja"</formula>
    </cfRule>
  </conditionalFormatting>
  <conditionalFormatting sqref="AM112">
    <cfRule type="cellIs" dxfId="861" priority="373" operator="equal">
      <formula>"Extrema"</formula>
    </cfRule>
    <cfRule type="cellIs" dxfId="860" priority="374" operator="equal">
      <formula>"Alta"</formula>
    </cfRule>
    <cfRule type="cellIs" dxfId="859" priority="375" operator="equal">
      <formula>"Moderada"</formula>
    </cfRule>
    <cfRule type="cellIs" dxfId="858" priority="376" operator="equal">
      <formula>"Baja"</formula>
    </cfRule>
  </conditionalFormatting>
  <conditionalFormatting sqref="AK112">
    <cfRule type="cellIs" dxfId="857" priority="370" operator="equal">
      <formula>"Moderado"</formula>
    </cfRule>
    <cfRule type="cellIs" dxfId="856" priority="371" operator="equal">
      <formula>"Catastrófico"</formula>
    </cfRule>
    <cfRule type="cellIs" dxfId="855" priority="372" operator="equal">
      <formula>"Mayor"</formula>
    </cfRule>
  </conditionalFormatting>
  <conditionalFormatting sqref="M112">
    <cfRule type="cellIs" dxfId="854" priority="365" operator="equal">
      <formula>"Muy Alta"</formula>
    </cfRule>
    <cfRule type="cellIs" dxfId="853" priority="366" operator="equal">
      <formula>"Alta"</formula>
    </cfRule>
    <cfRule type="cellIs" dxfId="852" priority="367" operator="equal">
      <formula>"Media"</formula>
    </cfRule>
    <cfRule type="cellIs" dxfId="851" priority="368" operator="equal">
      <formula>"Baja"</formula>
    </cfRule>
    <cfRule type="cellIs" dxfId="850" priority="369" operator="equal">
      <formula>"Muy baja"</formula>
    </cfRule>
  </conditionalFormatting>
  <conditionalFormatting sqref="BD112">
    <cfRule type="cellIs" dxfId="849" priority="361" operator="equal">
      <formula>"Extrema"</formula>
    </cfRule>
    <cfRule type="cellIs" dxfId="848" priority="362" operator="equal">
      <formula>"Alta"</formula>
    </cfRule>
    <cfRule type="cellIs" dxfId="847" priority="363" operator="equal">
      <formula>"Moderada"</formula>
    </cfRule>
    <cfRule type="cellIs" dxfId="846" priority="364" operator="equal">
      <formula>"Baja"</formula>
    </cfRule>
  </conditionalFormatting>
  <conditionalFormatting sqref="AK112">
    <cfRule type="cellIs" dxfId="845" priority="360" operator="equal">
      <formula>"Leve"</formula>
    </cfRule>
  </conditionalFormatting>
  <conditionalFormatting sqref="AK112">
    <cfRule type="cellIs" dxfId="844" priority="359" operator="equal">
      <formula>"Menor"</formula>
    </cfRule>
  </conditionalFormatting>
  <conditionalFormatting sqref="AN112">
    <cfRule type="cellIs" dxfId="843" priority="355" operator="equal">
      <formula>"Extrema"</formula>
    </cfRule>
    <cfRule type="cellIs" dxfId="842" priority="356" operator="equal">
      <formula>"Alta"</formula>
    </cfRule>
    <cfRule type="cellIs" dxfId="841" priority="357" operator="equal">
      <formula>"Moderada"</formula>
    </cfRule>
    <cfRule type="cellIs" dxfId="840" priority="358" operator="equal">
      <formula>"Baja"</formula>
    </cfRule>
  </conditionalFormatting>
  <conditionalFormatting sqref="AM115">
    <cfRule type="cellIs" dxfId="839" priority="351" operator="equal">
      <formula>"Extrema"</formula>
    </cfRule>
    <cfRule type="cellIs" dxfId="838" priority="352" operator="equal">
      <formula>"Alta"</formula>
    </cfRule>
    <cfRule type="cellIs" dxfId="837" priority="353" operator="equal">
      <formula>"Moderada"</formula>
    </cfRule>
    <cfRule type="cellIs" dxfId="836" priority="354" operator="equal">
      <formula>"Baja"</formula>
    </cfRule>
  </conditionalFormatting>
  <conditionalFormatting sqref="AK115">
    <cfRule type="cellIs" dxfId="835" priority="348" operator="equal">
      <formula>"Moderado"</formula>
    </cfRule>
    <cfRule type="cellIs" dxfId="834" priority="349" operator="equal">
      <formula>"Catastrófico"</formula>
    </cfRule>
    <cfRule type="cellIs" dxfId="833" priority="350" operator="equal">
      <formula>"Mayor"</formula>
    </cfRule>
  </conditionalFormatting>
  <conditionalFormatting sqref="M115">
    <cfRule type="cellIs" dxfId="832" priority="343" operator="equal">
      <formula>"Muy Alta"</formula>
    </cfRule>
    <cfRule type="cellIs" dxfId="831" priority="344" operator="equal">
      <formula>"Alta"</formula>
    </cfRule>
    <cfRule type="cellIs" dxfId="830" priority="345" operator="equal">
      <formula>"Media"</formula>
    </cfRule>
    <cfRule type="cellIs" dxfId="829" priority="346" operator="equal">
      <formula>"Baja"</formula>
    </cfRule>
    <cfRule type="cellIs" dxfId="828" priority="347" operator="equal">
      <formula>"Muy baja"</formula>
    </cfRule>
  </conditionalFormatting>
  <conditionalFormatting sqref="BD113:BD115">
    <cfRule type="cellIs" dxfId="827" priority="339" operator="equal">
      <formula>"Extrema"</formula>
    </cfRule>
    <cfRule type="cellIs" dxfId="826" priority="340" operator="equal">
      <formula>"Alta"</formula>
    </cfRule>
    <cfRule type="cellIs" dxfId="825" priority="341" operator="equal">
      <formula>"Moderada"</formula>
    </cfRule>
    <cfRule type="cellIs" dxfId="824" priority="342" operator="equal">
      <formula>"Baja"</formula>
    </cfRule>
  </conditionalFormatting>
  <conditionalFormatting sqref="AK115">
    <cfRule type="cellIs" dxfId="823" priority="338" operator="equal">
      <formula>"Leve"</formula>
    </cfRule>
  </conditionalFormatting>
  <conditionalFormatting sqref="AK115">
    <cfRule type="cellIs" dxfId="822" priority="337" operator="equal">
      <formula>"Menor"</formula>
    </cfRule>
  </conditionalFormatting>
  <conditionalFormatting sqref="AN113:AN116">
    <cfRule type="cellIs" dxfId="821" priority="333" operator="equal">
      <formula>"Extrema"</formula>
    </cfRule>
    <cfRule type="cellIs" dxfId="820" priority="334" operator="equal">
      <formula>"Alta"</formula>
    </cfRule>
    <cfRule type="cellIs" dxfId="819" priority="335" operator="equal">
      <formula>"Moderada"</formula>
    </cfRule>
    <cfRule type="cellIs" dxfId="818" priority="336" operator="equal">
      <formula>"Baja"</formula>
    </cfRule>
  </conditionalFormatting>
  <conditionalFormatting sqref="AM117">
    <cfRule type="cellIs" dxfId="817" priority="329" operator="equal">
      <formula>"Extrema"</formula>
    </cfRule>
    <cfRule type="cellIs" dxfId="816" priority="330" operator="equal">
      <formula>"Alta"</formula>
    </cfRule>
    <cfRule type="cellIs" dxfId="815" priority="331" operator="equal">
      <formula>"Moderada"</formula>
    </cfRule>
    <cfRule type="cellIs" dxfId="814" priority="332" operator="equal">
      <formula>"Baja"</formula>
    </cfRule>
  </conditionalFormatting>
  <conditionalFormatting sqref="AK117">
    <cfRule type="cellIs" dxfId="813" priority="326" operator="equal">
      <formula>"Moderado"</formula>
    </cfRule>
    <cfRule type="cellIs" dxfId="812" priority="327" operator="equal">
      <formula>"Catastrófico"</formula>
    </cfRule>
    <cfRule type="cellIs" dxfId="811" priority="328" operator="equal">
      <formula>"Mayor"</formula>
    </cfRule>
  </conditionalFormatting>
  <conditionalFormatting sqref="M117">
    <cfRule type="cellIs" dxfId="810" priority="321" operator="equal">
      <formula>"Muy Alta"</formula>
    </cfRule>
    <cfRule type="cellIs" dxfId="809" priority="322" operator="equal">
      <formula>"Alta"</formula>
    </cfRule>
    <cfRule type="cellIs" dxfId="808" priority="323" operator="equal">
      <formula>"Media"</formula>
    </cfRule>
    <cfRule type="cellIs" dxfId="807" priority="324" operator="equal">
      <formula>"Baja"</formula>
    </cfRule>
    <cfRule type="cellIs" dxfId="806" priority="325" operator="equal">
      <formula>"Muy baja"</formula>
    </cfRule>
  </conditionalFormatting>
  <conditionalFormatting sqref="BD117">
    <cfRule type="cellIs" dxfId="805" priority="317" operator="equal">
      <formula>"Extrema"</formula>
    </cfRule>
    <cfRule type="cellIs" dxfId="804" priority="318" operator="equal">
      <formula>"Alta"</formula>
    </cfRule>
    <cfRule type="cellIs" dxfId="803" priority="319" operator="equal">
      <formula>"Moderada"</formula>
    </cfRule>
    <cfRule type="cellIs" dxfId="802" priority="320" operator="equal">
      <formula>"Baja"</formula>
    </cfRule>
  </conditionalFormatting>
  <conditionalFormatting sqref="AK117">
    <cfRule type="cellIs" dxfId="801" priority="316" operator="equal">
      <formula>"Leve"</formula>
    </cfRule>
  </conditionalFormatting>
  <conditionalFormatting sqref="AK117">
    <cfRule type="cellIs" dxfId="800" priority="315" operator="equal">
      <formula>"Menor"</formula>
    </cfRule>
  </conditionalFormatting>
  <conditionalFormatting sqref="AN117">
    <cfRule type="cellIs" dxfId="799" priority="311" operator="equal">
      <formula>"Extrema"</formula>
    </cfRule>
    <cfRule type="cellIs" dxfId="798" priority="312" operator="equal">
      <formula>"Alta"</formula>
    </cfRule>
    <cfRule type="cellIs" dxfId="797" priority="313" operator="equal">
      <formula>"Moderada"</formula>
    </cfRule>
    <cfRule type="cellIs" dxfId="796" priority="314" operator="equal">
      <formula>"Baja"</formula>
    </cfRule>
  </conditionalFormatting>
  <conditionalFormatting sqref="AM120 AM127">
    <cfRule type="cellIs" dxfId="795" priority="307" operator="equal">
      <formula>"Extrema"</formula>
    </cfRule>
    <cfRule type="cellIs" dxfId="794" priority="308" operator="equal">
      <formula>"Alta"</formula>
    </cfRule>
    <cfRule type="cellIs" dxfId="793" priority="309" operator="equal">
      <formula>"Moderada"</formula>
    </cfRule>
    <cfRule type="cellIs" dxfId="792" priority="310" operator="equal">
      <formula>"Baja"</formula>
    </cfRule>
  </conditionalFormatting>
  <conditionalFormatting sqref="AK120 AK127">
    <cfRule type="cellIs" dxfId="791" priority="304" operator="equal">
      <formula>"Moderado"</formula>
    </cfRule>
    <cfRule type="cellIs" dxfId="790" priority="305" operator="equal">
      <formula>"Catastrófico"</formula>
    </cfRule>
    <cfRule type="cellIs" dxfId="789" priority="306" operator="equal">
      <formula>"Mayor"</formula>
    </cfRule>
  </conditionalFormatting>
  <conditionalFormatting sqref="M120 M127">
    <cfRule type="cellIs" dxfId="788" priority="299" operator="equal">
      <formula>"Muy Alta"</formula>
    </cfRule>
    <cfRule type="cellIs" dxfId="787" priority="300" operator="equal">
      <formula>"Alta"</formula>
    </cfRule>
    <cfRule type="cellIs" dxfId="786" priority="301" operator="equal">
      <formula>"Media"</formula>
    </cfRule>
    <cfRule type="cellIs" dxfId="785" priority="302" operator="equal">
      <formula>"Baja"</formula>
    </cfRule>
    <cfRule type="cellIs" dxfId="784" priority="303" operator="equal">
      <formula>"Muy baja"</formula>
    </cfRule>
  </conditionalFormatting>
  <conditionalFormatting sqref="BD120 BD127">
    <cfRule type="cellIs" dxfId="783" priority="295" operator="equal">
      <formula>"Extrema"</formula>
    </cfRule>
    <cfRule type="cellIs" dxfId="782" priority="296" operator="equal">
      <formula>"Alta"</formula>
    </cfRule>
    <cfRule type="cellIs" dxfId="781" priority="297" operator="equal">
      <formula>"Moderada"</formula>
    </cfRule>
    <cfRule type="cellIs" dxfId="780" priority="298" operator="equal">
      <formula>"Baja"</formula>
    </cfRule>
  </conditionalFormatting>
  <conditionalFormatting sqref="AK120 AK127">
    <cfRule type="cellIs" dxfId="779" priority="294" operator="equal">
      <formula>"Leve"</formula>
    </cfRule>
  </conditionalFormatting>
  <conditionalFormatting sqref="AK120 AK127">
    <cfRule type="cellIs" dxfId="778" priority="293" operator="equal">
      <formula>"Menor"</formula>
    </cfRule>
  </conditionalFormatting>
  <conditionalFormatting sqref="AN120:AN121 AN127:AN128">
    <cfRule type="cellIs" dxfId="777" priority="289" operator="equal">
      <formula>"Extrema"</formula>
    </cfRule>
    <cfRule type="cellIs" dxfId="776" priority="290" operator="equal">
      <formula>"Alta"</formula>
    </cfRule>
    <cfRule type="cellIs" dxfId="775" priority="291" operator="equal">
      <formula>"Moderada"</formula>
    </cfRule>
    <cfRule type="cellIs" dxfId="774" priority="292" operator="equal">
      <formula>"Baja"</formula>
    </cfRule>
  </conditionalFormatting>
  <conditionalFormatting sqref="AM122 AM124">
    <cfRule type="cellIs" dxfId="773" priority="263" operator="equal">
      <formula>"Extrema"</formula>
    </cfRule>
    <cfRule type="cellIs" dxfId="772" priority="264" operator="equal">
      <formula>"Alta"</formula>
    </cfRule>
    <cfRule type="cellIs" dxfId="771" priority="265" operator="equal">
      <formula>"Moderada"</formula>
    </cfRule>
    <cfRule type="cellIs" dxfId="770" priority="266" operator="equal">
      <formula>"Baja"</formula>
    </cfRule>
  </conditionalFormatting>
  <conditionalFormatting sqref="AK122 AK124">
    <cfRule type="cellIs" dxfId="769" priority="260" operator="equal">
      <formula>"Moderado"</formula>
    </cfRule>
    <cfRule type="cellIs" dxfId="768" priority="261" operator="equal">
      <formula>"Catastrófico"</formula>
    </cfRule>
    <cfRule type="cellIs" dxfId="767" priority="262" operator="equal">
      <formula>"Mayor"</formula>
    </cfRule>
  </conditionalFormatting>
  <conditionalFormatting sqref="M122 M124">
    <cfRule type="cellIs" dxfId="766" priority="255" operator="equal">
      <formula>"Muy Alta"</formula>
    </cfRule>
    <cfRule type="cellIs" dxfId="765" priority="256" operator="equal">
      <formula>"Alta"</formula>
    </cfRule>
    <cfRule type="cellIs" dxfId="764" priority="257" operator="equal">
      <formula>"Media"</formula>
    </cfRule>
    <cfRule type="cellIs" dxfId="763" priority="258" operator="equal">
      <formula>"Baja"</formula>
    </cfRule>
    <cfRule type="cellIs" dxfId="762" priority="259" operator="equal">
      <formula>"Muy baja"</formula>
    </cfRule>
  </conditionalFormatting>
  <conditionalFormatting sqref="BD121 BD126">
    <cfRule type="cellIs" dxfId="761" priority="273" operator="equal">
      <formula>"Extrema"</formula>
    </cfRule>
    <cfRule type="cellIs" dxfId="760" priority="274" operator="equal">
      <formula>"Alta"</formula>
    </cfRule>
    <cfRule type="cellIs" dxfId="759" priority="275" operator="equal">
      <formula>"Moderada"</formula>
    </cfRule>
    <cfRule type="cellIs" dxfId="758" priority="276" operator="equal">
      <formula>"Baja"</formula>
    </cfRule>
  </conditionalFormatting>
  <conditionalFormatting sqref="AK122 AK124">
    <cfRule type="cellIs" dxfId="757" priority="250" operator="equal">
      <formula>"Leve"</formula>
    </cfRule>
  </conditionalFormatting>
  <conditionalFormatting sqref="AK122 AK124">
    <cfRule type="cellIs" dxfId="756" priority="249" operator="equal">
      <formula>"Menor"</formula>
    </cfRule>
  </conditionalFormatting>
  <conditionalFormatting sqref="AN122:AN126">
    <cfRule type="cellIs" dxfId="755" priority="245" operator="equal">
      <formula>"Extrema"</formula>
    </cfRule>
    <cfRule type="cellIs" dxfId="754" priority="246" operator="equal">
      <formula>"Alta"</formula>
    </cfRule>
    <cfRule type="cellIs" dxfId="753" priority="247" operator="equal">
      <formula>"Moderada"</formula>
    </cfRule>
    <cfRule type="cellIs" dxfId="752" priority="248" operator="equal">
      <formula>"Baja"</formula>
    </cfRule>
  </conditionalFormatting>
  <conditionalFormatting sqref="BD122:BD125">
    <cfRule type="cellIs" dxfId="751" priority="251" operator="equal">
      <formula>"Extrema"</formula>
    </cfRule>
    <cfRule type="cellIs" dxfId="750" priority="252" operator="equal">
      <formula>"Alta"</formula>
    </cfRule>
    <cfRule type="cellIs" dxfId="749" priority="253" operator="equal">
      <formula>"Moderada"</formula>
    </cfRule>
    <cfRule type="cellIs" dxfId="748" priority="254" operator="equal">
      <formula>"Baja"</formula>
    </cfRule>
  </conditionalFormatting>
  <conditionalFormatting sqref="AM129">
    <cfRule type="cellIs" dxfId="747" priority="241" operator="equal">
      <formula>"Extrema"</formula>
    </cfRule>
    <cfRule type="cellIs" dxfId="746" priority="242" operator="equal">
      <formula>"Alta"</formula>
    </cfRule>
    <cfRule type="cellIs" dxfId="745" priority="243" operator="equal">
      <formula>"Moderada"</formula>
    </cfRule>
    <cfRule type="cellIs" dxfId="744" priority="244" operator="equal">
      <formula>"Baja"</formula>
    </cfRule>
  </conditionalFormatting>
  <conditionalFormatting sqref="AK129">
    <cfRule type="cellIs" dxfId="743" priority="238" operator="equal">
      <formula>"Moderado"</formula>
    </cfRule>
    <cfRule type="cellIs" dxfId="742" priority="239" operator="equal">
      <formula>"Catastrófico"</formula>
    </cfRule>
    <cfRule type="cellIs" dxfId="741" priority="240" operator="equal">
      <formula>"Mayor"</formula>
    </cfRule>
  </conditionalFormatting>
  <conditionalFormatting sqref="M129">
    <cfRule type="cellIs" dxfId="740" priority="233" operator="equal">
      <formula>"Muy Alta"</formula>
    </cfRule>
    <cfRule type="cellIs" dxfId="739" priority="234" operator="equal">
      <formula>"Alta"</formula>
    </cfRule>
    <cfRule type="cellIs" dxfId="738" priority="235" operator="equal">
      <formula>"Media"</formula>
    </cfRule>
    <cfRule type="cellIs" dxfId="737" priority="236" operator="equal">
      <formula>"Baja"</formula>
    </cfRule>
    <cfRule type="cellIs" dxfId="736" priority="237" operator="equal">
      <formula>"Muy baja"</formula>
    </cfRule>
  </conditionalFormatting>
  <conditionalFormatting sqref="BD129">
    <cfRule type="cellIs" dxfId="735" priority="229" operator="equal">
      <formula>"Extrema"</formula>
    </cfRule>
    <cfRule type="cellIs" dxfId="734" priority="230" operator="equal">
      <formula>"Alta"</formula>
    </cfRule>
    <cfRule type="cellIs" dxfId="733" priority="231" operator="equal">
      <formula>"Moderada"</formula>
    </cfRule>
    <cfRule type="cellIs" dxfId="732" priority="232" operator="equal">
      <formula>"Baja"</formula>
    </cfRule>
  </conditionalFormatting>
  <conditionalFormatting sqref="AK129">
    <cfRule type="cellIs" dxfId="731" priority="228" operator="equal">
      <formula>"Leve"</formula>
    </cfRule>
  </conditionalFormatting>
  <conditionalFormatting sqref="AK129">
    <cfRule type="cellIs" dxfId="730" priority="227" operator="equal">
      <formula>"Menor"</formula>
    </cfRule>
  </conditionalFormatting>
  <conditionalFormatting sqref="AN129:AN130">
    <cfRule type="cellIs" dxfId="729" priority="223" operator="equal">
      <formula>"Extrema"</formula>
    </cfRule>
    <cfRule type="cellIs" dxfId="728" priority="224" operator="equal">
      <formula>"Alta"</formula>
    </cfRule>
    <cfRule type="cellIs" dxfId="727" priority="225" operator="equal">
      <formula>"Moderada"</formula>
    </cfRule>
    <cfRule type="cellIs" dxfId="726" priority="226" operator="equal">
      <formula>"Baja"</formula>
    </cfRule>
  </conditionalFormatting>
  <conditionalFormatting sqref="BD128">
    <cfRule type="cellIs" dxfId="725" priority="207" operator="equal">
      <formula>"Extrema"</formula>
    </cfRule>
    <cfRule type="cellIs" dxfId="724" priority="208" operator="equal">
      <formula>"Alta"</formula>
    </cfRule>
    <cfRule type="cellIs" dxfId="723" priority="209" operator="equal">
      <formula>"Moderada"</formula>
    </cfRule>
    <cfRule type="cellIs" dxfId="722" priority="210" operator="equal">
      <formula>"Baja"</formula>
    </cfRule>
  </conditionalFormatting>
  <conditionalFormatting sqref="BD109">
    <cfRule type="cellIs" dxfId="721" priority="197" operator="equal">
      <formula>"Extrema"</formula>
    </cfRule>
    <cfRule type="cellIs" dxfId="720" priority="198" operator="equal">
      <formula>"Alta"</formula>
    </cfRule>
    <cfRule type="cellIs" dxfId="719" priority="199" operator="equal">
      <formula>"Moderada"</formula>
    </cfRule>
    <cfRule type="cellIs" dxfId="718" priority="200" operator="equal">
      <formula>"Baja"</formula>
    </cfRule>
  </conditionalFormatting>
  <conditionalFormatting sqref="BD116">
    <cfRule type="cellIs" dxfId="717" priority="193" operator="equal">
      <formula>"Extrema"</formula>
    </cfRule>
    <cfRule type="cellIs" dxfId="716" priority="194" operator="equal">
      <formula>"Alta"</formula>
    </cfRule>
    <cfRule type="cellIs" dxfId="715" priority="195" operator="equal">
      <formula>"Moderada"</formula>
    </cfRule>
    <cfRule type="cellIs" dxfId="714" priority="196" operator="equal">
      <formula>"Baja"</formula>
    </cfRule>
  </conditionalFormatting>
  <conditionalFormatting sqref="BD35 AM41 AM35:AN35 BD41:BD42 AN39:AN42 AM39 AM38:AN38">
    <cfRule type="cellIs" dxfId="713" priority="161" operator="equal">
      <formula>"Extrema"</formula>
    </cfRule>
    <cfRule type="cellIs" dxfId="712" priority="162" operator="equal">
      <formula>"Alta"</formula>
    </cfRule>
    <cfRule type="cellIs" dxfId="711" priority="163" operator="equal">
      <formula>"Moderada"</formula>
    </cfRule>
    <cfRule type="cellIs" dxfId="710" priority="164" operator="equal">
      <formula>"Baja"</formula>
    </cfRule>
  </conditionalFormatting>
  <conditionalFormatting sqref="AK35 AK41">
    <cfRule type="cellIs" dxfId="709" priority="158" operator="equal">
      <formula>"Moderado"</formula>
    </cfRule>
    <cfRule type="cellIs" dxfId="708" priority="159" operator="equal">
      <formula>"Catastrófico"</formula>
    </cfRule>
    <cfRule type="cellIs" dxfId="707" priority="160" operator="equal">
      <formula>"Mayor"</formula>
    </cfRule>
  </conditionalFormatting>
  <conditionalFormatting sqref="M35 M41">
    <cfRule type="cellIs" dxfId="706" priority="153" operator="equal">
      <formula>"Muy Alta"</formula>
    </cfRule>
    <cfRule type="cellIs" dxfId="705" priority="154" operator="equal">
      <formula>"Alta"</formula>
    </cfRule>
    <cfRule type="cellIs" dxfId="704" priority="155" operator="equal">
      <formula>"Media"</formula>
    </cfRule>
    <cfRule type="cellIs" dxfId="703" priority="156" operator="equal">
      <formula>"Baja"</formula>
    </cfRule>
    <cfRule type="cellIs" dxfId="702" priority="157" operator="equal">
      <formula>"Muy baja"</formula>
    </cfRule>
  </conditionalFormatting>
  <conditionalFormatting sqref="AK35 AK41">
    <cfRule type="cellIs" dxfId="701" priority="152" operator="equal">
      <formula>"Leve"</formula>
    </cfRule>
  </conditionalFormatting>
  <conditionalFormatting sqref="AK35 AK41">
    <cfRule type="cellIs" dxfId="700" priority="151" operator="equal">
      <formula>"Menor"</formula>
    </cfRule>
  </conditionalFormatting>
  <conditionalFormatting sqref="AM48:AM54 AN48:AN56 AM56 BD48:BD56">
    <cfRule type="cellIs" dxfId="699" priority="119" operator="equal">
      <formula>"Extrema"</formula>
    </cfRule>
    <cfRule type="cellIs" dxfId="698" priority="120" operator="equal">
      <formula>"Alta"</formula>
    </cfRule>
    <cfRule type="cellIs" dxfId="697" priority="121" operator="equal">
      <formula>"Moderada"</formula>
    </cfRule>
    <cfRule type="cellIs" dxfId="696" priority="122" operator="equal">
      <formula>"Baja"</formula>
    </cfRule>
  </conditionalFormatting>
  <conditionalFormatting sqref="AK48:AK54 AK56">
    <cfRule type="cellIs" dxfId="695" priority="116" operator="equal">
      <formula>"Moderado"</formula>
    </cfRule>
    <cfRule type="cellIs" dxfId="694" priority="117" operator="equal">
      <formula>"Catastrófico"</formula>
    </cfRule>
    <cfRule type="cellIs" dxfId="693" priority="118" operator="equal">
      <formula>"Mayor"</formula>
    </cfRule>
  </conditionalFormatting>
  <conditionalFormatting sqref="M48:M54 M56">
    <cfRule type="cellIs" dxfId="692" priority="111" operator="equal">
      <formula>"Muy Alta"</formula>
    </cfRule>
    <cfRule type="cellIs" dxfId="691" priority="112" operator="equal">
      <formula>"Alta"</formula>
    </cfRule>
    <cfRule type="cellIs" dxfId="690" priority="113" operator="equal">
      <formula>"Media"</formula>
    </cfRule>
    <cfRule type="cellIs" dxfId="689" priority="114" operator="equal">
      <formula>"Baja"</formula>
    </cfRule>
    <cfRule type="cellIs" dxfId="688" priority="115" operator="equal">
      <formula>"Muy baja"</formula>
    </cfRule>
  </conditionalFormatting>
  <conditionalFormatting sqref="AK48:AK54 AK56">
    <cfRule type="cellIs" dxfId="687" priority="110" operator="equal">
      <formula>"Leve"</formula>
    </cfRule>
  </conditionalFormatting>
  <conditionalFormatting sqref="AK48:AK54 AK56">
    <cfRule type="cellIs" dxfId="686" priority="109" operator="equal">
      <formula>"Menor"</formula>
    </cfRule>
  </conditionalFormatting>
  <conditionalFormatting sqref="AM60 AM62 AM67:AM68 BD60:BD69 AN60:AN69">
    <cfRule type="cellIs" dxfId="685" priority="105" operator="equal">
      <formula>"Extrema"</formula>
    </cfRule>
    <cfRule type="cellIs" dxfId="684" priority="106" operator="equal">
      <formula>"Alta"</formula>
    </cfRule>
    <cfRule type="cellIs" dxfId="683" priority="107" operator="equal">
      <formula>"Moderada"</formula>
    </cfRule>
    <cfRule type="cellIs" dxfId="682" priority="108" operator="equal">
      <formula>"Baja"</formula>
    </cfRule>
  </conditionalFormatting>
  <conditionalFormatting sqref="AK60 AK62 AK67:AK68">
    <cfRule type="cellIs" dxfId="681" priority="102" operator="equal">
      <formula>"Moderado"</formula>
    </cfRule>
    <cfRule type="cellIs" dxfId="680" priority="103" operator="equal">
      <formula>"Catastrófico"</formula>
    </cfRule>
    <cfRule type="cellIs" dxfId="679" priority="104" operator="equal">
      <formula>"Mayor"</formula>
    </cfRule>
  </conditionalFormatting>
  <conditionalFormatting sqref="M60 M62 M67:M68">
    <cfRule type="cellIs" dxfId="678" priority="97" operator="equal">
      <formula>"Muy Alta"</formula>
    </cfRule>
    <cfRule type="cellIs" dxfId="677" priority="98" operator="equal">
      <formula>"Alta"</formula>
    </cfRule>
    <cfRule type="cellIs" dxfId="676" priority="99" operator="equal">
      <formula>"Media"</formula>
    </cfRule>
    <cfRule type="cellIs" dxfId="675" priority="100" operator="equal">
      <formula>"Baja"</formula>
    </cfRule>
    <cfRule type="cellIs" dxfId="674" priority="101" operator="equal">
      <formula>"Muy baja"</formula>
    </cfRule>
  </conditionalFormatting>
  <conditionalFormatting sqref="AK60 AK62 AK67:AK68">
    <cfRule type="cellIs" dxfId="673" priority="96" operator="equal">
      <formula>"Leve"</formula>
    </cfRule>
  </conditionalFormatting>
  <conditionalFormatting sqref="AK60 AK62 AK67:AK68">
    <cfRule type="cellIs" dxfId="672" priority="95" operator="equal">
      <formula>"Menor"</formula>
    </cfRule>
  </conditionalFormatting>
  <conditionalFormatting sqref="BD57 AM57:AN57">
    <cfRule type="cellIs" dxfId="671" priority="91" operator="equal">
      <formula>"Extrema"</formula>
    </cfRule>
    <cfRule type="cellIs" dxfId="670" priority="92" operator="equal">
      <formula>"Alta"</formula>
    </cfRule>
    <cfRule type="cellIs" dxfId="669" priority="93" operator="equal">
      <formula>"Moderada"</formula>
    </cfRule>
    <cfRule type="cellIs" dxfId="668" priority="94" operator="equal">
      <formula>"Baja"</formula>
    </cfRule>
  </conditionalFormatting>
  <conditionalFormatting sqref="AK57">
    <cfRule type="cellIs" dxfId="667" priority="88" operator="equal">
      <formula>"Moderado"</formula>
    </cfRule>
    <cfRule type="cellIs" dxfId="666" priority="89" operator="equal">
      <formula>"Catastrófico"</formula>
    </cfRule>
    <cfRule type="cellIs" dxfId="665" priority="90" operator="equal">
      <formula>"Mayor"</formula>
    </cfRule>
  </conditionalFormatting>
  <conditionalFormatting sqref="M57">
    <cfRule type="cellIs" dxfId="664" priority="83" operator="equal">
      <formula>"Muy Alta"</formula>
    </cfRule>
    <cfRule type="cellIs" dxfId="663" priority="84" operator="equal">
      <formula>"Alta"</formula>
    </cfRule>
    <cfRule type="cellIs" dxfId="662" priority="85" operator="equal">
      <formula>"Media"</formula>
    </cfRule>
    <cfRule type="cellIs" dxfId="661" priority="86" operator="equal">
      <formula>"Baja"</formula>
    </cfRule>
    <cfRule type="cellIs" dxfId="660" priority="87" operator="equal">
      <formula>"Muy baja"</formula>
    </cfRule>
  </conditionalFormatting>
  <conditionalFormatting sqref="AK57">
    <cfRule type="cellIs" dxfId="659" priority="82" operator="equal">
      <formula>"Leve"</formula>
    </cfRule>
  </conditionalFormatting>
  <conditionalFormatting sqref="AK57">
    <cfRule type="cellIs" dxfId="658" priority="81" operator="equal">
      <formula>"Menor"</formula>
    </cfRule>
  </conditionalFormatting>
  <conditionalFormatting sqref="AM58 BD58:BD59 AN58:AN59">
    <cfRule type="cellIs" dxfId="657" priority="77" operator="equal">
      <formula>"Extrema"</formula>
    </cfRule>
    <cfRule type="cellIs" dxfId="656" priority="78" operator="equal">
      <formula>"Alta"</formula>
    </cfRule>
    <cfRule type="cellIs" dxfId="655" priority="79" operator="equal">
      <formula>"Moderada"</formula>
    </cfRule>
    <cfRule type="cellIs" dxfId="654" priority="80" operator="equal">
      <formula>"Baja"</formula>
    </cfRule>
  </conditionalFormatting>
  <conditionalFormatting sqref="AK58">
    <cfRule type="cellIs" dxfId="653" priority="74" operator="equal">
      <formula>"Moderado"</formula>
    </cfRule>
    <cfRule type="cellIs" dxfId="652" priority="75" operator="equal">
      <formula>"Catastrófico"</formula>
    </cfRule>
    <cfRule type="cellIs" dxfId="651" priority="76" operator="equal">
      <formula>"Mayor"</formula>
    </cfRule>
  </conditionalFormatting>
  <conditionalFormatting sqref="M58">
    <cfRule type="cellIs" dxfId="650" priority="69" operator="equal">
      <formula>"Muy Alta"</formula>
    </cfRule>
    <cfRule type="cellIs" dxfId="649" priority="70" operator="equal">
      <formula>"Alta"</formula>
    </cfRule>
    <cfRule type="cellIs" dxfId="648" priority="71" operator="equal">
      <formula>"Media"</formula>
    </cfRule>
    <cfRule type="cellIs" dxfId="647" priority="72" operator="equal">
      <formula>"Baja"</formula>
    </cfRule>
    <cfRule type="cellIs" dxfId="646" priority="73" operator="equal">
      <formula>"Muy baja"</formula>
    </cfRule>
  </conditionalFormatting>
  <conditionalFormatting sqref="AK58">
    <cfRule type="cellIs" dxfId="645" priority="68" operator="equal">
      <formula>"Leve"</formula>
    </cfRule>
  </conditionalFormatting>
  <conditionalFormatting sqref="AK58">
    <cfRule type="cellIs" dxfId="644" priority="67" operator="equal">
      <formula>"Menor"</formula>
    </cfRule>
  </conditionalFormatting>
  <conditionalFormatting sqref="BD15">
    <cfRule type="cellIs" dxfId="643" priority="63" operator="equal">
      <formula>"Extrema"</formula>
    </cfRule>
    <cfRule type="cellIs" dxfId="642" priority="64" operator="equal">
      <formula>"Alta"</formula>
    </cfRule>
    <cfRule type="cellIs" dxfId="641" priority="65" operator="equal">
      <formula>"Moderada"</formula>
    </cfRule>
    <cfRule type="cellIs" dxfId="640" priority="66" operator="equal">
      <formula>"Baja"</formula>
    </cfRule>
  </conditionalFormatting>
  <conditionalFormatting sqref="BD103 AM103:AN103">
    <cfRule type="cellIs" dxfId="639" priority="59" operator="equal">
      <formula>"Extrema"</formula>
    </cfRule>
    <cfRule type="cellIs" dxfId="638" priority="60" operator="equal">
      <formula>"Alta"</formula>
    </cfRule>
    <cfRule type="cellIs" dxfId="637" priority="61" operator="equal">
      <formula>"Moderada"</formula>
    </cfRule>
    <cfRule type="cellIs" dxfId="636" priority="62" operator="equal">
      <formula>"Baja"</formula>
    </cfRule>
  </conditionalFormatting>
  <conditionalFormatting sqref="AK103">
    <cfRule type="cellIs" dxfId="635" priority="56" operator="equal">
      <formula>"Moderado"</formula>
    </cfRule>
    <cfRule type="cellIs" dxfId="634" priority="57" operator="equal">
      <formula>"Catastrófico"</formula>
    </cfRule>
    <cfRule type="cellIs" dxfId="633" priority="58" operator="equal">
      <formula>"Mayor"</formula>
    </cfRule>
  </conditionalFormatting>
  <conditionalFormatting sqref="M103">
    <cfRule type="cellIs" dxfId="632" priority="51" operator="equal">
      <formula>"Muy Alta"</formula>
    </cfRule>
    <cfRule type="cellIs" dxfId="631" priority="52" operator="equal">
      <formula>"Alta"</formula>
    </cfRule>
    <cfRule type="cellIs" dxfId="630" priority="53" operator="equal">
      <formula>"Media"</formula>
    </cfRule>
    <cfRule type="cellIs" dxfId="629" priority="54" operator="equal">
      <formula>"Baja"</formula>
    </cfRule>
    <cfRule type="cellIs" dxfId="628" priority="55" operator="equal">
      <formula>"Muy baja"</formula>
    </cfRule>
  </conditionalFormatting>
  <conditionalFormatting sqref="AK103">
    <cfRule type="cellIs" dxfId="627" priority="50" operator="equal">
      <formula>"Leve"</formula>
    </cfRule>
  </conditionalFormatting>
  <conditionalFormatting sqref="AK103">
    <cfRule type="cellIs" dxfId="626" priority="49" operator="equal">
      <formula>"Menor"</formula>
    </cfRule>
  </conditionalFormatting>
  <conditionalFormatting sqref="BD40">
    <cfRule type="cellIs" dxfId="625" priority="45" operator="equal">
      <formula>"Extrema"</formula>
    </cfRule>
    <cfRule type="cellIs" dxfId="624" priority="46" operator="equal">
      <formula>"Alta"</formula>
    </cfRule>
    <cfRule type="cellIs" dxfId="623" priority="47" operator="equal">
      <formula>"Moderada"</formula>
    </cfRule>
    <cfRule type="cellIs" dxfId="622" priority="48" operator="equal">
      <formula>"Baja"</formula>
    </cfRule>
  </conditionalFormatting>
  <conditionalFormatting sqref="BD36:BD37">
    <cfRule type="cellIs" dxfId="621" priority="5" operator="equal">
      <formula>"Extrema"</formula>
    </cfRule>
    <cfRule type="cellIs" dxfId="620" priority="6" operator="equal">
      <formula>"Alta"</formula>
    </cfRule>
    <cfRule type="cellIs" dxfId="619" priority="7" operator="equal">
      <formula>"Moderada"</formula>
    </cfRule>
    <cfRule type="cellIs" dxfId="618" priority="8" operator="equal">
      <formula>"Baja"</formula>
    </cfRule>
  </conditionalFormatting>
  <conditionalFormatting sqref="AM36:AN36 AN37">
    <cfRule type="cellIs" dxfId="617" priority="19" operator="equal">
      <formula>"Extrema"</formula>
    </cfRule>
    <cfRule type="cellIs" dxfId="616" priority="20" operator="equal">
      <formula>"Alta"</formula>
    </cfRule>
    <cfRule type="cellIs" dxfId="615" priority="21" operator="equal">
      <formula>"Moderada"</formula>
    </cfRule>
    <cfRule type="cellIs" dxfId="614" priority="22" operator="equal">
      <formula>"Baja"</formula>
    </cfRule>
  </conditionalFormatting>
  <conditionalFormatting sqref="AK36">
    <cfRule type="cellIs" dxfId="613" priority="16" operator="equal">
      <formula>"Moderado"</formula>
    </cfRule>
    <cfRule type="cellIs" dxfId="612" priority="17" operator="equal">
      <formula>"Catastrófico"</formula>
    </cfRule>
    <cfRule type="cellIs" dxfId="611" priority="18" operator="equal">
      <formula>"Mayor"</formula>
    </cfRule>
  </conditionalFormatting>
  <conditionalFormatting sqref="M36">
    <cfRule type="cellIs" dxfId="610" priority="11" operator="equal">
      <formula>"Muy Alta"</formula>
    </cfRule>
    <cfRule type="cellIs" dxfId="609" priority="12" operator="equal">
      <formula>"Alta"</formula>
    </cfRule>
    <cfRule type="cellIs" dxfId="608" priority="13" operator="equal">
      <formula>"Media"</formula>
    </cfRule>
    <cfRule type="cellIs" dxfId="607" priority="14" operator="equal">
      <formula>"Baja"</formula>
    </cfRule>
    <cfRule type="cellIs" dxfId="606" priority="15" operator="equal">
      <formula>"Muy baja"</formula>
    </cfRule>
  </conditionalFormatting>
  <conditionalFormatting sqref="AK36">
    <cfRule type="cellIs" dxfId="605" priority="10" operator="equal">
      <formula>"Leve"</formula>
    </cfRule>
  </conditionalFormatting>
  <conditionalFormatting sqref="AK36">
    <cfRule type="cellIs" dxfId="604" priority="9" operator="equal">
      <formula>"Menor"</formula>
    </cfRule>
  </conditionalFormatting>
  <conditionalFormatting sqref="AN17:AN18">
    <cfRule type="cellIs" dxfId="603" priority="1" operator="equal">
      <formula>"Extrema"</formula>
    </cfRule>
    <cfRule type="cellIs" dxfId="602" priority="2" operator="equal">
      <formula>"Alta"</formula>
    </cfRule>
    <cfRule type="cellIs" dxfId="601" priority="3" operator="equal">
      <formula>"Moderada"</formula>
    </cfRule>
    <cfRule type="cellIs" dxfId="600" priority="4" operator="equal">
      <formula>"Baja"</formula>
    </cfRule>
  </conditionalFormatting>
  <dataValidations xWindow="1123" yWindow="311" count="5">
    <dataValidation allowBlank="1" showInputMessage="1" showErrorMessage="1" prompt="_x000a__x000a_" sqref="AL8" xr:uid="{00000000-0002-0000-0000-000000000000}"/>
    <dataValidation allowBlank="1" showInputMessage="1" showErrorMessage="1" prompt="Preventivo: Evitar un evento no deseado en el momento que se produce, es decir intenta evitar la ocurrencia_x000a_Detectivos: Identificar un evento o resultado no previsto después de que se haya producido, es decir corregir _x000a_Correctivo: Tiene costos implicitos " sqref="AR8" xr:uid="{00000000-0002-0000-0000-000001000000}"/>
    <dataValidation allowBlank="1" showInputMessage="1" showErrorMessage="1" prompt="Manual: Controles ejecutados por personas_x000a__x000a_Automático: Son ejecutados por un sistema" sqref="AT8" xr:uid="{00000000-0002-0000-0000-000002000000}"/>
    <dataValidation allowBlank="1" showInputMessage="1" showErrorMessage="1" prompt="Responder afirmativamente de UNA a CINCO pregunta(s) genera un impacto MODERADO._x000a__x000a_Responder afirmativamente de SEIS a ONCE preguntas genera un impacto MAYOR._x000a__x000a_Responder afirmativamente de DOCE a DIECINUEVE preguntas genera un impacto CATASTRÓFICO." sqref="AH8:AK8" xr:uid="{00000000-0002-0000-0000-000004000000}"/>
    <dataValidation type="list" allowBlank="1" showInputMessage="1" showErrorMessage="1" sqref="O9:AG278" xr:uid="{00000000-0002-0000-0000-000003000000}">
      <formula1>"Si, No"</formula1>
    </dataValidation>
  </dataValidations>
  <printOptions horizontalCentered="1"/>
  <pageMargins left="0.39370078740157483" right="0.39370078740157483" top="0.39370078740157483" bottom="0.39370078740157483" header="0.31496062992125984" footer="0.31496062992125984"/>
  <pageSetup paperSize="5" scale="25" pageOrder="overThenDown" orientation="landscape" r:id="rId1"/>
  <headerFooter>
    <oddFooter>&amp;CPág. &amp;P de &amp;N</oddFooter>
  </headerFooter>
  <drawing r:id="rId2"/>
  <legacyDrawing r:id="rId3"/>
  <extLst>
    <ext xmlns:x14="http://schemas.microsoft.com/office/spreadsheetml/2009/9/main" uri="{CCE6A557-97BC-4b89-ADB6-D9C93CAAB3DF}">
      <x14:dataValidations xmlns:xm="http://schemas.microsoft.com/office/excel/2006/main" xWindow="1123" yWindow="311" count="21">
        <x14:dataValidation type="list" allowBlank="1" showInputMessage="1" showErrorMessage="1" xr:uid="{00000000-0002-0000-0000-000005000000}">
          <x14:formula1>
            <xm:f>'No Eliminar'!$B$3:$B$18</xm:f>
          </x14:formula1>
          <xm:sqref>B9 B12 B17:B18 B20 B30 B131 B144 B137 B104 B148:B278 B43:B44 B35:B37 B48 B60 B70 B118</xm:sqref>
        </x14:dataValidation>
        <x14:dataValidation type="list" allowBlank="1" showInputMessage="1" showErrorMessage="1" xr:uid="{B8378387-370B-42B6-878D-66A790BD9C58}">
          <x14:formula1>
            <xm:f>'No Eliminar'!$R$3:$R$117</xm:f>
          </x14:formula1>
          <xm:sqref>F9 F12 F38:F39 F20 F23 F25 F28 F30 F32 F46 F146 F139 F137 F85 F82 F144 F135 F76:F77 F79:F80 F142 F87 F90 F96 F100 F131:F132 F120 F122 F124 F127 F129 F115 F148:F278 F43:F44 F103:F112 F53:F54 F48:F50 F117:F118 F62 F67:F68 F70:F73 F56:F57 F60 F41 F35:F36 F14:F17 F19</xm:sqref>
        </x14:dataValidation>
        <x14:dataValidation type="list" allowBlank="1" showInputMessage="1" showErrorMessage="1" xr:uid="{D55AF58E-6BE6-4B8D-9AAA-1CE8DEF0AF2B}">
          <x14:formula1>
            <xm:f>'No Eliminar'!$G$14:$G$16</xm:f>
          </x14:formula1>
          <xm:sqref>E9 E12 E38:E39 E20 E23 E28 E25 E30 E32 E46 E146 E139 E144 E137 E85 E82 E135 E79:E80 E142 E87 E90 E96 E100 E131:E132 E76:E77 E120 E122 E124 E127 E129 E115 E148:E278 E43:E44 E103:E112 E53:E54 E48:E50 E117:E118 E62 E67:E68 E70:E73 E56:E57 E60 E41 E35:E36 E14:E17 E19</xm:sqref>
        </x14:dataValidation>
        <x14:dataValidation type="list" allowBlank="1" showInputMessage="1" showErrorMessage="1" xr:uid="{4E107774-9ABB-47F5-9694-B0F257DD4E6B}">
          <x14:formula1>
            <xm:f>'No Eliminar'!$V$9:$V$15</xm:f>
          </x14:formula1>
          <xm:sqref>H9 H12 H14:H15 H38:H39 H20 H23 H25 H30 H32 H46 H146 H139 H144 H137 H135 H76:H80 H142 H82 H84:H87 H90 H96 H100 H131:H132 H120 H122 H124 H127 H129 H115 H148:H278 H43 H103:H112 H53:H54 H48:H50 H117:H118 H62 H67:H68 H70:H73 H56:H57 H60 H41 H35:H36 H17 H19</xm:sqref>
        </x14:dataValidation>
        <x14:dataValidation type="list" allowBlank="1" showInputMessage="1" showErrorMessage="1" xr:uid="{70B576C9-8746-4909-8825-8685F1679098}">
          <x14:formula1>
            <xm:f>'No Eliminar'!$S$16:$S$20</xm:f>
          </x14:formula1>
          <xm:sqref>L9 L12 L38:L41 L20 L23 L25 L30 L32 L46 L146 L139 L144 L137 L85 L82 L135 L76:L77 L79:L80 L142 L87 L90 L96 L100 L131:L132 L120 L122 L124 L127 L129 L115 L148:L278 L43:L44 L103:L112 L54 L48:L50 L117:L118 L62 L67:L68 L70:L73 L56:L58 L60 L35:L36 L14:L17 L19</xm:sqref>
        </x14:dataValidation>
        <x14:dataValidation type="list" allowBlank="1" showInputMessage="1" showErrorMessage="1" xr:uid="{9B70FE71-D17F-48FA-9BB1-7A4D03D95D8A}">
          <x14:formula1>
            <xm:f>'No Eliminar'!$L$8:$L$15</xm:f>
          </x14:formula1>
          <xm:sqref>AN28:AN33 AN79 AN139:AN142 AN144:AN278 AN82:AN137 AN60:AN77 AN35:AN57 AN9:AN24</xm:sqref>
        </x14:dataValidation>
        <x14:dataValidation type="list" allowBlank="1" showInputMessage="1" showErrorMessage="1" xr:uid="{5D10DDA6-E979-4EAC-8E59-C57C2927D583}">
          <x14:formula1>
            <xm:f>'No Eliminar'!$L$3:$L$5</xm:f>
          </x14:formula1>
          <xm:sqref>AR139:AR142 AR144:AR278 AR79:AR137 AR35:AR57 AR60:AR77 AR9:AR33</xm:sqref>
        </x14:dataValidation>
        <x14:dataValidation type="list" allowBlank="1" showInputMessage="1" showErrorMessage="1" xr:uid="{5FF2E586-F35B-4141-9BA9-67A417518640}">
          <x14:formula1>
            <xm:f>'No Eliminar'!$M$3:$M$4</xm:f>
          </x14:formula1>
          <xm:sqref>AT139:AT142 AT144:AT278 AT110:AT137 AT35:AT77 AT79:AT108 AT9:AT33</xm:sqref>
        </x14:dataValidation>
        <x14:dataValidation type="list" allowBlank="1" showInputMessage="1" showErrorMessage="1" xr:uid="{322284C9-E6ED-4A41-BC0D-EE645426BB3C}">
          <x14:formula1>
            <xm:f>'No Eliminar'!$K$3:$K$6</xm:f>
          </x14:formula1>
          <xm:sqref>BE9 BE12 BE38:BE39 BE20 BE23 BE25 BE28 BE30 BE32 BE46 BE146 BE139 BE144 BE137 BE85 BE82 BE135 BE79:BE80 BE142 BE87 BE90 BE96 BE100 BE76:BE77 BE131:BE132 BE120 BE122 BE124 BE127 BE129 BE115 BE110:BE112 BE148:BE278 BE103:BE108 BE48:BE54 BE117:BE118 BE62 BE67:BE68 BE70:BE73 BE56:BE58 BE60 BE43:BE44 BE41 BE35:BE36 BE14:BE17 BE19</xm:sqref>
        </x14:dataValidation>
        <x14:dataValidation type="list" allowBlank="1" showInputMessage="1" showErrorMessage="1" xr:uid="{5F51A3F6-CCDF-4C8B-9D85-1538D2539068}">
          <x14:formula1>
            <xm:f>'No Eliminar'!$V$3:$V$7</xm:f>
          </x14:formula1>
          <xm:sqref>K9 K12 K19 K20 K23 K25 K30 K32 K46 K146 K139 K144 K137 K85 K82 K135 K77 K79:K80 K142 K87 K90 K96 K100 K131:K132 K120 K122 K124 K127 K129 K115 K148:K278 K103:K112 K54 K48:K50 K117:K118 K62 K67:K68 K70:K73 K56:K57 K60 K35:K36 K38:K43</xm:sqref>
        </x14:dataValidation>
        <x14:dataValidation type="list" allowBlank="1" showInputMessage="1" showErrorMessage="1" xr:uid="{0C001853-C549-465A-ADF4-2C757081B51F}">
          <x14:formula1>
            <xm:f>'No Eliminar'!$K$15:$K$19</xm:f>
          </x14:formula1>
          <xm:sqref>AI9 AI12 AI38:AI39 AI20 AI23 AI25 AI28 AI30 AI32 AI46 AI146 AI139 AI144 AI137 AI82 AI131:AI132 AI135 AI76:AI77 AI79:AI80 AI142 AI85 AI87 AI90 AI96 AI100 AI120 AI122 AI124 AI127 AI129 AI115 AI148:AI278 AI43:AI44 AI103:AI112 AI48:AI54 AI117:AI118 AI62 AI67:AI68 AI70:AI73 AI56:AI58 AI60 AI41 AI35:AI36 AI14:AI17 AI19</xm:sqref>
        </x14:dataValidation>
        <x14:dataValidation type="list" allowBlank="1" showInputMessage="1" showErrorMessage="1" xr:uid="{C3FFDA9A-3FE6-4825-84B7-64C84EBE87F8}">
          <x14:formula1>
            <xm:f>'No Eliminar'!$D$22:$D$23</xm:f>
          </x14:formula1>
          <xm:sqref>AW139:AW142 AW79:AW137 AW50 AW144:AW278 AW35:AW48 AW53:AW56 AW60:AW77 AW9:AW33</xm:sqref>
        </x14:dataValidation>
        <x14:dataValidation type="list" allowBlank="1" showInputMessage="1" showErrorMessage="1" xr:uid="{58C07E96-9763-48C9-AA65-A32E6BEDDD8B}">
          <x14:formula1>
            <xm:f>'No Eliminar'!$D$24:$D$25</xm:f>
          </x14:formula1>
          <xm:sqref>AX139:AX142 AX79:AX137 AX50 AX144:AX278 AX35:AX48 AX53:AX56 AX60:AX77 AX9:AX33</xm:sqref>
        </x14:dataValidation>
        <x14:dataValidation type="list" allowBlank="1" showInputMessage="1" showErrorMessage="1" xr:uid="{C8C770A4-44C0-419D-BCE4-836B6F8418F6}">
          <x14:formula1>
            <xm:f>'No Eliminar'!$D$26:$D$27</xm:f>
          </x14:formula1>
          <xm:sqref>AY139:AY142 AY79:AY108 AY50 AY110:AY137 AY144:AY278 AY35:AY48 AY53:AY56 AY60:AY77 AY9:AY33</xm:sqref>
        </x14:dataValidation>
        <x14:dataValidation type="list" allowBlank="1" showInputMessage="1" showErrorMessage="1" xr:uid="{9D282B26-7DA5-41B8-A9BC-FA583365DD87}">
          <x14:formula1>
            <xm:f>'E:\PLANEACIÓN 2022\RIESGOS 2022\Retroalimentaciones 2022\[PLANEACIÓNFormato Mapa de Riesgos 2022 GRUES.xlsx]No Eliminar'!#REF!</xm:f>
          </x14:formula1>
          <xm:sqref>K14:K16 H16</xm:sqref>
        </x14:dataValidation>
        <x14:dataValidation type="list" allowBlank="1" showErrorMessage="1" xr:uid="{99DFFCF2-F128-4CFD-B669-20046E99095C}">
          <x14:formula1>
            <xm:f>'[CONTROL INTERNO Formato Mapa de Riesgos 2022 (1) (5).xlsx]No Eliminar'!#REF!</xm:f>
          </x14:formula1>
          <xm:sqref>K17</xm:sqref>
        </x14:dataValidation>
        <x14:dataValidation type="list" allowBlank="1" showInputMessage="1" showErrorMessage="1" xr:uid="{F7F03C0A-14F3-49EF-99CA-5ADCC38C58B8}">
          <x14:formula1>
            <xm:f>'E:\PLANEACIÓN 2022\RIESGOS 2022\Retroalimentaciones 2022\[Derechos Humanos -Formato Mapa de Riesgos 2022.xlsx]No Eliminar'!#REF!</xm:f>
          </x14:formula1>
          <xm:sqref>AN25:AN27 H28:H29 K28:L29</xm:sqref>
        </x14:dataValidation>
        <x14:dataValidation type="list" allowBlank="1" showInputMessage="1" showErrorMessage="1" xr:uid="{54BD2655-5117-4744-B65C-D86F13E617B2}">
          <x14:formula1>
            <xm:f>'C:\Users\OGOMEZP\Downloads\[Formato Mapa de Riesgos 2022 (version 1) (2).xlsx]No Eliminar'!#REF!</xm:f>
          </x14:formula1>
          <xm:sqref>K51:L53 E51:F52 H51:H52 AW49:AY49 AW51:AY52</xm:sqref>
        </x14:dataValidation>
        <x14:dataValidation type="list" allowBlank="1" showInputMessage="1" showErrorMessage="1" xr:uid="{2EA22252-E97B-43A1-AA32-6AE026E40F89}">
          <x14:formula1>
            <xm:f>'C:\Users\PRUIZV\Downloads\[RETROALIMENTACIÓN PROCESO TRATAMIENTO PENITENCIARIO 2022.xlsx]No Eliminar'!#REF!</xm:f>
          </x14:formula1>
          <xm:sqref>BE109 AT109 AY109</xm:sqref>
        </x14:dataValidation>
        <x14:dataValidation type="list" allowBlank="1" showInputMessage="1" showErrorMessage="1" xr:uid="{13253D92-6422-4D9C-9863-01023D099A7D}">
          <x14:formula1>
            <xm:f>'C:\Users\PRUIZV\Downloads\[RIESGO 37 - ATENCIÓN SOCIAL.xlsx]No Eliminar'!#REF!</xm:f>
          </x14:formula1>
          <xm:sqref>H58 AN58:AN59 AR58:AR59 AW58:AY59 K58</xm:sqref>
        </x14:dataValidation>
        <x14:dataValidation type="list" allowBlank="1" showInputMessage="1" showErrorMessage="1" xr:uid="{1EBC897F-DBC4-4985-9E18-D3F89A465ED1}">
          <x14:formula1>
            <xm:f>'E:\PLANEACIÓN 2022\RIESGOS 2022\[Oficial Mapa de Riesgos institucional 2022 versión 1(Recuperado automáticamente).xlsx]No Eliminar'!#REF!</xm:f>
          </x14:formula1>
          <xm:sqref>E58:F58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CG245"/>
  <sheetViews>
    <sheetView showGridLines="0" topLeftCell="B1" zoomScale="90" zoomScaleNormal="90" workbookViewId="0">
      <selection activeCell="B1" sqref="B1:BI1"/>
    </sheetView>
  </sheetViews>
  <sheetFormatPr baseColWidth="10" defaultColWidth="11.42578125" defaultRowHeight="16.5" x14ac:dyDescent="0.3"/>
  <cols>
    <col min="1" max="1" width="11.42578125" style="38"/>
    <col min="2" max="4" width="16.28515625" style="38" customWidth="1"/>
    <col min="5" max="5" width="25.28515625" style="38" customWidth="1"/>
    <col min="6" max="6" width="9" style="38" customWidth="1"/>
    <col min="7" max="7" width="42.5703125" style="44" customWidth="1"/>
    <col min="8" max="8" width="29.42578125" style="44" customWidth="1"/>
    <col min="9" max="9" width="30.42578125" style="38" customWidth="1"/>
    <col min="10" max="10" width="36" style="38" customWidth="1"/>
    <col min="11" max="11" width="36" style="44" customWidth="1"/>
    <col min="12" max="12" width="20.140625" style="44" bestFit="1" customWidth="1"/>
    <col min="13" max="13" width="22.28515625" style="44" bestFit="1" customWidth="1"/>
    <col min="14" max="14" width="7.7109375" style="73" customWidth="1"/>
    <col min="15" max="15" width="16.140625" style="44" customWidth="1"/>
    <col min="16" max="16" width="17" style="44" customWidth="1"/>
    <col min="17" max="17" width="15.5703125" style="44" customWidth="1"/>
    <col min="18" max="18" width="17.28515625" style="44" customWidth="1"/>
    <col min="19" max="19" width="14.42578125" style="44" customWidth="1"/>
    <col min="20" max="20" width="13.28515625" style="44" customWidth="1"/>
    <col min="21" max="21" width="15" style="44" customWidth="1"/>
    <col min="22" max="22" width="18.42578125" style="44" customWidth="1"/>
    <col min="23" max="23" width="13.7109375" style="44" customWidth="1"/>
    <col min="24" max="24" width="15.140625" style="44" customWidth="1"/>
    <col min="25" max="25" width="14.85546875" style="44" customWidth="1"/>
    <col min="26" max="26" width="11.5703125" style="44" customWidth="1"/>
    <col min="27" max="27" width="13" style="44" customWidth="1"/>
    <col min="28" max="28" width="13.28515625" style="44" customWidth="1"/>
    <col min="29" max="29" width="16" style="44" customWidth="1"/>
    <col min="30" max="30" width="14.42578125" style="44" customWidth="1"/>
    <col min="31" max="31" width="10.42578125" style="44" customWidth="1"/>
    <col min="32" max="32" width="8.85546875" style="44" customWidth="1"/>
    <col min="33" max="33" width="10.85546875" style="44" customWidth="1"/>
    <col min="34" max="34" width="12.28515625" style="38" customWidth="1"/>
    <col min="35" max="35" width="14.28515625" style="45" customWidth="1"/>
    <col min="36" max="36" width="10.42578125" style="45" customWidth="1"/>
    <col min="37" max="37" width="18.42578125" style="216" customWidth="1"/>
    <col min="38" max="38" width="7.42578125" style="45" bestFit="1" customWidth="1"/>
    <col min="39" max="39" width="61.85546875" style="928" customWidth="1"/>
    <col min="40" max="40" width="24.28515625" style="928" customWidth="1"/>
    <col min="41" max="41" width="15" style="38" customWidth="1"/>
    <col min="42" max="42" width="7" style="46" customWidth="1"/>
    <col min="43" max="43" width="7.7109375" style="38" customWidth="1"/>
    <col min="44" max="44" width="8.28515625" style="38" customWidth="1"/>
    <col min="45" max="45" width="8" style="38" customWidth="1"/>
    <col min="46" max="46" width="6.7109375" style="38" customWidth="1"/>
    <col min="47" max="49" width="3.5703125" style="38" bestFit="1" customWidth="1"/>
    <col min="50" max="52" width="7.140625" style="38" customWidth="1"/>
    <col min="53" max="53" width="7.140625" style="47" customWidth="1"/>
    <col min="54" max="55" width="7.140625" style="38" customWidth="1"/>
    <col min="56" max="56" width="35.85546875" style="1076" customWidth="1"/>
    <col min="57" max="57" width="35.42578125" style="1076" customWidth="1"/>
    <col min="58" max="59" width="20.42578125" style="1076" customWidth="1"/>
    <col min="60" max="60" width="12.28515625" style="1076" customWidth="1"/>
    <col min="61" max="61" width="56.7109375" style="1016" customWidth="1"/>
    <col min="62" max="16384" width="11.42578125" style="38"/>
  </cols>
  <sheetData>
    <row r="1" spans="1:85" ht="41.25" customHeight="1" thickTop="1" thickBot="1" x14ac:dyDescent="0.35">
      <c r="B1" s="1559" t="s">
        <v>78</v>
      </c>
      <c r="C1" s="1560"/>
      <c r="D1" s="1560"/>
      <c r="E1" s="1560"/>
      <c r="F1" s="1560"/>
      <c r="G1" s="1560"/>
      <c r="H1" s="1560"/>
      <c r="I1" s="1560"/>
      <c r="J1" s="1560"/>
      <c r="K1" s="1560"/>
      <c r="L1" s="1560"/>
      <c r="M1" s="1560"/>
      <c r="N1" s="1560"/>
      <c r="O1" s="1560"/>
      <c r="P1" s="1560"/>
      <c r="Q1" s="1560"/>
      <c r="R1" s="1560"/>
      <c r="S1" s="1560"/>
      <c r="T1" s="1560"/>
      <c r="U1" s="1560"/>
      <c r="V1" s="1560"/>
      <c r="W1" s="1560"/>
      <c r="X1" s="1560"/>
      <c r="Y1" s="1560"/>
      <c r="Z1" s="1560"/>
      <c r="AA1" s="1560"/>
      <c r="AB1" s="1560"/>
      <c r="AC1" s="1560"/>
      <c r="AD1" s="1560"/>
      <c r="AE1" s="1560"/>
      <c r="AF1" s="1560"/>
      <c r="AG1" s="1560"/>
      <c r="AH1" s="1560"/>
      <c r="AI1" s="1560"/>
      <c r="AJ1" s="1560"/>
      <c r="AK1" s="1560"/>
      <c r="AL1" s="1560"/>
      <c r="AM1" s="1560"/>
      <c r="AN1" s="1560"/>
      <c r="AO1" s="1560"/>
      <c r="AP1" s="1560"/>
      <c r="AQ1" s="1560"/>
      <c r="AR1" s="1560"/>
      <c r="AS1" s="1560"/>
      <c r="AT1" s="1560"/>
      <c r="AU1" s="1560"/>
      <c r="AV1" s="1560"/>
      <c r="AW1" s="1560"/>
      <c r="AX1" s="1560"/>
      <c r="AY1" s="1560"/>
      <c r="AZ1" s="1560"/>
      <c r="BA1" s="1560"/>
      <c r="BB1" s="1560"/>
      <c r="BC1" s="1560"/>
      <c r="BD1" s="1560"/>
      <c r="BE1" s="1560"/>
      <c r="BF1" s="1560"/>
      <c r="BG1" s="1560"/>
      <c r="BH1" s="1560"/>
      <c r="BI1" s="1923"/>
    </row>
    <row r="2" spans="1:85" ht="41.25" customHeight="1" thickTop="1" thickBot="1" x14ac:dyDescent="0.35">
      <c r="B2" s="1559" t="s">
        <v>79</v>
      </c>
      <c r="C2" s="1560"/>
      <c r="D2" s="1560"/>
      <c r="E2" s="1560"/>
      <c r="F2" s="1560"/>
      <c r="G2" s="1560"/>
      <c r="H2" s="1560"/>
      <c r="I2" s="1560"/>
      <c r="J2" s="1560"/>
      <c r="K2" s="1560"/>
      <c r="L2" s="1560"/>
      <c r="M2" s="1560"/>
      <c r="N2" s="1560"/>
      <c r="O2" s="1560"/>
      <c r="P2" s="1560"/>
      <c r="Q2" s="1560"/>
      <c r="R2" s="1560"/>
      <c r="S2" s="1560"/>
      <c r="T2" s="1560"/>
      <c r="U2" s="1560"/>
      <c r="V2" s="1560"/>
      <c r="W2" s="1560"/>
      <c r="X2" s="1560"/>
      <c r="Y2" s="1560"/>
      <c r="Z2" s="1560"/>
      <c r="AA2" s="1560"/>
      <c r="AB2" s="1560"/>
      <c r="AC2" s="1560"/>
      <c r="AD2" s="1560"/>
      <c r="AE2" s="1560"/>
      <c r="AF2" s="1560"/>
      <c r="AG2" s="1560"/>
      <c r="AH2" s="1560"/>
      <c r="AI2" s="1560"/>
      <c r="AJ2" s="1560"/>
      <c r="AK2" s="1560"/>
      <c r="AL2" s="1560"/>
      <c r="AM2" s="1560"/>
      <c r="AN2" s="1560"/>
      <c r="AO2" s="1560"/>
      <c r="AP2" s="1560"/>
      <c r="AQ2" s="1560"/>
      <c r="AR2" s="1560"/>
      <c r="AS2" s="1560"/>
      <c r="AT2" s="1560"/>
      <c r="AU2" s="1560"/>
      <c r="AV2" s="1560"/>
      <c r="AW2" s="1560"/>
      <c r="AX2" s="1560"/>
      <c r="AY2" s="1560"/>
      <c r="AZ2" s="1560"/>
      <c r="BA2" s="1560"/>
      <c r="BB2" s="1560"/>
      <c r="BC2" s="1560"/>
      <c r="BD2" s="1560"/>
      <c r="BE2" s="1560"/>
      <c r="BF2" s="1560"/>
      <c r="BG2" s="1560"/>
      <c r="BH2" s="1560"/>
      <c r="BI2" s="1923"/>
    </row>
    <row r="3" spans="1:85" s="614" customFormat="1" ht="41.25" customHeight="1" thickTop="1" thickBot="1" x14ac:dyDescent="0.35">
      <c r="B3" s="1559" t="s">
        <v>1431</v>
      </c>
      <c r="C3" s="1560"/>
      <c r="D3" s="1560"/>
      <c r="E3" s="1560"/>
      <c r="F3" s="1560"/>
      <c r="G3" s="1560"/>
      <c r="H3" s="1560"/>
      <c r="I3" s="1560"/>
      <c r="J3" s="1560"/>
      <c r="K3" s="1560"/>
      <c r="L3" s="1560"/>
      <c r="M3" s="1560"/>
      <c r="N3" s="1560"/>
      <c r="O3" s="1560"/>
      <c r="P3" s="1560"/>
      <c r="Q3" s="1560"/>
      <c r="R3" s="1560"/>
      <c r="S3" s="1560"/>
      <c r="T3" s="1560"/>
      <c r="U3" s="1560"/>
      <c r="V3" s="1560"/>
      <c r="W3" s="1560"/>
      <c r="X3" s="1560"/>
      <c r="Y3" s="1560"/>
      <c r="Z3" s="1560"/>
      <c r="AA3" s="1560"/>
      <c r="AB3" s="1560"/>
      <c r="AC3" s="1560"/>
      <c r="AD3" s="1560"/>
      <c r="AE3" s="1560"/>
      <c r="AF3" s="1560"/>
      <c r="AG3" s="1560"/>
      <c r="AH3" s="1560"/>
      <c r="AI3" s="1560"/>
      <c r="AJ3" s="1560"/>
      <c r="AK3" s="1560"/>
      <c r="AL3" s="1560"/>
      <c r="AM3" s="1560"/>
      <c r="AN3" s="1560"/>
      <c r="AO3" s="1560"/>
      <c r="AP3" s="1560"/>
      <c r="AQ3" s="1560"/>
      <c r="AR3" s="1560"/>
      <c r="AS3" s="1560"/>
      <c r="AT3" s="1560"/>
      <c r="AU3" s="1560"/>
      <c r="AV3" s="1560"/>
      <c r="AW3" s="1560"/>
      <c r="AX3" s="1560"/>
      <c r="AY3" s="1560"/>
      <c r="AZ3" s="1560"/>
      <c r="BA3" s="1560"/>
      <c r="BB3" s="1560"/>
      <c r="BC3" s="1560"/>
      <c r="BD3" s="1560"/>
      <c r="BE3" s="1560"/>
      <c r="BF3" s="1560"/>
      <c r="BG3" s="1560"/>
      <c r="BH3" s="1560"/>
      <c r="BI3" s="1923"/>
      <c r="BJ3" s="1559"/>
      <c r="BK3" s="1560"/>
      <c r="BL3" s="1560"/>
      <c r="BM3" s="1560"/>
      <c r="BN3" s="1560"/>
      <c r="BO3" s="1560"/>
      <c r="BP3" s="1560"/>
      <c r="BQ3" s="1560"/>
      <c r="BR3" s="1560"/>
      <c r="BS3" s="1560"/>
      <c r="BT3" s="1560"/>
      <c r="BU3" s="1560"/>
      <c r="BV3" s="1560"/>
      <c r="BW3" s="1560"/>
      <c r="BX3" s="1560"/>
      <c r="BY3" s="1560"/>
      <c r="BZ3" s="1560"/>
      <c r="CA3" s="1560"/>
      <c r="CB3" s="1560"/>
      <c r="CC3" s="1560"/>
      <c r="CD3" s="1560"/>
      <c r="CE3" s="1560"/>
      <c r="CF3" s="1560"/>
      <c r="CG3" s="1560"/>
    </row>
    <row r="4" spans="1:85" ht="42.75" customHeight="1" thickTop="1" thickBot="1" x14ac:dyDescent="0.35">
      <c r="B4" s="1559" t="s">
        <v>1432</v>
      </c>
      <c r="C4" s="1560"/>
      <c r="D4" s="1560"/>
      <c r="E4" s="1560"/>
      <c r="F4" s="1560"/>
      <c r="G4" s="1560"/>
      <c r="H4" s="1560"/>
      <c r="I4" s="1560"/>
      <c r="J4" s="1560"/>
      <c r="K4" s="1560"/>
      <c r="L4" s="1560"/>
      <c r="M4" s="1560"/>
      <c r="N4" s="1560"/>
      <c r="O4" s="1560"/>
      <c r="P4" s="1560"/>
      <c r="Q4" s="1560"/>
      <c r="R4" s="1560"/>
      <c r="S4" s="1560"/>
      <c r="T4" s="1560"/>
      <c r="U4" s="1560"/>
      <c r="V4" s="1560"/>
      <c r="W4" s="1560"/>
      <c r="X4" s="1560"/>
      <c r="Y4" s="1560"/>
      <c r="Z4" s="1560"/>
      <c r="AA4" s="1560"/>
      <c r="AB4" s="1560"/>
      <c r="AC4" s="1560"/>
      <c r="AD4" s="1560"/>
      <c r="AE4" s="1560"/>
      <c r="AF4" s="1560"/>
      <c r="AG4" s="1560"/>
      <c r="AH4" s="1560"/>
      <c r="AI4" s="1560"/>
      <c r="AJ4" s="1560"/>
      <c r="AK4" s="1560"/>
      <c r="AL4" s="1560"/>
      <c r="AM4" s="1560"/>
      <c r="AN4" s="1560"/>
      <c r="AO4" s="1560"/>
      <c r="AP4" s="1560"/>
      <c r="AQ4" s="1560"/>
      <c r="AR4" s="1560"/>
      <c r="AS4" s="1560"/>
      <c r="AT4" s="1560"/>
      <c r="AU4" s="1560"/>
      <c r="AV4" s="1560"/>
      <c r="AW4" s="1560"/>
      <c r="AX4" s="1560"/>
      <c r="AY4" s="1560"/>
      <c r="AZ4" s="1560"/>
      <c r="BA4" s="1560"/>
      <c r="BB4" s="1560"/>
      <c r="BC4" s="1560"/>
      <c r="BD4" s="1560"/>
      <c r="BE4" s="1560"/>
      <c r="BF4" s="1560"/>
      <c r="BG4" s="1560"/>
      <c r="BH4" s="1560"/>
      <c r="BI4" s="1923"/>
      <c r="BJ4" s="1559"/>
      <c r="BK4" s="1560"/>
      <c r="BL4" s="1560"/>
      <c r="BM4" s="1560"/>
      <c r="BN4" s="1560"/>
      <c r="BO4" s="1560"/>
      <c r="BP4" s="1560"/>
      <c r="BQ4" s="1560"/>
      <c r="BR4" s="1560"/>
      <c r="BS4" s="1560"/>
      <c r="BT4" s="1560"/>
      <c r="BU4" s="1560"/>
      <c r="BV4" s="1560"/>
      <c r="BW4" s="1560"/>
      <c r="BX4" s="1560"/>
      <c r="BY4" s="1560"/>
      <c r="BZ4" s="1560"/>
      <c r="CA4" s="1560"/>
      <c r="CB4" s="1560"/>
      <c r="CC4" s="1560"/>
      <c r="CD4" s="1560"/>
      <c r="CE4" s="1560"/>
      <c r="CF4" s="1560"/>
      <c r="CG4" s="1560"/>
    </row>
    <row r="5" spans="1:85" ht="36.75" customHeight="1" thickTop="1" x14ac:dyDescent="0.3">
      <c r="B5" s="1562"/>
      <c r="C5" s="1562"/>
      <c r="D5" s="1562"/>
      <c r="E5" s="1562"/>
      <c r="F5" s="1562"/>
      <c r="G5" s="1562"/>
      <c r="H5" s="1562"/>
      <c r="I5" s="1562"/>
      <c r="J5" s="1562"/>
      <c r="K5" s="1562"/>
      <c r="L5" s="1562"/>
      <c r="M5" s="1562"/>
      <c r="N5" s="1562"/>
      <c r="O5" s="1562"/>
      <c r="P5" s="1562"/>
      <c r="Q5" s="1562"/>
      <c r="R5" s="1562"/>
      <c r="S5" s="1562"/>
      <c r="T5" s="1562"/>
      <c r="U5" s="1562"/>
      <c r="V5" s="1562"/>
      <c r="W5" s="1562"/>
      <c r="X5" s="1562"/>
      <c r="Y5" s="1562"/>
      <c r="Z5" s="1562"/>
      <c r="AA5" s="1562"/>
      <c r="AB5" s="1562"/>
      <c r="AC5" s="1562"/>
      <c r="AD5" s="1562"/>
      <c r="AE5" s="1562"/>
      <c r="AF5" s="1562"/>
      <c r="AG5" s="1562"/>
      <c r="AH5" s="1562"/>
      <c r="AI5" s="1562"/>
      <c r="AJ5" s="1562"/>
      <c r="AK5" s="1562"/>
      <c r="AL5" s="1562"/>
      <c r="AM5" s="1562"/>
      <c r="AN5" s="1562"/>
      <c r="AO5" s="1562"/>
      <c r="AP5" s="1562"/>
      <c r="AQ5" s="1562"/>
      <c r="AR5" s="1562"/>
      <c r="AS5" s="1562"/>
      <c r="AT5" s="1562"/>
      <c r="AU5" s="1562"/>
      <c r="AV5" s="1562"/>
      <c r="AW5" s="1562"/>
      <c r="AX5" s="1562"/>
      <c r="AY5" s="1562"/>
      <c r="AZ5" s="1562"/>
      <c r="BA5" s="1562"/>
      <c r="BB5" s="1562"/>
      <c r="BC5" s="1562"/>
      <c r="BD5" s="1562"/>
      <c r="BE5" s="1562"/>
      <c r="BF5" s="1562"/>
      <c r="BG5" s="1562"/>
      <c r="BH5" s="1562"/>
      <c r="BI5" s="1562"/>
    </row>
    <row r="6" spans="1:85" ht="55.5" customHeight="1" x14ac:dyDescent="0.3">
      <c r="B6" s="1563"/>
      <c r="C6" s="1563"/>
      <c r="D6" s="1563"/>
      <c r="E6" s="1563"/>
      <c r="F6" s="1563"/>
      <c r="G6" s="1563"/>
      <c r="H6" s="1563"/>
      <c r="I6" s="1563"/>
      <c r="J6" s="1563"/>
      <c r="K6" s="1563"/>
      <c r="L6" s="1564"/>
      <c r="M6" s="1567" t="s">
        <v>0</v>
      </c>
      <c r="N6" s="1568"/>
      <c r="O6" s="1568"/>
      <c r="P6" s="1568"/>
      <c r="Q6" s="1568"/>
      <c r="R6" s="1568"/>
      <c r="S6" s="1568"/>
      <c r="T6" s="1568"/>
      <c r="U6" s="1568"/>
      <c r="V6" s="1568"/>
      <c r="W6" s="1568"/>
      <c r="X6" s="1568"/>
      <c r="Y6" s="1568"/>
      <c r="Z6" s="1568"/>
      <c r="AA6" s="1568"/>
      <c r="AB6" s="1568"/>
      <c r="AC6" s="1568"/>
      <c r="AD6" s="1568"/>
      <c r="AE6" s="1568"/>
      <c r="AF6" s="1568"/>
      <c r="AG6" s="1568"/>
      <c r="AH6" s="1568"/>
      <c r="AI6" s="1568"/>
      <c r="AJ6" s="1568"/>
      <c r="AK6" s="1569"/>
      <c r="AL6" s="1567" t="s">
        <v>1</v>
      </c>
      <c r="AM6" s="1568"/>
      <c r="AN6" s="1568"/>
      <c r="AO6" s="1568"/>
      <c r="AP6" s="1568"/>
      <c r="AQ6" s="1568"/>
      <c r="AR6" s="1568"/>
      <c r="AS6" s="1568"/>
      <c r="AT6" s="1568"/>
      <c r="AU6" s="1568"/>
      <c r="AV6" s="1568"/>
      <c r="AW6" s="1569"/>
      <c r="AX6" s="1850" t="s">
        <v>2</v>
      </c>
      <c r="AY6" s="1850"/>
      <c r="AZ6" s="1850"/>
      <c r="BA6" s="1850"/>
      <c r="BB6" s="1850"/>
      <c r="BC6" s="1850"/>
      <c r="BD6" s="1851" t="s">
        <v>3</v>
      </c>
      <c r="BE6" s="1852"/>
      <c r="BF6" s="1852"/>
      <c r="BG6" s="1852"/>
      <c r="BH6" s="1852"/>
      <c r="BI6" s="1005" t="s">
        <v>87</v>
      </c>
    </row>
    <row r="7" spans="1:85" ht="30.75" customHeight="1" x14ac:dyDescent="0.3">
      <c r="B7" s="1565"/>
      <c r="C7" s="1565"/>
      <c r="D7" s="1565"/>
      <c r="E7" s="1565"/>
      <c r="F7" s="1565"/>
      <c r="G7" s="1565"/>
      <c r="H7" s="1565"/>
      <c r="I7" s="1565"/>
      <c r="J7" s="1565"/>
      <c r="K7" s="1565"/>
      <c r="L7" s="1566"/>
      <c r="M7" s="1570"/>
      <c r="N7" s="1571"/>
      <c r="O7" s="1571"/>
      <c r="P7" s="1571"/>
      <c r="Q7" s="1571"/>
      <c r="R7" s="1571"/>
      <c r="S7" s="1571"/>
      <c r="T7" s="1571"/>
      <c r="U7" s="1571"/>
      <c r="V7" s="1571"/>
      <c r="W7" s="1571"/>
      <c r="X7" s="1571"/>
      <c r="Y7" s="1571"/>
      <c r="Z7" s="1571"/>
      <c r="AA7" s="1571"/>
      <c r="AB7" s="1571"/>
      <c r="AC7" s="1571"/>
      <c r="AD7" s="1571"/>
      <c r="AE7" s="1571"/>
      <c r="AF7" s="1571"/>
      <c r="AG7" s="1571"/>
      <c r="AH7" s="1571"/>
      <c r="AI7" s="1571"/>
      <c r="AJ7" s="1571"/>
      <c r="AK7" s="1572"/>
      <c r="AL7" s="1579" t="s">
        <v>85</v>
      </c>
      <c r="AM7" s="1844" t="s">
        <v>86</v>
      </c>
      <c r="AN7" s="1931" t="s">
        <v>89</v>
      </c>
      <c r="AO7" s="1602" t="s">
        <v>4</v>
      </c>
      <c r="AP7" s="1604" t="s">
        <v>5</v>
      </c>
      <c r="AQ7" s="1605"/>
      <c r="AR7" s="1605"/>
      <c r="AS7" s="1605"/>
      <c r="AT7" s="1605"/>
      <c r="AU7" s="1605"/>
      <c r="AV7" s="1605"/>
      <c r="AW7" s="1606"/>
      <c r="AX7" s="1607" t="s">
        <v>6</v>
      </c>
      <c r="AY7" s="1607" t="s">
        <v>7</v>
      </c>
      <c r="AZ7" s="1846" t="s">
        <v>8</v>
      </c>
      <c r="BA7" s="1846" t="s">
        <v>9</v>
      </c>
      <c r="BB7" s="1846" t="s">
        <v>10</v>
      </c>
      <c r="BC7" s="1579" t="s">
        <v>11</v>
      </c>
      <c r="BD7" s="1844" t="s">
        <v>3</v>
      </c>
      <c r="BE7" s="1844" t="s">
        <v>12</v>
      </c>
      <c r="BF7" s="1844" t="s">
        <v>13</v>
      </c>
      <c r="BG7" s="1844" t="s">
        <v>14</v>
      </c>
      <c r="BH7" s="1844" t="s">
        <v>15</v>
      </c>
      <c r="BI7" s="1844" t="s">
        <v>88</v>
      </c>
    </row>
    <row r="8" spans="1:85" s="39" customFormat="1" ht="144" customHeight="1" thickBot="1" x14ac:dyDescent="0.3">
      <c r="B8" s="59" t="s">
        <v>17</v>
      </c>
      <c r="C8" s="128" t="s">
        <v>75</v>
      </c>
      <c r="D8" s="128" t="s">
        <v>76</v>
      </c>
      <c r="E8" s="77" t="s">
        <v>18</v>
      </c>
      <c r="F8" s="59" t="s">
        <v>77</v>
      </c>
      <c r="G8" s="78" t="s">
        <v>80</v>
      </c>
      <c r="H8" s="58" t="s">
        <v>21</v>
      </c>
      <c r="I8" s="58" t="s">
        <v>19</v>
      </c>
      <c r="J8" s="58" t="s">
        <v>20</v>
      </c>
      <c r="K8" s="139" t="s">
        <v>354</v>
      </c>
      <c r="L8" s="58" t="s">
        <v>22</v>
      </c>
      <c r="M8" s="72" t="s">
        <v>81</v>
      </c>
      <c r="N8" s="72" t="s">
        <v>23</v>
      </c>
      <c r="O8" s="71" t="s">
        <v>24</v>
      </c>
      <c r="P8" s="71" t="s">
        <v>25</v>
      </c>
      <c r="Q8" s="71" t="s">
        <v>26</v>
      </c>
      <c r="R8" s="71" t="s">
        <v>27</v>
      </c>
      <c r="S8" s="71" t="s">
        <v>28</v>
      </c>
      <c r="T8" s="71" t="s">
        <v>29</v>
      </c>
      <c r="U8" s="71" t="s">
        <v>30</v>
      </c>
      <c r="V8" s="71" t="s">
        <v>31</v>
      </c>
      <c r="W8" s="71" t="s">
        <v>32</v>
      </c>
      <c r="X8" s="71" t="s">
        <v>33</v>
      </c>
      <c r="Y8" s="71" t="s">
        <v>34</v>
      </c>
      <c r="Z8" s="71" t="s">
        <v>35</v>
      </c>
      <c r="AA8" s="71" t="s">
        <v>36</v>
      </c>
      <c r="AB8" s="71" t="s">
        <v>37</v>
      </c>
      <c r="AC8" s="71" t="s">
        <v>38</v>
      </c>
      <c r="AD8" s="71" t="s">
        <v>39</v>
      </c>
      <c r="AE8" s="71" t="s">
        <v>40</v>
      </c>
      <c r="AF8" s="71" t="s">
        <v>41</v>
      </c>
      <c r="AG8" s="71" t="s">
        <v>42</v>
      </c>
      <c r="AH8" s="60" t="s">
        <v>43</v>
      </c>
      <c r="AI8" s="60" t="s">
        <v>18</v>
      </c>
      <c r="AJ8" s="60" t="s">
        <v>1429</v>
      </c>
      <c r="AK8" s="935" t="s">
        <v>83</v>
      </c>
      <c r="AL8" s="1847"/>
      <c r="AM8" s="1845"/>
      <c r="AN8" s="1932"/>
      <c r="AO8" s="1848"/>
      <c r="AP8" s="59" t="s">
        <v>44</v>
      </c>
      <c r="AQ8" s="129" t="s">
        <v>1401</v>
      </c>
      <c r="AR8" s="59" t="s">
        <v>46</v>
      </c>
      <c r="AS8" s="80" t="s">
        <v>1430</v>
      </c>
      <c r="AT8" s="61" t="s">
        <v>45</v>
      </c>
      <c r="AU8" s="59" t="s">
        <v>47</v>
      </c>
      <c r="AV8" s="59" t="s">
        <v>48</v>
      </c>
      <c r="AW8" s="59" t="s">
        <v>49</v>
      </c>
      <c r="AX8" s="1849"/>
      <c r="AY8" s="1849"/>
      <c r="AZ8" s="1846"/>
      <c r="BA8" s="1846"/>
      <c r="BB8" s="1846"/>
      <c r="BC8" s="1847"/>
      <c r="BD8" s="1845"/>
      <c r="BE8" s="1845"/>
      <c r="BF8" s="1845"/>
      <c r="BG8" s="1845"/>
      <c r="BH8" s="1845"/>
      <c r="BI8" s="1845"/>
    </row>
    <row r="9" spans="1:85" ht="114" customHeight="1" thickBot="1" x14ac:dyDescent="0.35">
      <c r="A9" s="39"/>
      <c r="B9" s="1583" t="s">
        <v>203</v>
      </c>
      <c r="C9" s="1904" t="str">
        <f>VLOOKUP(B9,'No Eliminar'!B$3:D$18,2,FALSE)</f>
        <v>Establecer el nivel de implementación y el grado de efectividad del Sistema de Control Interno, realizando un examen sistemático objetivo e independiente de los procesos, actividades, operaciones y resultados que permitan establecer la eficacia, eficiencia, efectividad y economía de la gestión, contribuyendo al cumplimiento de la misión institucional.</v>
      </c>
      <c r="D9" s="1906" t="str">
        <f>VLOOKUP(B9,'No Eliminar'!B$3:E$18,4,FALSE)</f>
        <v>Promover el Mejoramiento Continuo del Instituto</v>
      </c>
      <c r="E9" s="1908" t="s">
        <v>74</v>
      </c>
      <c r="F9" s="1892" t="s">
        <v>237</v>
      </c>
      <c r="G9" s="1910" t="s">
        <v>1610</v>
      </c>
      <c r="H9" s="1617" t="s">
        <v>63</v>
      </c>
      <c r="I9" s="1630" t="s">
        <v>1264</v>
      </c>
      <c r="J9" s="1630" t="s">
        <v>1265</v>
      </c>
      <c r="K9" s="1630" t="s">
        <v>355</v>
      </c>
      <c r="L9" s="1901" t="s">
        <v>373</v>
      </c>
      <c r="M9" s="1624" t="str">
        <f>IF(L9="No se ha presentado en los últimos años","Rara vez", IF(L9="Al menos  1 vez en los últimos 5 años","Improbable", IF(L9="Al menos  1 vez en los últimos 2 años","Posible", IF(L9="Al menos  1 vez en el último año","Probable",IF(L9="Más de 1 vez al año","Casi seguro",";")))))</f>
        <v>Rara vez</v>
      </c>
      <c r="N9" s="1902">
        <f>IF(M9="Rara vez", 20%, IF(M9="Improbable",40%, IF(M9="Posible",60%, IF(M9="Probable",80%,IF(M9="Casi seguro",100%,"")))))</f>
        <v>0.2</v>
      </c>
      <c r="O9" s="1913" t="s">
        <v>53</v>
      </c>
      <c r="P9" s="1913" t="s">
        <v>54</v>
      </c>
      <c r="Q9" s="1913" t="s">
        <v>54</v>
      </c>
      <c r="R9" s="1913" t="s">
        <v>54</v>
      </c>
      <c r="S9" s="1913" t="s">
        <v>53</v>
      </c>
      <c r="T9" s="1913" t="s">
        <v>54</v>
      </c>
      <c r="U9" s="1913" t="s">
        <v>54</v>
      </c>
      <c r="V9" s="1913" t="s">
        <v>54</v>
      </c>
      <c r="W9" s="1913" t="s">
        <v>54</v>
      </c>
      <c r="X9" s="1913" t="s">
        <v>53</v>
      </c>
      <c r="Y9" s="1913" t="s">
        <v>54</v>
      </c>
      <c r="Z9" s="1913" t="s">
        <v>53</v>
      </c>
      <c r="AA9" s="1913" t="s">
        <v>54</v>
      </c>
      <c r="AB9" s="1913" t="s">
        <v>54</v>
      </c>
      <c r="AC9" s="1913" t="s">
        <v>53</v>
      </c>
      <c r="AD9" s="1913" t="s">
        <v>54</v>
      </c>
      <c r="AE9" s="1913" t="s">
        <v>53</v>
      </c>
      <c r="AF9" s="1913" t="s">
        <v>53</v>
      </c>
      <c r="AG9" s="1913" t="s">
        <v>54</v>
      </c>
      <c r="AH9" s="1924">
        <f>COUNTIF(O9:AG9, "SI")</f>
        <v>7</v>
      </c>
      <c r="AI9" s="1926" t="str">
        <f>IF(AH9&lt;=5, "Moderado", IF(AH9&lt;=11,"Mayor","Catastrófico"))</f>
        <v>Mayor</v>
      </c>
      <c r="AJ9" s="1928">
        <f>IF(AI9="Leve", 20%, IF(AI9="Menor",40%, IF(AI9="Moderado",60%, IF(AI9="Mayor",80%,IF(AI9="Catastrófico",100%,"")))))</f>
        <v>0.8</v>
      </c>
      <c r="AK9" s="1638" t="str">
        <f>IF(AND(M9&lt;&gt;"",AI9&lt;&gt;""),VLOOKUP(M9&amp;AI9,'No Eliminar'!$P$32:$Q$56,2,FALSE),"")</f>
        <v>Alta</v>
      </c>
      <c r="AL9" s="188" t="s">
        <v>84</v>
      </c>
      <c r="AM9" s="1133" t="s">
        <v>1611</v>
      </c>
      <c r="AN9" s="971" t="s">
        <v>1613</v>
      </c>
      <c r="AO9" s="149" t="str">
        <f>IF(AP9="Preventivo","Probabilidad",IF(AP9="Detectivo","Probabilidad","Impacto"))</f>
        <v>Probabilidad</v>
      </c>
      <c r="AP9" s="508" t="s">
        <v>62</v>
      </c>
      <c r="AQ9" s="199">
        <f>IF(AP9="Preventivo", 25%, IF(AP9="Detectivo",15%, IF(AP9="Correctivo",10%,IF(AP9="No se tienen controles para aplicar al impacto","No Aplica",""))))</f>
        <v>0.15</v>
      </c>
      <c r="AR9" s="508" t="s">
        <v>56</v>
      </c>
      <c r="AS9" s="132">
        <f>IF(AR9="Automático", 25%, IF(AR9="Manual",15%,IF(AR9="No Aplica", "No Aplica","")))</f>
        <v>0.15</v>
      </c>
      <c r="AT9" s="96">
        <f>AQ9+AS9</f>
        <v>0.3</v>
      </c>
      <c r="AU9" s="508" t="s">
        <v>57</v>
      </c>
      <c r="AV9" s="508" t="s">
        <v>58</v>
      </c>
      <c r="AW9" s="508" t="s">
        <v>59</v>
      </c>
      <c r="AX9" s="96">
        <f>IFERROR(IF(AO9="Probabilidad",(N9-(+N9*AT9)),IF(AO9="Impacto",N9,"")),"")</f>
        <v>0.14000000000000001</v>
      </c>
      <c r="AY9" s="97" t="str">
        <f>IF(AX9&lt;=20%, "Muy Baja", IF(AX9&lt;=40%,"Baja", IF(AX9&lt;=60%,"Media",IF(AX9&lt;=80%,"Alta","Muy Alta"))))</f>
        <v>Muy Baja</v>
      </c>
      <c r="AZ9" s="96">
        <f>IF(AO9="Impacto",(AJ9-(+AJ9*AT9)),AJ9)</f>
        <v>0.8</v>
      </c>
      <c r="BA9" s="97" t="str">
        <f>IF(AZ9&lt;=20%, "Leve", IF(AZ9&lt;=40%,"Menor", IF(AZ9&lt;=60%,"Moderado",IF(AZ9&lt;=80%,"Mayor","Catastrófico"))))</f>
        <v>Mayor</v>
      </c>
      <c r="BB9" s="1723" t="str">
        <f>IF(AND(AY9&lt;&gt;"",BA9&lt;&gt;""),VLOOKUP(AY9&amp;BA9,'No Eliminar'!$P$3:$Q$27,2,FALSE),"")</f>
        <v>Alta</v>
      </c>
      <c r="BC9" s="1619" t="s">
        <v>60</v>
      </c>
      <c r="BD9" s="1915" t="s">
        <v>1614</v>
      </c>
      <c r="BE9" s="1915" t="s">
        <v>1615</v>
      </c>
      <c r="BF9" s="1915" t="s">
        <v>430</v>
      </c>
      <c r="BG9" s="1917">
        <v>44927</v>
      </c>
      <c r="BH9" s="1919" t="s">
        <v>1616</v>
      </c>
      <c r="BI9" s="1921" t="s">
        <v>1060</v>
      </c>
    </row>
    <row r="10" spans="1:85" ht="132.75" customHeight="1" thickBot="1" x14ac:dyDescent="0.35">
      <c r="A10" s="39"/>
      <c r="B10" s="1585"/>
      <c r="C10" s="1905"/>
      <c r="D10" s="1907"/>
      <c r="E10" s="1909"/>
      <c r="F10" s="1893"/>
      <c r="G10" s="1911"/>
      <c r="H10" s="1622"/>
      <c r="I10" s="1647"/>
      <c r="J10" s="1647"/>
      <c r="K10" s="1647"/>
      <c r="L10" s="1691"/>
      <c r="M10" s="1626"/>
      <c r="N10" s="1903"/>
      <c r="O10" s="1914"/>
      <c r="P10" s="1914"/>
      <c r="Q10" s="1914"/>
      <c r="R10" s="1914"/>
      <c r="S10" s="1914"/>
      <c r="T10" s="1914"/>
      <c r="U10" s="1914"/>
      <c r="V10" s="1914"/>
      <c r="W10" s="1914"/>
      <c r="X10" s="1914"/>
      <c r="Y10" s="1914"/>
      <c r="Z10" s="1914"/>
      <c r="AA10" s="1914"/>
      <c r="AB10" s="1914"/>
      <c r="AC10" s="1914"/>
      <c r="AD10" s="1914"/>
      <c r="AE10" s="1914"/>
      <c r="AF10" s="1914"/>
      <c r="AG10" s="1914"/>
      <c r="AH10" s="1925"/>
      <c r="AI10" s="1927"/>
      <c r="AJ10" s="1671"/>
      <c r="AK10" s="1640"/>
      <c r="AL10" s="189" t="s">
        <v>347</v>
      </c>
      <c r="AM10" s="1134" t="s">
        <v>1612</v>
      </c>
      <c r="AN10" s="971" t="s">
        <v>1613</v>
      </c>
      <c r="AO10" s="176" t="str">
        <f>IF(AP10="Preventivo","Probabilidad",IF(AP10="Detectivo","Probabilidad","Impacto"))</f>
        <v>Probabilidad</v>
      </c>
      <c r="AP10" s="499" t="s">
        <v>61</v>
      </c>
      <c r="AQ10" s="529">
        <f>IF(AP10="Preventivo", 25%, IF(AP10="Detectivo",15%, IF(AP10="Correctivo",10%,IF(AP10="No se tienen controles para aplicar al impacto","No Aplica",""))))</f>
        <v>0.25</v>
      </c>
      <c r="AR10" s="499" t="s">
        <v>56</v>
      </c>
      <c r="AS10" s="56">
        <f>IF(AR10="Automático", 25%, IF(AR10="Manual",15%,IF(AR10="No Aplica", "No Aplica","")))</f>
        <v>0.15</v>
      </c>
      <c r="AT10" s="116">
        <f>AQ10+AS10</f>
        <v>0.4</v>
      </c>
      <c r="AU10" s="499" t="s">
        <v>57</v>
      </c>
      <c r="AV10" s="499" t="s">
        <v>58</v>
      </c>
      <c r="AW10" s="499" t="s">
        <v>59</v>
      </c>
      <c r="AX10" s="151">
        <f>IFERROR(IF(AND(AO9="Probabilidad",AO10="Probabilidad"),(AX9-(+AX9*AT10)),IF(AO10="Probabilidad",(L9-(+L9*AT10)),IF(AO10="Impacto",AX9,""))),"")</f>
        <v>8.4000000000000005E-2</v>
      </c>
      <c r="AY10" s="117" t="str">
        <f>IF(AX10&lt;=20%, "Muy Baja", IF(AX10&lt;=40%,"Baja", IF(AX10&lt;=60%,"Media",IF(AX10&lt;=80%,"Alta","Muy Alta"))))</f>
        <v>Muy Baja</v>
      </c>
      <c r="AZ10" s="116">
        <f>IFERROR(IF(AND(AO9="Impacto",AO10="Impacto"),(AZ9-(+AZ9*AT10)),IF(AND(AO9="Impacto",AO10="Probabilidad"),(AZ9),IF(AND(AO9="Probabilidad",AO10="Impacto"),(AZ9-(+AZ9*AT10)),IF(AND(AO9="Probabilidad",AO10="Probabilidad"),(AZ9))))),"")</f>
        <v>0.8</v>
      </c>
      <c r="BA10" s="117" t="str">
        <f>IF(AZ10&lt;=20%, "Leve", IF(AZ10&lt;=40%,"Menor", IF(AZ10&lt;=60%,"Moderado",IF(AZ10&lt;=80%,"Mayor","Catastrófico"))))</f>
        <v>Mayor</v>
      </c>
      <c r="BB10" s="1930"/>
      <c r="BC10" s="1620"/>
      <c r="BD10" s="1916"/>
      <c r="BE10" s="1916"/>
      <c r="BF10" s="1916"/>
      <c r="BG10" s="1918"/>
      <c r="BH10" s="1920"/>
      <c r="BI10" s="1929"/>
    </row>
    <row r="11" spans="1:85" ht="153.75" customHeight="1" thickBot="1" x14ac:dyDescent="0.35">
      <c r="A11" s="39"/>
      <c r="B11" s="1583" t="s">
        <v>192</v>
      </c>
      <c r="C11" s="1904" t="str">
        <f>VLOOKUP(B11,'No Eliminar'!B$3:D$18,2,FALSE)</f>
        <v>Garantizar el respeto, promoción, protección y defensa de los derechos humanos en el sistema penitenciario y carcelario, a partir de la atención, asesoría y acompañamiento efectivos, a los requerimientos de los ciudadanos y partes interesadas a través del direccionamiento oportuno y eficiente a los procesos competentes.</v>
      </c>
      <c r="D11" s="1906" t="str">
        <f>VLOOKUP(B11,'No Eliminar'!B$3:E$18,4,FALSE)</f>
        <v>Garantizar el respeto, promoción, protección y defensa de los derechos humanos en el sistema penitenciario y carcelario
Ejecutar la planeación institucional en el marco de los valores del servicio público.</v>
      </c>
      <c r="E11" s="1908" t="s">
        <v>74</v>
      </c>
      <c r="F11" s="1892" t="s">
        <v>241</v>
      </c>
      <c r="G11" s="1910" t="s">
        <v>417</v>
      </c>
      <c r="H11" s="1617" t="s">
        <v>63</v>
      </c>
      <c r="I11" s="682" t="s">
        <v>432</v>
      </c>
      <c r="J11" s="1630" t="s">
        <v>433</v>
      </c>
      <c r="K11" s="1630" t="s">
        <v>355</v>
      </c>
      <c r="L11" s="1617" t="s">
        <v>371</v>
      </c>
      <c r="M11" s="1624" t="str">
        <f t="shared" ref="M11:M71" si="0">IF(L11="No se ha presentado en los últimos años","Rara vez", IF(L11="Al menos  1 vez en los últimos 5 años","Improbable", IF(L11="Al menos  1 vez en los últimos 2 años","Posible", IF(L11="Al menos  1 vez en el último año","Probable",IF(L11="Más de 1 vez al año","Casi seguro",";")))))</f>
        <v>Posible</v>
      </c>
      <c r="N11" s="1627">
        <f t="shared" ref="N11:N71" si="1">IF(M11="Rara vez", 20%, IF(M11="Improbable",40%, IF(M11="Posible",60%, IF(M11="Probable",80%,IF(M11="Casi seguro",100%,"")))))</f>
        <v>0.6</v>
      </c>
      <c r="O11" s="1706" t="s">
        <v>54</v>
      </c>
      <c r="P11" s="1706" t="s">
        <v>53</v>
      </c>
      <c r="Q11" s="1706" t="s">
        <v>54</v>
      </c>
      <c r="R11" s="1706" t="s">
        <v>54</v>
      </c>
      <c r="S11" s="1706" t="s">
        <v>53</v>
      </c>
      <c r="T11" s="1706" t="s">
        <v>54</v>
      </c>
      <c r="U11" s="1706" t="s">
        <v>54</v>
      </c>
      <c r="V11" s="1706" t="s">
        <v>54</v>
      </c>
      <c r="W11" s="1706" t="s">
        <v>54</v>
      </c>
      <c r="X11" s="1706" t="s">
        <v>53</v>
      </c>
      <c r="Y11" s="1706" t="s">
        <v>53</v>
      </c>
      <c r="Z11" s="1706" t="s">
        <v>53</v>
      </c>
      <c r="AA11" s="1706" t="s">
        <v>54</v>
      </c>
      <c r="AB11" s="1706" t="s">
        <v>54</v>
      </c>
      <c r="AC11" s="1706" t="s">
        <v>54</v>
      </c>
      <c r="AD11" s="1706" t="s">
        <v>54</v>
      </c>
      <c r="AE11" s="1706" t="s">
        <v>53</v>
      </c>
      <c r="AF11" s="1706" t="s">
        <v>53</v>
      </c>
      <c r="AG11" s="1706" t="s">
        <v>54</v>
      </c>
      <c r="AH11" s="1889">
        <f>COUNTIF(O11:AG11, "SI")</f>
        <v>7</v>
      </c>
      <c r="AI11" s="1926" t="str">
        <f>IF(AH11&lt;=5, "Moderado", IF(AH11&lt;=11,"Mayor","Catastrófico"))</f>
        <v>Mayor</v>
      </c>
      <c r="AJ11" s="1928">
        <f>IF(AI11="Leve", 20%, IF(AI11="Menor",40%, IF(AI11="Moderado",60%, IF(AI11="Mayor",80%,IF(AI11="Catastrófico",100%,"")))))</f>
        <v>0.8</v>
      </c>
      <c r="AK11" s="1638" t="str">
        <f>IF(AND(M11&lt;&gt;"",AI11&lt;&gt;""),VLOOKUP(M11&amp;AI11,'No Eliminar'!$P$32:$Q$56,2,FALSE),"")</f>
        <v>Alta</v>
      </c>
      <c r="AL11" s="190" t="s">
        <v>84</v>
      </c>
      <c r="AM11" s="1134" t="s">
        <v>1393</v>
      </c>
      <c r="AN11" s="178" t="s">
        <v>410</v>
      </c>
      <c r="AO11" s="149" t="str">
        <f>IF(AP11="Preventivo","Probabilidad",IF(AP11="Detectivo","Probabilidad","Impacto"))</f>
        <v>Probabilidad</v>
      </c>
      <c r="AP11" s="508" t="s">
        <v>61</v>
      </c>
      <c r="AQ11" s="199">
        <f>IF(AP11="Preventivo", 25%, IF(AP11="Detectivo",15%, IF(AP11="Correctivo",10%,IF(AP11="No se tienen controles para aplicar al impacto","No Aplica",""))))</f>
        <v>0.25</v>
      </c>
      <c r="AR11" s="508" t="s">
        <v>56</v>
      </c>
      <c r="AS11" s="132">
        <f>IF(AR11="Automático", 25%, IF(AR11="Manual",15%,IF(AR11="No Aplica", "No Aplica","")))</f>
        <v>0.15</v>
      </c>
      <c r="AT11" s="96">
        <f>AQ11+AS11</f>
        <v>0.4</v>
      </c>
      <c r="AU11" s="508" t="s">
        <v>73</v>
      </c>
      <c r="AV11" s="508" t="s">
        <v>58</v>
      </c>
      <c r="AW11" s="508" t="s">
        <v>59</v>
      </c>
      <c r="AX11" s="96">
        <f>IFERROR(IF(AO11="Probabilidad",(N11-(+N11*AT11)),IF(AO11="Impacto",N11,"")),"")</f>
        <v>0.36</v>
      </c>
      <c r="AY11" s="97" t="str">
        <f>IF(AX11&lt;=20%, "Muy Baja", IF(AX11&lt;=40%,"Baja", IF(AX11&lt;=60%,"Media",IF(AX11&lt;=80%,"Alta","Muy Alta"))))</f>
        <v>Baja</v>
      </c>
      <c r="AZ11" s="96">
        <f>IF(AO11="Impacto",(AJ11-(+AJ11*AT11)),AJ11)</f>
        <v>0.8</v>
      </c>
      <c r="BA11" s="97" t="str">
        <f>IF(AZ11&lt;=20%, "Leve", IF(AZ11&lt;=40%,"Menor", IF(AZ11&lt;=60%,"Moderado",IF(AZ11&lt;=80%,"Mayor","Catastrófico"))))</f>
        <v>Mayor</v>
      </c>
      <c r="BB11" s="1933" t="str">
        <f>IF(AND(AY11&lt;&gt;"",BA11&lt;&gt;""),VLOOKUP(AY11&amp;BA11,'No Eliminar'!$P$3:$Q$27,2,FALSE),"")</f>
        <v>Alta</v>
      </c>
      <c r="BC11" s="1935" t="s">
        <v>60</v>
      </c>
      <c r="BD11" s="150" t="s">
        <v>1394</v>
      </c>
      <c r="BE11" s="1152" t="s">
        <v>412</v>
      </c>
      <c r="BF11" s="1152" t="s">
        <v>430</v>
      </c>
      <c r="BG11" s="1153">
        <v>44928</v>
      </c>
      <c r="BH11" s="1153">
        <v>45289</v>
      </c>
      <c r="BI11" s="1782" t="s">
        <v>1396</v>
      </c>
    </row>
    <row r="12" spans="1:85" ht="129" customHeight="1" thickBot="1" x14ac:dyDescent="0.35">
      <c r="A12" s="39"/>
      <c r="B12" s="1585"/>
      <c r="C12" s="1905"/>
      <c r="D12" s="1907"/>
      <c r="E12" s="1909"/>
      <c r="F12" s="1894"/>
      <c r="G12" s="1912"/>
      <c r="H12" s="1618"/>
      <c r="I12" s="1049" t="s">
        <v>1215</v>
      </c>
      <c r="J12" s="1631"/>
      <c r="K12" s="1631"/>
      <c r="L12" s="1618"/>
      <c r="M12" s="1626"/>
      <c r="N12" s="1629"/>
      <c r="O12" s="1707"/>
      <c r="P12" s="1707"/>
      <c r="Q12" s="1707"/>
      <c r="R12" s="1707"/>
      <c r="S12" s="1707"/>
      <c r="T12" s="1707"/>
      <c r="U12" s="1707"/>
      <c r="V12" s="1707"/>
      <c r="W12" s="1707"/>
      <c r="X12" s="1707"/>
      <c r="Y12" s="1707"/>
      <c r="Z12" s="1707"/>
      <c r="AA12" s="1707"/>
      <c r="AB12" s="1707"/>
      <c r="AC12" s="1707"/>
      <c r="AD12" s="1707"/>
      <c r="AE12" s="1707"/>
      <c r="AF12" s="1707"/>
      <c r="AG12" s="1707"/>
      <c r="AH12" s="1891"/>
      <c r="AI12" s="1937"/>
      <c r="AJ12" s="1938"/>
      <c r="AK12" s="1640"/>
      <c r="AL12" s="191" t="s">
        <v>347</v>
      </c>
      <c r="AM12" s="1135" t="s">
        <v>1448</v>
      </c>
      <c r="AN12" s="179" t="s">
        <v>410</v>
      </c>
      <c r="AO12" s="177" t="str">
        <f>IF(AP12="Preventivo","Probabilidad",IF(AP12="Detectivo","Probabilidad","Impacto"))</f>
        <v>Probabilidad</v>
      </c>
      <c r="AP12" s="509" t="s">
        <v>62</v>
      </c>
      <c r="AQ12" s="267">
        <f>IF(AP12="Preventivo", 25%, IF(AP12="Detectivo",15%, IF(AP12="Correctivo",10%,IF(AP12="No se tienen controles para aplicar al impacto","No Aplica",""))))</f>
        <v>0.15</v>
      </c>
      <c r="AR12" s="509" t="s">
        <v>56</v>
      </c>
      <c r="AS12" s="135">
        <f>IF(AR12="Automático", 25%, IF(AR12="Manual",15%,IF(AR12="No Aplica", "No Aplica","")))</f>
        <v>0.15</v>
      </c>
      <c r="AT12" s="105">
        <f>AQ12+AS12</f>
        <v>0.3</v>
      </c>
      <c r="AU12" s="492" t="s">
        <v>73</v>
      </c>
      <c r="AV12" s="492" t="s">
        <v>58</v>
      </c>
      <c r="AW12" s="492" t="s">
        <v>59</v>
      </c>
      <c r="AX12" s="125">
        <f>IFERROR(IF(AND(AO11="Probabilidad",AO12="Probabilidad"),(AX11-(+AX11*AT12)),IF(AO12="Probabilidad",(L11-(+L11*AT12)),IF(AO12="Impacto",AX11,""))),"")</f>
        <v>0.252</v>
      </c>
      <c r="AY12" s="106" t="str">
        <f t="shared" ref="AY12" si="2">IF(AX12&lt;=20%, "Muy Baja", IF(AX12&lt;=40%,"Baja", IF(AX12&lt;=60%,"Media",IF(AX12&lt;=80%,"Alta","Muy Alta"))))</f>
        <v>Baja</v>
      </c>
      <c r="AZ12" s="105">
        <f>IFERROR(IF(AND(AO11="Impacto",AO12="Impacto"),(AZ11-(+AZ11*AT12)),IF(AND(AO11="Impacto",AO12="Probabilidad"),(AZ11),IF(AND(AO11="Probabilidad",AO12="Impacto"),(AZ11-(+AZ11*AT12)),IF(AND(AO11="Probabilidad",AO12="Probabilidad"),(AZ11))))),"")</f>
        <v>0.8</v>
      </c>
      <c r="BA12" s="106" t="str">
        <f t="shared" ref="BA12" si="3">IF(AZ12&lt;=20%, "Leve", IF(AZ12&lt;=40%,"Menor", IF(AZ12&lt;=60%,"Moderado",IF(AZ12&lt;=80%,"Mayor","Catastrófico"))))</f>
        <v>Mayor</v>
      </c>
      <c r="BB12" s="1934"/>
      <c r="BC12" s="1936"/>
      <c r="BD12" s="159" t="s">
        <v>1395</v>
      </c>
      <c r="BE12" s="1154" t="s">
        <v>412</v>
      </c>
      <c r="BF12" s="1154" t="s">
        <v>590</v>
      </c>
      <c r="BG12" s="1155">
        <v>44928</v>
      </c>
      <c r="BH12" s="1155">
        <v>45289</v>
      </c>
      <c r="BI12" s="1783"/>
    </row>
    <row r="13" spans="1:85" ht="174.75" customHeight="1" thickBot="1" x14ac:dyDescent="0.35">
      <c r="A13" s="39"/>
      <c r="B13" s="1583" t="s">
        <v>201</v>
      </c>
      <c r="C13" s="1904" t="str">
        <f>VLOOKUP(B13,'No Eliminar'!B$3:D$18,2,FALSE)</f>
        <v>Garantizar la función disciplinaria en los servidores públicos del INPEC de forma tal que se inicie y finalice el proceso con las garantías procesales, así como la implementación de políticas de prevención de las conductas que constituyan falta disciplinaria.</v>
      </c>
      <c r="D13" s="1906" t="str">
        <f>VLOOKUP(B13,'No Eliminar'!B$3:E$18,4,FALSE)</f>
        <v>Ejecutar la planeación institucional en el marco de los valores del servicio público.</v>
      </c>
      <c r="E13" s="1592" t="s">
        <v>50</v>
      </c>
      <c r="F13" s="1892" t="s">
        <v>245</v>
      </c>
      <c r="G13" s="1910" t="s">
        <v>455</v>
      </c>
      <c r="H13" s="1617" t="s">
        <v>63</v>
      </c>
      <c r="I13" s="192" t="s">
        <v>456</v>
      </c>
      <c r="J13" s="682" t="s">
        <v>457</v>
      </c>
      <c r="K13" s="682" t="s">
        <v>355</v>
      </c>
      <c r="L13" s="1617" t="s">
        <v>374</v>
      </c>
      <c r="M13" s="1624" t="str">
        <f t="shared" si="0"/>
        <v>Probable</v>
      </c>
      <c r="N13" s="1627">
        <f t="shared" si="1"/>
        <v>0.8</v>
      </c>
      <c r="O13" s="1899" t="s">
        <v>53</v>
      </c>
      <c r="P13" s="1899" t="s">
        <v>53</v>
      </c>
      <c r="Q13" s="1899" t="s">
        <v>53</v>
      </c>
      <c r="R13" s="1899" t="s">
        <v>53</v>
      </c>
      <c r="S13" s="1899" t="s">
        <v>53</v>
      </c>
      <c r="T13" s="1899" t="s">
        <v>54</v>
      </c>
      <c r="U13" s="1899" t="s">
        <v>53</v>
      </c>
      <c r="V13" s="1899" t="s">
        <v>54</v>
      </c>
      <c r="W13" s="1899" t="s">
        <v>54</v>
      </c>
      <c r="X13" s="1899" t="s">
        <v>54</v>
      </c>
      <c r="Y13" s="1899" t="s">
        <v>53</v>
      </c>
      <c r="Z13" s="1899" t="s">
        <v>53</v>
      </c>
      <c r="AA13" s="1899" t="s">
        <v>53</v>
      </c>
      <c r="AB13" s="1899" t="s">
        <v>53</v>
      </c>
      <c r="AC13" s="1899" t="s">
        <v>54</v>
      </c>
      <c r="AD13" s="1899" t="s">
        <v>54</v>
      </c>
      <c r="AE13" s="1899" t="s">
        <v>53</v>
      </c>
      <c r="AF13" s="1899" t="s">
        <v>54</v>
      </c>
      <c r="AG13" s="1899" t="s">
        <v>54</v>
      </c>
      <c r="AH13" s="1889">
        <f>COUNTIF(O13:AG13, "SI")</f>
        <v>11</v>
      </c>
      <c r="AI13" s="1632" t="str">
        <f t="shared" ref="AI13" si="4">IF(AH13&lt;=5, "Moderado", IF(AH13&lt;=11,"Mayor","Catastrófico"))</f>
        <v>Mayor</v>
      </c>
      <c r="AJ13" s="1635">
        <f t="shared" ref="AJ13" si="5">IF(AI13="Leve", 20%, IF(AI13="Menor",40%, IF(AI13="Moderado",60%, IF(AI13="Mayor",80%,IF(AI13="Catastrófico",100%,"")))))</f>
        <v>0.8</v>
      </c>
      <c r="AK13" s="1638" t="str">
        <f>IF(AND(M13&lt;&gt;"",AI13&lt;&gt;""),VLOOKUP(M13&amp;AI13,'No Eliminar'!$P$32:$Q$56,2,FALSE),"")</f>
        <v>Alta</v>
      </c>
      <c r="AL13" s="188" t="s">
        <v>84</v>
      </c>
      <c r="AM13" s="1136" t="s">
        <v>1463</v>
      </c>
      <c r="AN13" s="181" t="s">
        <v>459</v>
      </c>
      <c r="AO13" s="149" t="str">
        <f t="shared" ref="AO13" si="6">IF(AP13="Preventivo","Probabilidad",IF(AP13="Detectivo","Probabilidad","Impacto"))</f>
        <v>Probabilidad</v>
      </c>
      <c r="AP13" s="155" t="s">
        <v>61</v>
      </c>
      <c r="AQ13" s="199">
        <f t="shared" ref="AQ13" si="7">IF(AP13="Preventivo", 25%, IF(AP13="Detectivo",15%, IF(AP13="Correctivo",10%,IF(AP13="No se tienen controles para aplicar al impacto","No Aplica",""))))</f>
        <v>0.25</v>
      </c>
      <c r="AR13" s="155" t="s">
        <v>56</v>
      </c>
      <c r="AS13" s="140">
        <f t="shared" ref="AS13" si="8">IF(AR13="Automático", 25%, IF(AR13="Manual",15%,IF(AR13="No Aplica", "No Aplica","")))</f>
        <v>0.15</v>
      </c>
      <c r="AT13" s="96">
        <f t="shared" ref="AT13" si="9">AQ13+AS13</f>
        <v>0.4</v>
      </c>
      <c r="AU13" s="155" t="s">
        <v>73</v>
      </c>
      <c r="AV13" s="155" t="s">
        <v>58</v>
      </c>
      <c r="AW13" s="155" t="s">
        <v>59</v>
      </c>
      <c r="AX13" s="96">
        <f t="shared" ref="AX13" si="10">IFERROR(IF(AO13="Probabilidad",(N13-(+N13*AT13)),IF(AO13="Impacto",N13,"")),"")</f>
        <v>0.48</v>
      </c>
      <c r="AY13" s="97" t="str">
        <f t="shared" ref="AY13" si="11">IF(AX13&lt;=20%, "Muy Baja", IF(AX13&lt;=40%,"Baja", IF(AX13&lt;=60%,"Media",IF(AX13&lt;=80%,"Alta","Muy Alta"))))</f>
        <v>Media</v>
      </c>
      <c r="AZ13" s="96">
        <f t="shared" ref="AZ13" si="12">IF(AO13="Impacto",(AJ13-(+AJ13*AT13)),AJ13)</f>
        <v>0.8</v>
      </c>
      <c r="BA13" s="97" t="str">
        <f t="shared" ref="BA13" si="13">IF(AZ13&lt;=20%, "Leve", IF(AZ13&lt;=40%,"Menor", IF(AZ13&lt;=60%,"Moderado",IF(AZ13&lt;=80%,"Mayor","Catastrófico"))))</f>
        <v>Mayor</v>
      </c>
      <c r="BB13" s="154" t="str">
        <f>IF(AND(AY13&lt;&gt;"",BA13&lt;&gt;""),VLOOKUP(AY13&amp;BA13,'No Eliminar'!$P$3:$Q$27,2,FALSE),"")</f>
        <v>Alta</v>
      </c>
      <c r="BC13" s="1619" t="s">
        <v>60</v>
      </c>
      <c r="BD13" s="1840" t="s">
        <v>472</v>
      </c>
      <c r="BE13" s="1776" t="s">
        <v>473</v>
      </c>
      <c r="BF13" s="1817" t="s">
        <v>381</v>
      </c>
      <c r="BG13" s="1803">
        <v>44928</v>
      </c>
      <c r="BH13" s="1803">
        <v>45289</v>
      </c>
      <c r="BI13" s="1921" t="s">
        <v>454</v>
      </c>
    </row>
    <row r="14" spans="1:85" ht="254.25" customHeight="1" thickBot="1" x14ac:dyDescent="0.35">
      <c r="B14" s="1585"/>
      <c r="C14" s="1905"/>
      <c r="D14" s="1907"/>
      <c r="E14" s="1594"/>
      <c r="F14" s="1894"/>
      <c r="G14" s="1912"/>
      <c r="H14" s="1618"/>
      <c r="I14" s="193" t="s">
        <v>456</v>
      </c>
      <c r="J14" s="580" t="s">
        <v>458</v>
      </c>
      <c r="K14" s="1049" t="s">
        <v>356</v>
      </c>
      <c r="L14" s="1618"/>
      <c r="M14" s="1626"/>
      <c r="N14" s="1629"/>
      <c r="O14" s="1900"/>
      <c r="P14" s="1900"/>
      <c r="Q14" s="1900"/>
      <c r="R14" s="1900"/>
      <c r="S14" s="1900"/>
      <c r="T14" s="1900"/>
      <c r="U14" s="1900"/>
      <c r="V14" s="1900"/>
      <c r="W14" s="1900"/>
      <c r="X14" s="1900"/>
      <c r="Y14" s="1900"/>
      <c r="Z14" s="1900"/>
      <c r="AA14" s="1900"/>
      <c r="AB14" s="1900"/>
      <c r="AC14" s="1900"/>
      <c r="AD14" s="1900"/>
      <c r="AE14" s="1900"/>
      <c r="AF14" s="1900"/>
      <c r="AG14" s="1900"/>
      <c r="AH14" s="1891"/>
      <c r="AI14" s="1633"/>
      <c r="AJ14" s="1637"/>
      <c r="AK14" s="1640"/>
      <c r="AL14" s="190" t="s">
        <v>347</v>
      </c>
      <c r="AM14" s="1137" t="s">
        <v>1449</v>
      </c>
      <c r="AN14" s="990" t="s">
        <v>460</v>
      </c>
      <c r="AO14" s="180" t="str">
        <f t="shared" ref="AO14:AO87" si="14">IF(AP14="Preventivo","Probabilidad",IF(AP14="Detectivo","Probabilidad","Impacto"))</f>
        <v>Probabilidad</v>
      </c>
      <c r="AP14" s="138" t="s">
        <v>61</v>
      </c>
      <c r="AQ14" s="198">
        <f t="shared" ref="AQ14:AQ87" si="15">IF(AP14="Preventivo", 25%, IF(AP14="Detectivo",15%, IF(AP14="Correctivo",10%,IF(AP14="No se tienen controles para aplicar al impacto","No Aplica",""))))</f>
        <v>0.25</v>
      </c>
      <c r="AR14" s="138" t="s">
        <v>56</v>
      </c>
      <c r="AS14" s="137">
        <f t="shared" ref="AS14:AS87" si="16">IF(AR14="Automático", 25%, IF(AR14="Manual",15%,IF(AR14="No Aplica", "No Aplica","")))</f>
        <v>0.15</v>
      </c>
      <c r="AT14" s="146">
        <f t="shared" ref="AT14:AT87" si="17">AQ14+AS14</f>
        <v>0.4</v>
      </c>
      <c r="AU14" s="138" t="s">
        <v>73</v>
      </c>
      <c r="AV14" s="138" t="s">
        <v>58</v>
      </c>
      <c r="AW14" s="138" t="s">
        <v>59</v>
      </c>
      <c r="AX14" s="125">
        <f>IFERROR(IF(AND(AO13="Probabilidad",AO14="Probabilidad"),(AX13-(+AX13*AT14)),IF(AO14="Probabilidad",(L13-(+L13*AT14)),IF(AO14="Impacto",AX13,""))),"")</f>
        <v>0.28799999999999998</v>
      </c>
      <c r="AY14" s="147" t="str">
        <f t="shared" ref="AY14:AY87" si="18">IF(AX14&lt;=20%, "Muy Baja", IF(AX14&lt;=40%,"Baja", IF(AX14&lt;=60%,"Media",IF(AX14&lt;=80%,"Alta","Muy Alta"))))</f>
        <v>Baja</v>
      </c>
      <c r="AZ14" s="105">
        <f>IFERROR(IF(AND(AO13="Impacto",AO14="Impacto"),(AZ13-(+AZ13*AT14)),IF(AND(AO13="Impacto",AO14="Probabilidad"),(AZ13),IF(AND(AO13="Probabilidad",AO14="Impacto"),(AZ13-(+AZ13*AT14)),IF(AND(AO13="Probabilidad",AO14="Probabilidad"),(AZ13))))),"")</f>
        <v>0.8</v>
      </c>
      <c r="BA14" s="147" t="str">
        <f t="shared" ref="BA14:BA87" si="19">IF(AZ14&lt;=20%, "Leve", IF(AZ14&lt;=40%,"Menor", IF(AZ14&lt;=60%,"Moderado",IF(AZ14&lt;=80%,"Mayor","Catastrófico"))))</f>
        <v>Mayor</v>
      </c>
      <c r="BB14" s="136" t="str">
        <f>IF(AND(AY14&lt;&gt;"",BA14&lt;&gt;""),VLOOKUP(AY14&amp;BA14,'No Eliminar'!$P$3:$Q$27,2,FALSE),"")</f>
        <v>Alta</v>
      </c>
      <c r="BC14" s="1621"/>
      <c r="BD14" s="1842"/>
      <c r="BE14" s="1778"/>
      <c r="BF14" s="1819"/>
      <c r="BG14" s="1804"/>
      <c r="BH14" s="1804"/>
      <c r="BI14" s="1922"/>
    </row>
    <row r="15" spans="1:85" ht="273.75" customHeight="1" thickBot="1" x14ac:dyDescent="0.35">
      <c r="B15" s="399" t="s">
        <v>198</v>
      </c>
      <c r="C15" s="741" t="str">
        <f>VLOOKUP(B15,'No Eliminar'!B$3:D$18,2,FALSE)</f>
        <v>Realizar la formación, capacitación, inducción, instrucción, entrenamiento y reentrenamiento a los actores del Sistema Nacional Penitenciario que así lo requiera y las investigaciones a este ámbito en forma eficiente.</v>
      </c>
      <c r="D15" s="218" t="str">
        <f>VLOOKUP(B15,'No Eliminar'!B$3:E$18,4,FALSE)</f>
        <v>Gestionar un talento humano idóneo, comprometido y transparente, que contribuya al cumplimiento de la misión institucional y los fines del Estado, y alcance su propio desarrollo personal y laboral.</v>
      </c>
      <c r="E15" s="704" t="s">
        <v>50</v>
      </c>
      <c r="F15" s="226" t="s">
        <v>252</v>
      </c>
      <c r="G15" s="397" t="s">
        <v>482</v>
      </c>
      <c r="H15" s="688" t="s">
        <v>63</v>
      </c>
      <c r="I15" s="688" t="s">
        <v>483</v>
      </c>
      <c r="J15" s="688" t="s">
        <v>484</v>
      </c>
      <c r="K15" s="689" t="s">
        <v>355</v>
      </c>
      <c r="L15" s="200" t="s">
        <v>373</v>
      </c>
      <c r="M15" s="937" t="str">
        <f t="shared" si="0"/>
        <v>Rara vez</v>
      </c>
      <c r="N15" s="938">
        <f t="shared" si="1"/>
        <v>0.2</v>
      </c>
      <c r="O15" s="219" t="s">
        <v>53</v>
      </c>
      <c r="P15" s="219" t="s">
        <v>53</v>
      </c>
      <c r="Q15" s="219" t="s">
        <v>53</v>
      </c>
      <c r="R15" s="219" t="s">
        <v>53</v>
      </c>
      <c r="S15" s="219" t="s">
        <v>53</v>
      </c>
      <c r="T15" s="219" t="s">
        <v>54</v>
      </c>
      <c r="U15" s="219" t="s">
        <v>53</v>
      </c>
      <c r="V15" s="219" t="s">
        <v>54</v>
      </c>
      <c r="W15" s="219" t="s">
        <v>54</v>
      </c>
      <c r="X15" s="219" t="s">
        <v>53</v>
      </c>
      <c r="Y15" s="219" t="s">
        <v>53</v>
      </c>
      <c r="Z15" s="219" t="s">
        <v>53</v>
      </c>
      <c r="AA15" s="219" t="s">
        <v>54</v>
      </c>
      <c r="AB15" s="219" t="s">
        <v>54</v>
      </c>
      <c r="AC15" s="219" t="s">
        <v>53</v>
      </c>
      <c r="AD15" s="219" t="s">
        <v>54</v>
      </c>
      <c r="AE15" s="219" t="s">
        <v>53</v>
      </c>
      <c r="AF15" s="219" t="s">
        <v>53</v>
      </c>
      <c r="AG15" s="219" t="s">
        <v>54</v>
      </c>
      <c r="AH15" s="220">
        <f t="shared" ref="AH15:AH87" si="20">COUNTIF(O15:AG15, "SI")</f>
        <v>12</v>
      </c>
      <c r="AI15" s="205" t="str">
        <f t="shared" ref="AI15:AI87" si="21">IF(AH15&lt;=5, "Moderado", IF(AH15&lt;=11,"Mayor","Catastrófico"))</f>
        <v>Catastrófico</v>
      </c>
      <c r="AJ15" s="206">
        <f t="shared" ref="AJ15:AJ87" si="22">IF(AI15="Leve", 20%, IF(AI15="Menor",40%, IF(AI15="Moderado",60%, IF(AI15="Mayor",80%,IF(AI15="Catastrófico",100%,"")))))</f>
        <v>1</v>
      </c>
      <c r="AK15" s="936" t="str">
        <f>IF(AND(M15&lt;&gt;"",AI15&lt;&gt;""),VLOOKUP(M15&amp;AI15,'No Eliminar'!$P$32:$Q$56,2,FALSE),"")</f>
        <v>Extrema</v>
      </c>
      <c r="AL15" s="190" t="s">
        <v>84</v>
      </c>
      <c r="AM15" s="1138" t="s">
        <v>1478</v>
      </c>
      <c r="AN15" s="181" t="s">
        <v>486</v>
      </c>
      <c r="AO15" s="207" t="str">
        <f t="shared" si="14"/>
        <v>Probabilidad</v>
      </c>
      <c r="AP15" s="208" t="s">
        <v>61</v>
      </c>
      <c r="AQ15" s="231">
        <f t="shared" si="15"/>
        <v>0.25</v>
      </c>
      <c r="AR15" s="208" t="s">
        <v>56</v>
      </c>
      <c r="AS15" s="206">
        <f t="shared" si="16"/>
        <v>0.15</v>
      </c>
      <c r="AT15" s="209">
        <f t="shared" si="17"/>
        <v>0.4</v>
      </c>
      <c r="AU15" s="208" t="s">
        <v>57</v>
      </c>
      <c r="AV15" s="208" t="s">
        <v>58</v>
      </c>
      <c r="AW15" s="208" t="s">
        <v>59</v>
      </c>
      <c r="AX15" s="209">
        <f>IFERROR(IF(AO15="Probabilidad",(N15-(+N15*AT15)),IF(AO15="Impacto",N15,"")),"")</f>
        <v>0.12</v>
      </c>
      <c r="AY15" s="210" t="str">
        <f t="shared" si="18"/>
        <v>Muy Baja</v>
      </c>
      <c r="AZ15" s="209">
        <f t="shared" ref="AZ15:AZ87" si="23">IF(AO15="Impacto",(AJ15-(+AJ15*AT15)),AJ15)</f>
        <v>1</v>
      </c>
      <c r="BA15" s="210" t="str">
        <f t="shared" si="19"/>
        <v>Catastrófico</v>
      </c>
      <c r="BB15" s="211" t="str">
        <f>IF(AND(AY15&lt;&gt;"",BA15&lt;&gt;""),VLOOKUP(AY15&amp;BA15,'No Eliminar'!$P$3:$Q$27,2,FALSE),"")</f>
        <v>Extrema</v>
      </c>
      <c r="BC15" s="208" t="s">
        <v>60</v>
      </c>
      <c r="BD15" s="1156" t="s">
        <v>487</v>
      </c>
      <c r="BE15" s="1156" t="s">
        <v>489</v>
      </c>
      <c r="BF15" s="1156" t="s">
        <v>488</v>
      </c>
      <c r="BG15" s="1157">
        <v>45103</v>
      </c>
      <c r="BH15" s="1157">
        <v>45184</v>
      </c>
      <c r="BI15" s="1008" t="s">
        <v>490</v>
      </c>
    </row>
    <row r="16" spans="1:85" ht="293.25" customHeight="1" thickBot="1" x14ac:dyDescent="0.35">
      <c r="B16" s="1583" t="s">
        <v>193</v>
      </c>
      <c r="C16" s="1904" t="str">
        <f>VLOOKUP(B16,'No Eliminar'!B$3:D$18,2,FALSE)</f>
        <v>Establecer las directrices para la ejecución de la pena privativa de la libertad impuesta a través de una sentencia penal condenatoria y el control de las medidas de aseguramiento ordenadas por autoridad competente en los Establecimientos de Reclusión, garantizando el respeto y la protección de los Derechos Humanos del personal interno.</v>
      </c>
      <c r="D16" s="1906" t="str">
        <f>VLOOKUP(B16,'No Eliminar'!B$3:E$18,4,FALSE)</f>
        <v>Garantizar el orden y la disciplina en los establecimientos de reclusión, el cumplimiento de las penas y las medidas de detención preventiva, todo en el marco del respeto de los derechos humanos y la dignidad de las personas privadas de la libertad, los v</v>
      </c>
      <c r="E16" s="1592" t="s">
        <v>74</v>
      </c>
      <c r="F16" s="1892" t="s">
        <v>253</v>
      </c>
      <c r="G16" s="1641" t="s">
        <v>1278</v>
      </c>
      <c r="H16" s="1617" t="s">
        <v>63</v>
      </c>
      <c r="I16" s="1630" t="s">
        <v>492</v>
      </c>
      <c r="J16" s="1630" t="s">
        <v>1279</v>
      </c>
      <c r="K16" s="1630" t="s">
        <v>355</v>
      </c>
      <c r="L16" s="1617" t="s">
        <v>372</v>
      </c>
      <c r="M16" s="1624" t="str">
        <f t="shared" si="0"/>
        <v>Casi seguro</v>
      </c>
      <c r="N16" s="1627">
        <f t="shared" si="1"/>
        <v>1</v>
      </c>
      <c r="O16" s="1706" t="s">
        <v>53</v>
      </c>
      <c r="P16" s="1706" t="s">
        <v>53</v>
      </c>
      <c r="Q16" s="1706" t="s">
        <v>53</v>
      </c>
      <c r="R16" s="1706" t="s">
        <v>54</v>
      </c>
      <c r="S16" s="1706" t="s">
        <v>53</v>
      </c>
      <c r="T16" s="1706" t="s">
        <v>54</v>
      </c>
      <c r="U16" s="1706" t="s">
        <v>54</v>
      </c>
      <c r="V16" s="1706" t="s">
        <v>54</v>
      </c>
      <c r="W16" s="1706" t="s">
        <v>54</v>
      </c>
      <c r="X16" s="1706" t="s">
        <v>53</v>
      </c>
      <c r="Y16" s="1706" t="s">
        <v>53</v>
      </c>
      <c r="Z16" s="1706" t="s">
        <v>53</v>
      </c>
      <c r="AA16" s="1706" t="s">
        <v>53</v>
      </c>
      <c r="AB16" s="1706" t="s">
        <v>53</v>
      </c>
      <c r="AC16" s="1706" t="s">
        <v>54</v>
      </c>
      <c r="AD16" s="1706" t="s">
        <v>53</v>
      </c>
      <c r="AE16" s="1706" t="s">
        <v>54</v>
      </c>
      <c r="AF16" s="1706" t="s">
        <v>53</v>
      </c>
      <c r="AG16" s="1706" t="s">
        <v>54</v>
      </c>
      <c r="AH16" s="1889">
        <f t="shared" si="20"/>
        <v>11</v>
      </c>
      <c r="AI16" s="1632" t="str">
        <f t="shared" si="21"/>
        <v>Mayor</v>
      </c>
      <c r="AJ16" s="1635">
        <f t="shared" si="22"/>
        <v>0.8</v>
      </c>
      <c r="AK16" s="1638" t="str">
        <f>IF(AND(M16&lt;&gt;"",AI16&lt;&gt;""),VLOOKUP(M16&amp;AI16,'No Eliminar'!$P$32:$Q$56,2,FALSE),"")</f>
        <v>Alta</v>
      </c>
      <c r="AL16" s="250" t="s">
        <v>84</v>
      </c>
      <c r="AM16" s="1139" t="s">
        <v>1460</v>
      </c>
      <c r="AN16" s="1150" t="s">
        <v>512</v>
      </c>
      <c r="AO16" s="149" t="str">
        <f t="shared" si="14"/>
        <v>Probabilidad</v>
      </c>
      <c r="AP16" s="326" t="s">
        <v>61</v>
      </c>
      <c r="AQ16" s="199">
        <f t="shared" si="15"/>
        <v>0.25</v>
      </c>
      <c r="AR16" s="326" t="s">
        <v>56</v>
      </c>
      <c r="AS16" s="328">
        <f t="shared" si="16"/>
        <v>0.15</v>
      </c>
      <c r="AT16" s="96">
        <f t="shared" si="17"/>
        <v>0.4</v>
      </c>
      <c r="AU16" s="326" t="s">
        <v>57</v>
      </c>
      <c r="AV16" s="326" t="s">
        <v>58</v>
      </c>
      <c r="AW16" s="326" t="s">
        <v>59</v>
      </c>
      <c r="AX16" s="96">
        <f>IFERROR(IF(AO16="Probabilidad",(N16-(+N16*AT16)),IF(AO16="Impacto",N16,"")),"")</f>
        <v>0.6</v>
      </c>
      <c r="AY16" s="97" t="str">
        <f t="shared" si="18"/>
        <v>Media</v>
      </c>
      <c r="AZ16" s="96">
        <f t="shared" si="23"/>
        <v>0.8</v>
      </c>
      <c r="BA16" s="97" t="str">
        <f t="shared" si="19"/>
        <v>Mayor</v>
      </c>
      <c r="BB16" s="324" t="str">
        <f>IF(AND(AY16&lt;&gt;"",BA16&lt;&gt;""),VLOOKUP(AY16&amp;BA16,'No Eliminar'!$P$3:$Q$27,2,FALSE),"")</f>
        <v>Alta</v>
      </c>
      <c r="BC16" s="1619" t="s">
        <v>60</v>
      </c>
      <c r="BD16" s="1863" t="s">
        <v>513</v>
      </c>
      <c r="BE16" s="1863" t="s">
        <v>514</v>
      </c>
      <c r="BF16" s="1863" t="s">
        <v>395</v>
      </c>
      <c r="BG16" s="1897">
        <v>44928</v>
      </c>
      <c r="BH16" s="1897">
        <v>45291</v>
      </c>
      <c r="BI16" s="1782" t="s">
        <v>521</v>
      </c>
    </row>
    <row r="17" spans="2:63" s="614" customFormat="1" ht="249" customHeight="1" thickBot="1" x14ac:dyDescent="0.35">
      <c r="B17" s="1584"/>
      <c r="C17" s="1939"/>
      <c r="D17" s="1940"/>
      <c r="E17" s="1593"/>
      <c r="F17" s="1893"/>
      <c r="G17" s="1642"/>
      <c r="H17" s="1622"/>
      <c r="I17" s="1647"/>
      <c r="J17" s="1647"/>
      <c r="K17" s="1647"/>
      <c r="L17" s="1622"/>
      <c r="M17" s="1625"/>
      <c r="N17" s="1628"/>
      <c r="O17" s="1765"/>
      <c r="P17" s="1765"/>
      <c r="Q17" s="1765"/>
      <c r="R17" s="1765"/>
      <c r="S17" s="1765"/>
      <c r="T17" s="1765"/>
      <c r="U17" s="1765"/>
      <c r="V17" s="1765"/>
      <c r="W17" s="1765"/>
      <c r="X17" s="1765"/>
      <c r="Y17" s="1765"/>
      <c r="Z17" s="1765"/>
      <c r="AA17" s="1765"/>
      <c r="AB17" s="1765"/>
      <c r="AC17" s="1765"/>
      <c r="AD17" s="1765"/>
      <c r="AE17" s="1765"/>
      <c r="AF17" s="1765"/>
      <c r="AG17" s="1765"/>
      <c r="AH17" s="1890"/>
      <c r="AI17" s="1634"/>
      <c r="AJ17" s="1636"/>
      <c r="AK17" s="1639"/>
      <c r="AL17" s="710" t="s">
        <v>347</v>
      </c>
      <c r="AM17" s="1139" t="s">
        <v>1461</v>
      </c>
      <c r="AN17" s="1150" t="s">
        <v>519</v>
      </c>
      <c r="AO17" s="989" t="str">
        <f t="shared" ref="AO17" si="24">IF(AP17="Preventivo","Probabilidad",IF(AP17="Detectivo","Probabilidad","Impacto"))</f>
        <v>Probabilidad</v>
      </c>
      <c r="AP17" s="982" t="s">
        <v>61</v>
      </c>
      <c r="AQ17" s="198">
        <f>IF(AP17="Preventivo", 25%, IF(AP17="Detectivo",15%, IF(AP17="Correctivo",10%,IF(AP17="No se tienen controles para aplicar al impacto","No Aplica",""))))</f>
        <v>0.25</v>
      </c>
      <c r="AR17" s="982" t="s">
        <v>56</v>
      </c>
      <c r="AS17" s="980">
        <f>IF(AR17="Automático", 25%, IF(AR17="Manual",15%,IF(AR17="No Aplica", "No Aplica","")))</f>
        <v>0.15</v>
      </c>
      <c r="AT17" s="986">
        <f>AQ17+AS17</f>
        <v>0.4</v>
      </c>
      <c r="AU17" s="982" t="s">
        <v>57</v>
      </c>
      <c r="AV17" s="982" t="s">
        <v>58</v>
      </c>
      <c r="AW17" s="982" t="s">
        <v>59</v>
      </c>
      <c r="AX17" s="843">
        <f>IFERROR(IF(AND(AO16="Probabilidad",AO17="Probabilidad"),(AX16-(+AX16*AT17)),IF(AO17="Probabilidad",(L16-(+L16*AT17)),IF(AO17="Impacto",AX16,""))),"")</f>
        <v>0.36</v>
      </c>
      <c r="AY17" s="985" t="str">
        <f>IF(AX17&lt;=20%, "Muy Baja", IF(AX17&lt;=40%,"Baja", IF(AX17&lt;=60%,"Media",IF(AX17&lt;=80%,"Alta","Muy Alta"))))</f>
        <v>Baja</v>
      </c>
      <c r="AZ17" s="842">
        <f>IFERROR(IF(AND(AO16="Impacto",AO17="Impacto"),(AZ16-(+AZ16*AT17)),IF(AND(AO16="Impacto",AO17="Probabilidad"),(AZ16),IF(AND(AO16="Probabilidad",AO17="Impacto"),(AZ16-(+AZ16*AT17)),IF(AND(AO16="Probabilidad",AO17="Probabilidad"),(AZ16))))),"")</f>
        <v>0.8</v>
      </c>
      <c r="BA17" s="985" t="str">
        <f>IF(AZ17&lt;=20%, "Leve", IF(AZ17&lt;=40%,"Menor", IF(AZ17&lt;=60%,"Moderado",IF(AZ17&lt;=80%,"Mayor","Catastrófico"))))</f>
        <v>Mayor</v>
      </c>
      <c r="BB17" s="987" t="str">
        <f>IF(AND(AY17&lt;&gt;"",BA17&lt;&gt;""),VLOOKUP(AY17&amp;BA17,'No Eliminar'!$P$3:$Q$27,2,FALSE),"")</f>
        <v>Alta</v>
      </c>
      <c r="BC17" s="1620"/>
      <c r="BD17" s="1777"/>
      <c r="BE17" s="1777"/>
      <c r="BF17" s="1777"/>
      <c r="BG17" s="1790"/>
      <c r="BH17" s="1790"/>
      <c r="BI17" s="1805"/>
    </row>
    <row r="18" spans="2:63" ht="266.25" customHeight="1" thickBot="1" x14ac:dyDescent="0.35">
      <c r="B18" s="1584"/>
      <c r="C18" s="1939"/>
      <c r="D18" s="1940"/>
      <c r="E18" s="1614"/>
      <c r="F18" s="1894"/>
      <c r="G18" s="1643"/>
      <c r="H18" s="1618"/>
      <c r="I18" s="1631"/>
      <c r="J18" s="1631"/>
      <c r="K18" s="1631"/>
      <c r="L18" s="1618"/>
      <c r="M18" s="1626"/>
      <c r="N18" s="1629"/>
      <c r="O18" s="1707"/>
      <c r="P18" s="1707"/>
      <c r="Q18" s="1707"/>
      <c r="R18" s="1707"/>
      <c r="S18" s="1707"/>
      <c r="T18" s="1707"/>
      <c r="U18" s="1707"/>
      <c r="V18" s="1707"/>
      <c r="W18" s="1707"/>
      <c r="X18" s="1707"/>
      <c r="Y18" s="1707"/>
      <c r="Z18" s="1707"/>
      <c r="AA18" s="1707"/>
      <c r="AB18" s="1707"/>
      <c r="AC18" s="1707"/>
      <c r="AD18" s="1707"/>
      <c r="AE18" s="1707"/>
      <c r="AF18" s="1707"/>
      <c r="AG18" s="1707"/>
      <c r="AH18" s="1891"/>
      <c r="AI18" s="1633"/>
      <c r="AJ18" s="1637"/>
      <c r="AK18" s="1640"/>
      <c r="AL18" s="250" t="s">
        <v>348</v>
      </c>
      <c r="AM18" s="1139" t="s">
        <v>1462</v>
      </c>
      <c r="AN18" s="1151" t="s">
        <v>512</v>
      </c>
      <c r="AO18" s="322" t="str">
        <f t="shared" si="14"/>
        <v>Probabilidad</v>
      </c>
      <c r="AP18" s="316" t="s">
        <v>61</v>
      </c>
      <c r="AQ18" s="198">
        <f t="shared" si="15"/>
        <v>0.25</v>
      </c>
      <c r="AR18" s="316" t="s">
        <v>56</v>
      </c>
      <c r="AS18" s="315">
        <f t="shared" si="16"/>
        <v>0.15</v>
      </c>
      <c r="AT18" s="317">
        <f>AQ18+AS18</f>
        <v>0.4</v>
      </c>
      <c r="AU18" s="316" t="s">
        <v>57</v>
      </c>
      <c r="AV18" s="316" t="s">
        <v>58</v>
      </c>
      <c r="AW18" s="316" t="s">
        <v>59</v>
      </c>
      <c r="AX18" s="843">
        <f>IFERROR(IF(AND(AO17="Probabilidad",AO18="Probabilidad"),(AX17-(+AX17*AT18)),IF(AO18="Probabilidad",(L17-(+L17*AT18)),IF(AO18="Impacto",AX17,""))),"")</f>
        <v>0.216</v>
      </c>
      <c r="AY18" s="318" t="str">
        <f>IF(AX18&lt;=20%, "Muy Baja", IF(AX18&lt;=40%,"Baja", IF(AX18&lt;=60%,"Media",IF(AX18&lt;=80%,"Alta","Muy Alta"))))</f>
        <v>Baja</v>
      </c>
      <c r="AZ18" s="105">
        <f>IFERROR(IF(AND(AO16="Impacto",AO18="Impacto"),(AZ16-(+AZ16*AT18)),IF(AND(AO16="Impacto",AO18="Probabilidad"),(AZ16),IF(AND(AO16="Probabilidad",AO18="Impacto"),(AZ16-(+AZ16*AT18)),IF(AND(AO16="Probabilidad",AO18="Probabilidad"),(AZ16))))),"")</f>
        <v>0.8</v>
      </c>
      <c r="BA18" s="318" t="str">
        <f>IF(AZ18&lt;=20%, "Leve", IF(AZ18&lt;=40%,"Menor", IF(AZ18&lt;=60%,"Moderado",IF(AZ18&lt;=80%,"Mayor","Catastrófico"))))</f>
        <v>Mayor</v>
      </c>
      <c r="BB18" s="319" t="str">
        <f>IF(AND(AY18&lt;&gt;"",BA18&lt;&gt;""),VLOOKUP(AY18&amp;BA18,'No Eliminar'!$P$3:$Q$27,2,FALSE),"")</f>
        <v>Alta</v>
      </c>
      <c r="BC18" s="1621"/>
      <c r="BD18" s="1864"/>
      <c r="BE18" s="1864"/>
      <c r="BF18" s="1864"/>
      <c r="BG18" s="1898"/>
      <c r="BH18" s="1898"/>
      <c r="BI18" s="1783"/>
    </row>
    <row r="19" spans="2:63" s="336" customFormat="1" ht="187.5" customHeight="1" thickBot="1" x14ac:dyDescent="0.35">
      <c r="B19" s="1583" t="s">
        <v>194</v>
      </c>
      <c r="C19" s="1904" t="str">
        <f>VLOOKUP(B19,'No Eliminar'!B$3:D$18,2,FALSE)</f>
        <v>Definir políticas y estrategias para el diseño de programas y lineamientos en los servicios de salud y alimentación, actividades ocupacionales y programas de atención psicosocial para atender las necesidades de la población privada de la libertad.</v>
      </c>
      <c r="D19" s="1941" t="str">
        <f>VLOOKUP(B19,'No Eliminar'!B$3:E$18,4,FALSE)</f>
        <v>Establecer de acuerdo con las políticas institucionales y la normatividad vigente los planes para el desarrollo de los proyectos y programas de atención básica de la población sindicada privada de la libertad y el tratamiento penitenciario de la población</v>
      </c>
      <c r="E19" s="1127" t="s">
        <v>74</v>
      </c>
      <c r="F19" s="865" t="s">
        <v>265</v>
      </c>
      <c r="G19" s="1129" t="s">
        <v>770</v>
      </c>
      <c r="H19" s="1100" t="s">
        <v>63</v>
      </c>
      <c r="I19" s="1048" t="s">
        <v>771</v>
      </c>
      <c r="J19" s="1048" t="s">
        <v>1298</v>
      </c>
      <c r="K19" s="1048" t="s">
        <v>355</v>
      </c>
      <c r="L19" s="845" t="s">
        <v>372</v>
      </c>
      <c r="M19" s="937" t="str">
        <f t="shared" si="0"/>
        <v>Casi seguro</v>
      </c>
      <c r="N19" s="938">
        <f t="shared" si="1"/>
        <v>1</v>
      </c>
      <c r="O19" s="855" t="s">
        <v>53</v>
      </c>
      <c r="P19" s="855" t="s">
        <v>53</v>
      </c>
      <c r="Q19" s="855" t="s">
        <v>53</v>
      </c>
      <c r="R19" s="855" t="s">
        <v>53</v>
      </c>
      <c r="S19" s="855" t="s">
        <v>53</v>
      </c>
      <c r="T19" s="855" t="s">
        <v>53</v>
      </c>
      <c r="U19" s="855" t="s">
        <v>53</v>
      </c>
      <c r="V19" s="855" t="s">
        <v>53</v>
      </c>
      <c r="W19" s="855" t="s">
        <v>54</v>
      </c>
      <c r="X19" s="855" t="s">
        <v>53</v>
      </c>
      <c r="Y19" s="855" t="s">
        <v>53</v>
      </c>
      <c r="Z19" s="855" t="s">
        <v>53</v>
      </c>
      <c r="AA19" s="855" t="s">
        <v>53</v>
      </c>
      <c r="AB19" s="855" t="s">
        <v>53</v>
      </c>
      <c r="AC19" s="855" t="s">
        <v>53</v>
      </c>
      <c r="AD19" s="855" t="s">
        <v>53</v>
      </c>
      <c r="AE19" s="855" t="s">
        <v>53</v>
      </c>
      <c r="AF19" s="855" t="s">
        <v>53</v>
      </c>
      <c r="AG19" s="855" t="s">
        <v>54</v>
      </c>
      <c r="AH19" s="864">
        <f t="shared" ref="AH19" si="25">COUNTIF(O19:AG19, "SI")</f>
        <v>17</v>
      </c>
      <c r="AI19" s="848" t="str">
        <f t="shared" ref="AI19" si="26">IF(AH19&lt;=5, "Moderado", IF(AH19&lt;=11,"Mayor","Catastrófico"))</f>
        <v>Catastrófico</v>
      </c>
      <c r="AJ19" s="849">
        <f t="shared" ref="AJ19" si="27">IF(AI19="Leve", 20%, IF(AI19="Menor",40%, IF(AI19="Moderado",60%, IF(AI19="Mayor",80%,IF(AI19="Catastrófico",100%,"")))))</f>
        <v>1</v>
      </c>
      <c r="AK19" s="936" t="str">
        <f>IF(AND(M19&lt;&gt;"",AI19&lt;&gt;""),VLOOKUP(M19&amp;AI19,'No Eliminar'!$P$32:$Q$56,2,FALSE),"")</f>
        <v>Extrema</v>
      </c>
      <c r="AL19" s="190" t="s">
        <v>84</v>
      </c>
      <c r="AM19" s="1139" t="s">
        <v>1545</v>
      </c>
      <c r="AN19" s="895" t="s">
        <v>1221</v>
      </c>
      <c r="AO19" s="94" t="str">
        <f t="shared" ref="AO19:AO25" si="28">IF(AP19="Preventivo","Probabilidad",IF(AP19="Detectivo","Probabilidad","Impacto"))</f>
        <v>Probabilidad</v>
      </c>
      <c r="AP19" s="326" t="s">
        <v>62</v>
      </c>
      <c r="AQ19" s="199">
        <f t="shared" ref="AQ19:AQ25" si="29">IF(AP19="Preventivo", 25%, IF(AP19="Detectivo",15%, IF(AP19="Correctivo",10%,IF(AP19="No se tienen controles para aplicar al impacto","No Aplica",""))))</f>
        <v>0.15</v>
      </c>
      <c r="AR19" s="326" t="s">
        <v>56</v>
      </c>
      <c r="AS19" s="328">
        <f t="shared" ref="AS19:AS24" si="30">IF(AR19="Automático", 25%, IF(AR19="Manual",15%,IF(AR19="No Aplica", "No Aplica","")))</f>
        <v>0.15</v>
      </c>
      <c r="AT19" s="96">
        <f t="shared" ref="AT19:AT24" si="31">AQ19+AS19</f>
        <v>0.3</v>
      </c>
      <c r="AU19" s="326" t="s">
        <v>57</v>
      </c>
      <c r="AV19" s="326" t="s">
        <v>58</v>
      </c>
      <c r="AW19" s="326" t="s">
        <v>59</v>
      </c>
      <c r="AX19" s="96">
        <f t="shared" ref="AX19" si="32">IFERROR(IF(AO19="Probabilidad",(N19-(+N19*AT19)),IF(AO19="Impacto",N19,"")),"")</f>
        <v>0.7</v>
      </c>
      <c r="AY19" s="97" t="str">
        <f t="shared" ref="AY19:AY23" si="33">IF(AX19&lt;=20%, "Muy Baja", IF(AX19&lt;=40%,"Baja", IF(AX19&lt;=60%,"Media",IF(AX19&lt;=80%,"Alta","Muy Alta"))))</f>
        <v>Alta</v>
      </c>
      <c r="AZ19" s="96">
        <f t="shared" ref="AZ19" si="34">IF(AO19="Impacto",(AJ19-(+AJ19*AT19)),AJ19)</f>
        <v>1</v>
      </c>
      <c r="BA19" s="97" t="str">
        <f t="shared" ref="BA19:BA24" si="35">IF(AZ19&lt;=20%, "Leve", IF(AZ19&lt;=40%,"Menor", IF(AZ19&lt;=60%,"Moderado",IF(AZ19&lt;=80%,"Mayor","Catastrófico"))))</f>
        <v>Catastrófico</v>
      </c>
      <c r="BB19" s="324" t="str">
        <f>IF(AND(AY19&lt;&gt;"",BA19&lt;&gt;""),VLOOKUP(AY19&amp;BA19,'No Eliminar'!$P$3:$Q$27,2,FALSE),"")</f>
        <v>Extrema</v>
      </c>
      <c r="BC19" s="850" t="s">
        <v>60</v>
      </c>
      <c r="BD19" s="1014" t="s">
        <v>1302</v>
      </c>
      <c r="BE19" s="1152" t="s">
        <v>774</v>
      </c>
      <c r="BF19" s="1152" t="s">
        <v>1303</v>
      </c>
      <c r="BG19" s="1158">
        <v>44958</v>
      </c>
      <c r="BH19" s="1158">
        <v>45260</v>
      </c>
      <c r="BI19" s="1159" t="s">
        <v>776</v>
      </c>
    </row>
    <row r="20" spans="2:63" s="336" customFormat="1" ht="144" customHeight="1" thickBot="1" x14ac:dyDescent="0.35">
      <c r="B20" s="1585"/>
      <c r="C20" s="1905"/>
      <c r="D20" s="1942"/>
      <c r="E20" s="1128" t="s">
        <v>50</v>
      </c>
      <c r="F20" s="226" t="s">
        <v>268</v>
      </c>
      <c r="G20" s="688" t="s">
        <v>783</v>
      </c>
      <c r="H20" s="688" t="s">
        <v>63</v>
      </c>
      <c r="I20" s="688" t="s">
        <v>784</v>
      </c>
      <c r="J20" s="688" t="s">
        <v>1304</v>
      </c>
      <c r="K20" s="689" t="s">
        <v>355</v>
      </c>
      <c r="L20" s="299" t="s">
        <v>372</v>
      </c>
      <c r="M20" s="937" t="str">
        <f t="shared" si="0"/>
        <v>Casi seguro</v>
      </c>
      <c r="N20" s="938">
        <f t="shared" si="1"/>
        <v>1</v>
      </c>
      <c r="O20" s="203" t="s">
        <v>53</v>
      </c>
      <c r="P20" s="203" t="s">
        <v>53</v>
      </c>
      <c r="Q20" s="203" t="s">
        <v>54</v>
      </c>
      <c r="R20" s="203" t="s">
        <v>54</v>
      </c>
      <c r="S20" s="203" t="s">
        <v>53</v>
      </c>
      <c r="T20" s="203" t="s">
        <v>53</v>
      </c>
      <c r="U20" s="203" t="s">
        <v>53</v>
      </c>
      <c r="V20" s="203" t="s">
        <v>53</v>
      </c>
      <c r="W20" s="203" t="s">
        <v>54</v>
      </c>
      <c r="X20" s="203" t="s">
        <v>53</v>
      </c>
      <c r="Y20" s="203" t="s">
        <v>53</v>
      </c>
      <c r="Z20" s="203" t="s">
        <v>53</v>
      </c>
      <c r="AA20" s="203" t="s">
        <v>53</v>
      </c>
      <c r="AB20" s="203" t="s">
        <v>53</v>
      </c>
      <c r="AC20" s="203" t="s">
        <v>53</v>
      </c>
      <c r="AD20" s="203" t="s">
        <v>53</v>
      </c>
      <c r="AE20" s="203" t="s">
        <v>53</v>
      </c>
      <c r="AF20" s="203" t="s">
        <v>53</v>
      </c>
      <c r="AG20" s="203" t="s">
        <v>54</v>
      </c>
      <c r="AH20" s="220">
        <f t="shared" ref="AH20:AH22" si="36">COUNTIF(O20:AG20, "SI")</f>
        <v>15</v>
      </c>
      <c r="AI20" s="205" t="str">
        <f t="shared" ref="AI20:AI22" si="37">IF(AH20&lt;=5, "Moderado", IF(AH20&lt;=11,"Mayor","Catastrófico"))</f>
        <v>Catastrófico</v>
      </c>
      <c r="AJ20" s="206">
        <f t="shared" ref="AJ20:AJ22" si="38">IF(AI20="Leve", 20%, IF(AI20="Menor",40%, IF(AI20="Moderado",60%, IF(AI20="Mayor",80%,IF(AI20="Catastrófico",100%,"")))))</f>
        <v>1</v>
      </c>
      <c r="AK20" s="936" t="str">
        <f>IF(AND(M20&lt;&gt;"",AI20&lt;&gt;""),VLOOKUP(M20&amp;AI20,'No Eliminar'!$P$32:$Q$56,2,FALSE),"")</f>
        <v>Extrema</v>
      </c>
      <c r="AL20" s="162" t="s">
        <v>84</v>
      </c>
      <c r="AM20" s="1139" t="s">
        <v>1546</v>
      </c>
      <c r="AN20" s="1006" t="s">
        <v>1497</v>
      </c>
      <c r="AO20" s="207" t="str">
        <f t="shared" si="28"/>
        <v>Probabilidad</v>
      </c>
      <c r="AP20" s="208" t="s">
        <v>61</v>
      </c>
      <c r="AQ20" s="231">
        <f t="shared" si="29"/>
        <v>0.25</v>
      </c>
      <c r="AR20" s="208" t="s">
        <v>56</v>
      </c>
      <c r="AS20" s="206">
        <f t="shared" si="30"/>
        <v>0.15</v>
      </c>
      <c r="AT20" s="209">
        <f t="shared" si="31"/>
        <v>0.4</v>
      </c>
      <c r="AU20" s="208" t="s">
        <v>57</v>
      </c>
      <c r="AV20" s="208" t="s">
        <v>58</v>
      </c>
      <c r="AW20" s="208" t="s">
        <v>59</v>
      </c>
      <c r="AX20" s="209">
        <f t="shared" ref="AX20:AX21" si="39">IFERROR(IF(AO20="Probabilidad",(N20-(+N20*AT20)),IF(AO20="Impacto",N20,"")),"")</f>
        <v>0.6</v>
      </c>
      <c r="AY20" s="210" t="str">
        <f t="shared" si="33"/>
        <v>Media</v>
      </c>
      <c r="AZ20" s="209">
        <f t="shared" ref="AZ20:AZ21" si="40">IF(AO20="Impacto",(AJ20-(+AJ20*AT20)),AJ20)</f>
        <v>1</v>
      </c>
      <c r="BA20" s="210" t="str">
        <f t="shared" si="35"/>
        <v>Catastrófico</v>
      </c>
      <c r="BB20" s="211" t="str">
        <f>IF(AND(AY20&lt;&gt;"",BA20&lt;&gt;""),VLOOKUP(AY20&amp;BA20,'No Eliminar'!$P$3:$Q$27,2,FALSE),"")</f>
        <v>Extrema</v>
      </c>
      <c r="BC20" s="208" t="s">
        <v>60</v>
      </c>
      <c r="BD20" s="1156" t="s">
        <v>1496</v>
      </c>
      <c r="BE20" s="1156" t="s">
        <v>1498</v>
      </c>
      <c r="BF20" s="930" t="s">
        <v>430</v>
      </c>
      <c r="BG20" s="1160">
        <v>44958</v>
      </c>
      <c r="BH20" s="1160">
        <v>45260</v>
      </c>
      <c r="BI20" s="1008" t="s">
        <v>789</v>
      </c>
    </row>
    <row r="21" spans="2:63" s="614" customFormat="1" ht="161.25" customHeight="1" thickBot="1" x14ac:dyDescent="0.35">
      <c r="B21" s="778" t="s">
        <v>199</v>
      </c>
      <c r="C21" s="741" t="str">
        <f>VLOOKUP(B21,'No Eliminar'!B$3:D$18,2,FALSE)</f>
        <v>Ejercer la defensa de los intereses del Instituto, el control de la legalidad de sus actos administrativos y emitir conceptos jurídicos relacionados con el objeto y función de la entidad.</v>
      </c>
      <c r="D21" s="743" t="str">
        <f>VLOOKUP(B21,'No Eliminar'!B$3:E$18,4,FALSE)</f>
        <v>Ejecutar la planeación institucional en el marco de los valores del servicio público.</v>
      </c>
      <c r="E21" s="215" t="s">
        <v>50</v>
      </c>
      <c r="F21" s="733" t="s">
        <v>271</v>
      </c>
      <c r="G21" s="1130" t="s">
        <v>669</v>
      </c>
      <c r="H21" s="1119" t="s">
        <v>63</v>
      </c>
      <c r="I21" s="1119" t="s">
        <v>1149</v>
      </c>
      <c r="J21" s="1119" t="s">
        <v>1150</v>
      </c>
      <c r="K21" s="1060" t="s">
        <v>355</v>
      </c>
      <c r="L21" s="390" t="s">
        <v>373</v>
      </c>
      <c r="M21" s="937" t="str">
        <f t="shared" si="0"/>
        <v>Rara vez</v>
      </c>
      <c r="N21" s="938">
        <f t="shared" si="1"/>
        <v>0.2</v>
      </c>
      <c r="O21" s="632" t="s">
        <v>53</v>
      </c>
      <c r="P21" s="632" t="s">
        <v>53</v>
      </c>
      <c r="Q21" s="632" t="s">
        <v>53</v>
      </c>
      <c r="R21" s="632" t="s">
        <v>53</v>
      </c>
      <c r="S21" s="632" t="s">
        <v>53</v>
      </c>
      <c r="T21" s="632" t="s">
        <v>53</v>
      </c>
      <c r="U21" s="632" t="s">
        <v>53</v>
      </c>
      <c r="V21" s="632" t="s">
        <v>53</v>
      </c>
      <c r="W21" s="632" t="s">
        <v>54</v>
      </c>
      <c r="X21" s="632" t="s">
        <v>53</v>
      </c>
      <c r="Y21" s="632" t="s">
        <v>53</v>
      </c>
      <c r="Z21" s="632" t="s">
        <v>53</v>
      </c>
      <c r="AA21" s="632" t="s">
        <v>53</v>
      </c>
      <c r="AB21" s="632" t="s">
        <v>53</v>
      </c>
      <c r="AC21" s="632" t="s">
        <v>53</v>
      </c>
      <c r="AD21" s="632" t="s">
        <v>54</v>
      </c>
      <c r="AE21" s="632" t="s">
        <v>53</v>
      </c>
      <c r="AF21" s="632" t="s">
        <v>53</v>
      </c>
      <c r="AG21" s="632" t="s">
        <v>54</v>
      </c>
      <c r="AH21" s="600">
        <f t="shared" si="36"/>
        <v>16</v>
      </c>
      <c r="AI21" s="628" t="str">
        <f t="shared" si="37"/>
        <v>Catastrófico</v>
      </c>
      <c r="AJ21" s="627">
        <f t="shared" si="38"/>
        <v>1</v>
      </c>
      <c r="AK21" s="936" t="str">
        <f>IF(AND(M21&lt;&gt;"",AI21&lt;&gt;""),VLOOKUP(M21&amp;AI21,'No Eliminar'!$P$32:$Q$56,2,FALSE),"")</f>
        <v>Extrema</v>
      </c>
      <c r="AL21" s="522" t="s">
        <v>84</v>
      </c>
      <c r="AM21" s="1140" t="s">
        <v>1508</v>
      </c>
      <c r="AN21" s="542" t="s">
        <v>1587</v>
      </c>
      <c r="AO21" s="356" t="str">
        <f t="shared" si="28"/>
        <v>Probabilidad</v>
      </c>
      <c r="AP21" s="708" t="s">
        <v>62</v>
      </c>
      <c r="AQ21" s="711">
        <f t="shared" si="29"/>
        <v>0.15</v>
      </c>
      <c r="AR21" s="708" t="s">
        <v>56</v>
      </c>
      <c r="AS21" s="627">
        <f t="shared" si="30"/>
        <v>0.15</v>
      </c>
      <c r="AT21" s="606">
        <f t="shared" si="31"/>
        <v>0.3</v>
      </c>
      <c r="AU21" s="708" t="s">
        <v>57</v>
      </c>
      <c r="AV21" s="708" t="s">
        <v>58</v>
      </c>
      <c r="AW21" s="708" t="s">
        <v>59</v>
      </c>
      <c r="AX21" s="606">
        <f t="shared" si="39"/>
        <v>0.14000000000000001</v>
      </c>
      <c r="AY21" s="605" t="str">
        <f t="shared" si="33"/>
        <v>Muy Baja</v>
      </c>
      <c r="AZ21" s="606">
        <f t="shared" si="40"/>
        <v>1</v>
      </c>
      <c r="BA21" s="605" t="str">
        <f t="shared" si="35"/>
        <v>Catastrófico</v>
      </c>
      <c r="BB21" s="604" t="str">
        <f>IF(AND(AY21&lt;&gt;"",BA21&lt;&gt;""),VLOOKUP(AY21&amp;BA21,'No Eliminar'!$P$3:$Q$27,2,FALSE),"")</f>
        <v>Extrema</v>
      </c>
      <c r="BC21" s="708" t="s">
        <v>60</v>
      </c>
      <c r="BD21" s="1161" t="s">
        <v>1588</v>
      </c>
      <c r="BE21" s="1161" t="s">
        <v>1587</v>
      </c>
      <c r="BF21" s="1162" t="s">
        <v>590</v>
      </c>
      <c r="BG21" s="1163">
        <v>44928</v>
      </c>
      <c r="BH21" s="1163">
        <v>45289</v>
      </c>
      <c r="BI21" s="1164" t="s">
        <v>1154</v>
      </c>
    </row>
    <row r="22" spans="2:63" s="614" customFormat="1" ht="176.25" customHeight="1" thickBot="1" x14ac:dyDescent="0.35">
      <c r="B22" s="1641" t="s">
        <v>197</v>
      </c>
      <c r="C22" s="1910" t="str">
        <f>VLOOKUP(B22,'No Eliminar'!B$3:D$18,2,FALSE)</f>
        <v>Administrar los procesos de ingreso, desarrollo y desvinculación del talento humano al servicio del INPEC, mediante el desarrollo de estrategias administrativas y operativas soportadas en el principio constitucional del mérito, tendientes a garantizar servidores públicos competentes para alcanzar los objetivos Institucionales.</v>
      </c>
      <c r="D22" s="1910" t="str">
        <f>VLOOKUP(B22,'No Eliminar'!B$3:E$18,4,FALSE)</f>
        <v>Fortalecer la gestión del empleo público aplicando la planeación durante el ciclo del servidor público (ingreso, desarrollo y retiro), para que los servidores penitenciarios desarrollen sus funciones de acuerdo con las condiciones requeridas por la entidad</v>
      </c>
      <c r="E22" s="1592" t="s">
        <v>50</v>
      </c>
      <c r="F22" s="1892" t="s">
        <v>289</v>
      </c>
      <c r="G22" s="1910" t="s">
        <v>753</v>
      </c>
      <c r="H22" s="1617" t="s">
        <v>63</v>
      </c>
      <c r="I22" s="1740" t="s">
        <v>750</v>
      </c>
      <c r="J22" s="1738" t="s">
        <v>751</v>
      </c>
      <c r="K22" s="1630" t="s">
        <v>355</v>
      </c>
      <c r="L22" s="1617" t="s">
        <v>373</v>
      </c>
      <c r="M22" s="1624" t="str">
        <f t="shared" si="0"/>
        <v>Rara vez</v>
      </c>
      <c r="N22" s="1627">
        <f t="shared" si="1"/>
        <v>0.2</v>
      </c>
      <c r="O22" s="1706" t="s">
        <v>53</v>
      </c>
      <c r="P22" s="1706" t="s">
        <v>53</v>
      </c>
      <c r="Q22" s="1706" t="s">
        <v>53</v>
      </c>
      <c r="R22" s="1706" t="s">
        <v>54</v>
      </c>
      <c r="S22" s="1706" t="s">
        <v>53</v>
      </c>
      <c r="T22" s="1706" t="s">
        <v>53</v>
      </c>
      <c r="U22" s="1706" t="s">
        <v>53</v>
      </c>
      <c r="V22" s="1706" t="s">
        <v>54</v>
      </c>
      <c r="W22" s="1706" t="s">
        <v>54</v>
      </c>
      <c r="X22" s="1706" t="s">
        <v>53</v>
      </c>
      <c r="Y22" s="1706" t="s">
        <v>53</v>
      </c>
      <c r="Z22" s="1706" t="s">
        <v>53</v>
      </c>
      <c r="AA22" s="1706" t="s">
        <v>53</v>
      </c>
      <c r="AB22" s="1706" t="s">
        <v>53</v>
      </c>
      <c r="AC22" s="1706" t="s">
        <v>54</v>
      </c>
      <c r="AD22" s="1706" t="s">
        <v>54</v>
      </c>
      <c r="AE22" s="1706" t="s">
        <v>54</v>
      </c>
      <c r="AF22" s="1899" t="s">
        <v>54</v>
      </c>
      <c r="AG22" s="1899" t="s">
        <v>54</v>
      </c>
      <c r="AH22" s="1924">
        <f t="shared" si="36"/>
        <v>11</v>
      </c>
      <c r="AI22" s="1926" t="str">
        <f t="shared" si="37"/>
        <v>Mayor</v>
      </c>
      <c r="AJ22" s="1928">
        <f t="shared" si="38"/>
        <v>0.8</v>
      </c>
      <c r="AK22" s="1638" t="str">
        <f>IF(AND(M22&lt;&gt;"",AI22&lt;&gt;""),VLOOKUP(M22&amp;AI22,'No Eliminar'!$P$32:$Q$56,2,FALSE),"")</f>
        <v>Alta</v>
      </c>
      <c r="AL22" s="1007" t="s">
        <v>84</v>
      </c>
      <c r="AM22" s="1141" t="s">
        <v>1578</v>
      </c>
      <c r="AN22" s="181" t="s">
        <v>1450</v>
      </c>
      <c r="AO22" s="642" t="str">
        <f t="shared" si="28"/>
        <v>Probabilidad</v>
      </c>
      <c r="AP22" s="658" t="s">
        <v>61</v>
      </c>
      <c r="AQ22" s="199">
        <f t="shared" si="29"/>
        <v>0.25</v>
      </c>
      <c r="AR22" s="658" t="s">
        <v>56</v>
      </c>
      <c r="AS22" s="643">
        <f t="shared" si="30"/>
        <v>0.15</v>
      </c>
      <c r="AT22" s="644">
        <f t="shared" si="31"/>
        <v>0.4</v>
      </c>
      <c r="AU22" s="658" t="s">
        <v>57</v>
      </c>
      <c r="AV22" s="658" t="s">
        <v>58</v>
      </c>
      <c r="AW22" s="658" t="s">
        <v>59</v>
      </c>
      <c r="AX22" s="644">
        <f>IFERROR(IF(AO22="Probabilidad",(N22-(+N22*AT22)),IF(AO22="Impacto",N22,"")),"")</f>
        <v>0.12</v>
      </c>
      <c r="AY22" s="645" t="str">
        <f t="shared" si="33"/>
        <v>Muy Baja</v>
      </c>
      <c r="AZ22" s="644">
        <f>IF(AO22="Impacto",(AJ22-(+AJ22*AT22)),AJ22)</f>
        <v>0.8</v>
      </c>
      <c r="BA22" s="645" t="str">
        <f t="shared" si="35"/>
        <v>Mayor</v>
      </c>
      <c r="BB22" s="646" t="str">
        <f>IF(AND(AY22&lt;&gt;"",BA22&lt;&gt;""),VLOOKUP(AY22&amp;BA22,'No Eliminar'!$P$3:$Q$27,2,FALSE),"")</f>
        <v>Alta</v>
      </c>
      <c r="BC22" s="1619" t="s">
        <v>60</v>
      </c>
      <c r="BD22" s="1948" t="s">
        <v>1577</v>
      </c>
      <c r="BE22" s="1863" t="s">
        <v>1337</v>
      </c>
      <c r="BF22" s="1863" t="s">
        <v>395</v>
      </c>
      <c r="BG22" s="1897">
        <v>44928</v>
      </c>
      <c r="BH22" s="1897">
        <v>45289</v>
      </c>
      <c r="BI22" s="1921" t="s">
        <v>758</v>
      </c>
    </row>
    <row r="23" spans="2:63" s="614" customFormat="1" ht="189.75" customHeight="1" thickBot="1" x14ac:dyDescent="0.35">
      <c r="B23" s="1642"/>
      <c r="C23" s="1911"/>
      <c r="D23" s="1911"/>
      <c r="E23" s="1594"/>
      <c r="F23" s="1894"/>
      <c r="G23" s="1912"/>
      <c r="H23" s="1618"/>
      <c r="I23" s="1742"/>
      <c r="J23" s="1744"/>
      <c r="K23" s="1631"/>
      <c r="L23" s="1618"/>
      <c r="M23" s="1626"/>
      <c r="N23" s="1629"/>
      <c r="O23" s="1707"/>
      <c r="P23" s="1707"/>
      <c r="Q23" s="1707"/>
      <c r="R23" s="1707"/>
      <c r="S23" s="1707"/>
      <c r="T23" s="1707"/>
      <c r="U23" s="1707"/>
      <c r="V23" s="1707"/>
      <c r="W23" s="1707"/>
      <c r="X23" s="1707"/>
      <c r="Y23" s="1707"/>
      <c r="Z23" s="1707"/>
      <c r="AA23" s="1707"/>
      <c r="AB23" s="1707"/>
      <c r="AC23" s="1707"/>
      <c r="AD23" s="1707"/>
      <c r="AE23" s="1707"/>
      <c r="AF23" s="1900"/>
      <c r="AG23" s="1900"/>
      <c r="AH23" s="1954"/>
      <c r="AI23" s="1937"/>
      <c r="AJ23" s="1938"/>
      <c r="AK23" s="1640"/>
      <c r="AL23" s="1019" t="s">
        <v>347</v>
      </c>
      <c r="AM23" s="1142" t="s">
        <v>1576</v>
      </c>
      <c r="AN23" s="181" t="s">
        <v>1450</v>
      </c>
      <c r="AO23" s="675" t="str">
        <f t="shared" si="28"/>
        <v>Probabilidad</v>
      </c>
      <c r="AP23" s="669" t="s">
        <v>62</v>
      </c>
      <c r="AQ23" s="198">
        <f t="shared" si="29"/>
        <v>0.15</v>
      </c>
      <c r="AR23" s="669" t="s">
        <v>56</v>
      </c>
      <c r="AS23" s="651">
        <f t="shared" si="30"/>
        <v>0.15</v>
      </c>
      <c r="AT23" s="676">
        <f t="shared" si="31"/>
        <v>0.3</v>
      </c>
      <c r="AU23" s="669" t="s">
        <v>73</v>
      </c>
      <c r="AV23" s="669" t="s">
        <v>58</v>
      </c>
      <c r="AW23" s="669" t="s">
        <v>59</v>
      </c>
      <c r="AX23" s="671">
        <f>IFERROR(IF(AND(AO22="Probabilidad",AO23="Probabilidad"),(AX22-(+AX22*AT23)),IF(AO23="Probabilidad",(L22-(+L22*AT23)),IF(AO23="Impacto",AX22,""))),"")</f>
        <v>8.3999999999999991E-2</v>
      </c>
      <c r="AY23" s="677" t="str">
        <f t="shared" si="33"/>
        <v>Muy Baja</v>
      </c>
      <c r="AZ23" s="654">
        <f>IFERROR(IF(AND(AO22="Impacto",AO23="Impacto"),(AZ22-(+AZ22*AT23)),IF(AND(AO22="Impacto",AO23="Probabilidad"),(AZ22),IF(AND(AO22="Probabilidad",AO23="Impacto"),(AZ22-(+AZ22*AT23)),IF(AND(AO22="Probabilidad",AO23="Probabilidad"),(AZ22))))),"")</f>
        <v>0.8</v>
      </c>
      <c r="BA23" s="677" t="str">
        <f t="shared" si="35"/>
        <v>Mayor</v>
      </c>
      <c r="BB23" s="672" t="str">
        <f>IF(AND(AY23&lt;&gt;"",BA23&lt;&gt;""),VLOOKUP(AY23&amp;BA23,'No Eliminar'!$P$3:$Q$27,2,FALSE),"")</f>
        <v>Alta</v>
      </c>
      <c r="BC23" s="1621"/>
      <c r="BD23" s="1949"/>
      <c r="BE23" s="1864"/>
      <c r="BF23" s="1864"/>
      <c r="BG23" s="1898"/>
      <c r="BH23" s="1898"/>
      <c r="BI23" s="1922"/>
    </row>
    <row r="24" spans="2:63" s="614" customFormat="1" ht="157.5" customHeight="1" thickBot="1" x14ac:dyDescent="0.35">
      <c r="B24" s="1642"/>
      <c r="C24" s="1911"/>
      <c r="D24" s="1911"/>
      <c r="E24" s="1592" t="s">
        <v>74</v>
      </c>
      <c r="F24" s="1892" t="s">
        <v>332</v>
      </c>
      <c r="G24" s="1615" t="s">
        <v>1349</v>
      </c>
      <c r="H24" s="1617" t="s">
        <v>63</v>
      </c>
      <c r="I24" s="1617" t="s">
        <v>1350</v>
      </c>
      <c r="J24" s="1617" t="s">
        <v>1348</v>
      </c>
      <c r="K24" s="1630" t="s">
        <v>355</v>
      </c>
      <c r="L24" s="1617" t="s">
        <v>371</v>
      </c>
      <c r="M24" s="1624" t="str">
        <f t="shared" si="0"/>
        <v>Posible</v>
      </c>
      <c r="N24" s="1627">
        <f t="shared" si="1"/>
        <v>0.6</v>
      </c>
      <c r="O24" s="1706" t="s">
        <v>53</v>
      </c>
      <c r="P24" s="1706" t="s">
        <v>53</v>
      </c>
      <c r="Q24" s="1706" t="s">
        <v>53</v>
      </c>
      <c r="R24" s="1706" t="s">
        <v>53</v>
      </c>
      <c r="S24" s="1706" t="s">
        <v>53</v>
      </c>
      <c r="T24" s="1706" t="s">
        <v>54</v>
      </c>
      <c r="U24" s="1706" t="s">
        <v>53</v>
      </c>
      <c r="V24" s="1706" t="s">
        <v>54</v>
      </c>
      <c r="W24" s="1706" t="s">
        <v>54</v>
      </c>
      <c r="X24" s="1706" t="s">
        <v>54</v>
      </c>
      <c r="Y24" s="1706" t="s">
        <v>53</v>
      </c>
      <c r="Z24" s="1706" t="s">
        <v>53</v>
      </c>
      <c r="AA24" s="1706" t="s">
        <v>53</v>
      </c>
      <c r="AB24" s="1706" t="s">
        <v>53</v>
      </c>
      <c r="AC24" s="1706" t="s">
        <v>54</v>
      </c>
      <c r="AD24" s="1706" t="s">
        <v>54</v>
      </c>
      <c r="AE24" s="1706" t="s">
        <v>53</v>
      </c>
      <c r="AF24" s="1706" t="s">
        <v>54</v>
      </c>
      <c r="AG24" s="1706" t="s">
        <v>54</v>
      </c>
      <c r="AH24" s="1889">
        <f t="shared" ref="AH24" si="41">COUNTIF(O24:AG24, "SI")</f>
        <v>11</v>
      </c>
      <c r="AI24" s="1632" t="str">
        <f t="shared" ref="AI24" si="42">IF(AH24&lt;=5, "Moderado", IF(AH24&lt;=11,"Mayor","Catastrófico"))</f>
        <v>Mayor</v>
      </c>
      <c r="AJ24" s="1635">
        <f t="shared" ref="AJ24" si="43">IF(AI24="Leve", 20%, IF(AI24="Menor",40%, IF(AI24="Moderado",60%, IF(AI24="Mayor",80%,IF(AI24="Catastrófico",100%,"")))))</f>
        <v>0.8</v>
      </c>
      <c r="AK24" s="1947" t="str">
        <f>IF(AND(M24&lt;&gt;"",AI24&lt;&gt;""),VLOOKUP(M24&amp;AI24,'No Eliminar'!$P$32:$Q$56,2,FALSE),"")</f>
        <v>Alta</v>
      </c>
      <c r="AL24" s="991" t="s">
        <v>84</v>
      </c>
      <c r="AM24" s="1143" t="s">
        <v>1352</v>
      </c>
      <c r="AN24" s="181" t="s">
        <v>1351</v>
      </c>
      <c r="AO24" s="890" t="str">
        <f t="shared" si="28"/>
        <v>Probabilidad</v>
      </c>
      <c r="AP24" s="875" t="s">
        <v>62</v>
      </c>
      <c r="AQ24" s="465">
        <f t="shared" si="29"/>
        <v>0.15</v>
      </c>
      <c r="AR24" s="875" t="s">
        <v>56</v>
      </c>
      <c r="AS24" s="873">
        <f t="shared" si="30"/>
        <v>0.15</v>
      </c>
      <c r="AT24" s="879">
        <f t="shared" si="31"/>
        <v>0.3</v>
      </c>
      <c r="AU24" s="875" t="s">
        <v>73</v>
      </c>
      <c r="AV24" s="875" t="s">
        <v>58</v>
      </c>
      <c r="AW24" s="875" t="s">
        <v>59</v>
      </c>
      <c r="AX24" s="879">
        <f>IFERROR(IF(AO24="Probabilidad",(N24-(+N24*AT24)),IF(AO24="Impacto",N24,"")),"")</f>
        <v>0.42</v>
      </c>
      <c r="AY24" s="878" t="str">
        <f>IF(AX24&lt;=20%, "Muy Baja", IF(AX24&lt;=40%,"Baja", IF(AX24&lt;=60%,"Media",IF(AX24&lt;=80%,"Alta","Muy Alta"))))</f>
        <v>Media</v>
      </c>
      <c r="AZ24" s="879">
        <f>IF(AO24="Impacto",(AJ24-(+AJ24*AT24)),AJ24)</f>
        <v>0.8</v>
      </c>
      <c r="BA24" s="878" t="str">
        <f t="shared" si="35"/>
        <v>Mayor</v>
      </c>
      <c r="BB24" s="880" t="str">
        <f>IF(AND(AY24&lt;&gt;"",BA24&lt;&gt;""),VLOOKUP(AY24&amp;BA24,'No Eliminar'!$P$3:$Q$27,2,FALSE),"")</f>
        <v>Alta</v>
      </c>
      <c r="BC24" s="1619" t="s">
        <v>60</v>
      </c>
      <c r="BD24" s="1776" t="s">
        <v>1354</v>
      </c>
      <c r="BE24" s="1776" t="s">
        <v>1359</v>
      </c>
      <c r="BF24" s="1776" t="s">
        <v>430</v>
      </c>
      <c r="BG24" s="1784">
        <v>44958</v>
      </c>
      <c r="BH24" s="1784">
        <v>45260</v>
      </c>
      <c r="BI24" s="1921" t="s">
        <v>1360</v>
      </c>
    </row>
    <row r="25" spans="2:63" s="614" customFormat="1" ht="177" thickBot="1" x14ac:dyDescent="0.35">
      <c r="B25" s="1643"/>
      <c r="C25" s="1912"/>
      <c r="D25" s="1912"/>
      <c r="E25" s="1594"/>
      <c r="F25" s="1894"/>
      <c r="G25" s="1616"/>
      <c r="H25" s="1618"/>
      <c r="I25" s="1618"/>
      <c r="J25" s="1618"/>
      <c r="K25" s="1631"/>
      <c r="L25" s="1618"/>
      <c r="M25" s="1626"/>
      <c r="N25" s="1629"/>
      <c r="O25" s="1707"/>
      <c r="P25" s="1707"/>
      <c r="Q25" s="1707"/>
      <c r="R25" s="1707"/>
      <c r="S25" s="1707"/>
      <c r="T25" s="1707"/>
      <c r="U25" s="1707"/>
      <c r="V25" s="1707"/>
      <c r="W25" s="1707"/>
      <c r="X25" s="1707"/>
      <c r="Y25" s="1707"/>
      <c r="Z25" s="1707"/>
      <c r="AA25" s="1707"/>
      <c r="AB25" s="1707"/>
      <c r="AC25" s="1707"/>
      <c r="AD25" s="1707"/>
      <c r="AE25" s="1707"/>
      <c r="AF25" s="1707"/>
      <c r="AG25" s="1707"/>
      <c r="AH25" s="1891"/>
      <c r="AI25" s="1633"/>
      <c r="AJ25" s="1637"/>
      <c r="AK25" s="1945"/>
      <c r="AL25" s="162" t="s">
        <v>347</v>
      </c>
      <c r="AM25" s="1144" t="s">
        <v>1355</v>
      </c>
      <c r="AN25" s="181" t="s">
        <v>1353</v>
      </c>
      <c r="AO25" s="343" t="str">
        <f t="shared" si="28"/>
        <v>Probabilidad</v>
      </c>
      <c r="AP25" s="891" t="s">
        <v>61</v>
      </c>
      <c r="AQ25" s="266">
        <f t="shared" si="29"/>
        <v>0.25</v>
      </c>
      <c r="AR25" s="891" t="s">
        <v>56</v>
      </c>
      <c r="AS25" s="829">
        <f>IF(AR25="Automático", 25%, IF(AR25="Manual",15%,IF(AR25="No Aplica", "No Aplica","")))</f>
        <v>0.15</v>
      </c>
      <c r="AT25" s="830">
        <f>AQ25+AS25</f>
        <v>0.4</v>
      </c>
      <c r="AU25" s="891" t="s">
        <v>57</v>
      </c>
      <c r="AV25" s="891" t="s">
        <v>58</v>
      </c>
      <c r="AW25" s="891" t="s">
        <v>59</v>
      </c>
      <c r="AX25" s="629">
        <f>IFERROR(IF(AND(AO24="Probabilidad",AO25="Probabilidad"),(AX24-(+AX24*AT25)),IF(AO25="Probabilidad",(L24-(+L24*AT25)),IF(AO25="Impacto",AX24,""))),"")</f>
        <v>0.252</v>
      </c>
      <c r="AY25" s="831" t="str">
        <f>IF(AX25&lt;=20%, "Muy Baja", IF(AX25&lt;=40%,"Baja", IF(AX25&lt;=60%,"Media",IF(AX25&lt;=80%,"Alta","Muy Alta"))))</f>
        <v>Baja</v>
      </c>
      <c r="AZ25" s="830">
        <f>IFERROR(IF(AND(AO24="Impacto",AO25="Impacto"),(AZ24-(+AZ24*AT25)),IF(AND(AO24="Impacto",AO25="Probabilidad"),(AZ24),IF(AND(AO24="Probabilidad",AO25="Impacto"),(AZ24-(+AZ24*AT25)),IF(AND(AO24="Probabilidad",AO25="Probabilidad"),(AZ24))))),"")</f>
        <v>0.8</v>
      </c>
      <c r="BA25" s="831" t="str">
        <f>IF(AZ25&lt;=20%, "Leve", IF(AZ25&lt;=40%,"Menor", IF(AZ25&lt;=60%,"Moderado",IF(AZ25&lt;=80%,"Mayor","Catastrófico"))))</f>
        <v>Mayor</v>
      </c>
      <c r="BB25" s="832" t="str">
        <f>IF(AND(AY25&lt;&gt;"",BA25&lt;&gt;""),VLOOKUP(AY25&amp;BA25,'No Eliminar'!$P$3:$Q$27,2,FALSE),"")</f>
        <v>Alta</v>
      </c>
      <c r="BC25" s="1621"/>
      <c r="BD25" s="1813"/>
      <c r="BE25" s="1813"/>
      <c r="BF25" s="1813"/>
      <c r="BG25" s="1808"/>
      <c r="BH25" s="1808"/>
      <c r="BI25" s="1922"/>
    </row>
    <row r="26" spans="2:63" s="336" customFormat="1" ht="182.25" customHeight="1" thickBot="1" x14ac:dyDescent="0.35">
      <c r="B26" s="1584" t="s">
        <v>195</v>
      </c>
      <c r="C26" s="1939" t="str">
        <f>VLOOKUP(B26,'No Eliminar'!B$3:D$18,2,FALSE)</f>
        <v>Definir políticas, programas y lineamientos institucionales para la aplicación del tratamiento penitenciario a nivel operativo con fines de resocialización de los internos condenados.</v>
      </c>
      <c r="D26" s="1940" t="str">
        <f>VLOOKUP(B26,'No Eliminar'!B$3:E$18,4,FALSE)</f>
        <v>Establecer de acuerdo con las políticas institucionales y la normatividad vigente los planes para el desarrollo de los proyectos y programas de atención básica de la población sindicada privada de la libertad y el tratamiento penitenciario de la población condenada privada de la libertad</v>
      </c>
      <c r="E26" s="1060" t="s">
        <v>74</v>
      </c>
      <c r="F26" s="893" t="s">
        <v>301</v>
      </c>
      <c r="G26" s="1064" t="s">
        <v>1245</v>
      </c>
      <c r="H26" s="1064" t="s">
        <v>63</v>
      </c>
      <c r="I26" s="1064" t="s">
        <v>1091</v>
      </c>
      <c r="J26" s="1064" t="s">
        <v>1092</v>
      </c>
      <c r="K26" s="1066" t="s">
        <v>355</v>
      </c>
      <c r="L26" s="940" t="s">
        <v>372</v>
      </c>
      <c r="M26" s="937" t="str">
        <f t="shared" si="0"/>
        <v>Casi seguro</v>
      </c>
      <c r="N26" s="938">
        <f t="shared" si="1"/>
        <v>1</v>
      </c>
      <c r="O26" s="882" t="s">
        <v>53</v>
      </c>
      <c r="P26" s="882" t="s">
        <v>53</v>
      </c>
      <c r="Q26" s="882" t="s">
        <v>54</v>
      </c>
      <c r="R26" s="882" t="s">
        <v>54</v>
      </c>
      <c r="S26" s="882" t="s">
        <v>53</v>
      </c>
      <c r="T26" s="882" t="s">
        <v>53</v>
      </c>
      <c r="U26" s="882" t="s">
        <v>53</v>
      </c>
      <c r="V26" s="882" t="s">
        <v>53</v>
      </c>
      <c r="W26" s="882" t="s">
        <v>54</v>
      </c>
      <c r="X26" s="882" t="s">
        <v>53</v>
      </c>
      <c r="Y26" s="882" t="s">
        <v>53</v>
      </c>
      <c r="Z26" s="882" t="s">
        <v>53</v>
      </c>
      <c r="AA26" s="882" t="s">
        <v>53</v>
      </c>
      <c r="AB26" s="882" t="s">
        <v>53</v>
      </c>
      <c r="AC26" s="882" t="s">
        <v>53</v>
      </c>
      <c r="AD26" s="882" t="s">
        <v>53</v>
      </c>
      <c r="AE26" s="882" t="s">
        <v>53</v>
      </c>
      <c r="AF26" s="882" t="s">
        <v>53</v>
      </c>
      <c r="AG26" s="882" t="s">
        <v>54</v>
      </c>
      <c r="AH26" s="894">
        <f t="shared" ref="AH26" si="44">COUNTIF(O26:AG26, "SI")</f>
        <v>15</v>
      </c>
      <c r="AI26" s="872" t="str">
        <f t="shared" ref="AI26" si="45">IF(AH26&lt;=5, "Moderado", IF(AH26&lt;=11,"Mayor","Catastrófico"))</f>
        <v>Catastrófico</v>
      </c>
      <c r="AJ26" s="874">
        <f t="shared" ref="AJ26" si="46">IF(AI26="Leve", 20%, IF(AI26="Menor",40%, IF(AI26="Moderado",60%, IF(AI26="Mayor",80%,IF(AI26="Catastrófico",100%,"")))))</f>
        <v>1</v>
      </c>
      <c r="AK26" s="936" t="str">
        <f>IF(AND(M26&lt;&gt;"",AI26&lt;&gt;""),VLOOKUP(M26&amp;AI26,'No Eliminar'!$P$32:$Q$56,2,FALSE),"")</f>
        <v>Extrema</v>
      </c>
      <c r="AL26" s="127" t="s">
        <v>84</v>
      </c>
      <c r="AM26" s="1145" t="s">
        <v>1439</v>
      </c>
      <c r="AN26" s="1036" t="s">
        <v>1440</v>
      </c>
      <c r="AO26" s="420" t="str">
        <f t="shared" ref="AO26" si="47">IF(AP26="Preventivo","Probabilidad",IF(AP26="Detectivo","Probabilidad","Impacto"))</f>
        <v>Probabilidad</v>
      </c>
      <c r="AP26" s="415" t="s">
        <v>61</v>
      </c>
      <c r="AQ26" s="465">
        <f t="shared" ref="AQ26" si="48">IF(AP26="Preventivo", 25%, IF(AP26="Detectivo",15%, IF(AP26="Correctivo",10%,IF(AP26="No se tienen controles para aplicar al impacto","No Aplica",""))))</f>
        <v>0.25</v>
      </c>
      <c r="AR26" s="415" t="s">
        <v>56</v>
      </c>
      <c r="AS26" s="414">
        <f t="shared" ref="AS26" si="49">IF(AR26="Automático", 25%, IF(AR26="Manual",15%,IF(AR26="No Aplica", "No Aplica","")))</f>
        <v>0.15</v>
      </c>
      <c r="AT26" s="417">
        <f t="shared" ref="AT26" si="50">AQ26+AS26</f>
        <v>0.4</v>
      </c>
      <c r="AU26" s="415" t="s">
        <v>57</v>
      </c>
      <c r="AV26" s="415" t="s">
        <v>58</v>
      </c>
      <c r="AW26" s="415" t="s">
        <v>59</v>
      </c>
      <c r="AX26" s="417">
        <f t="shared" ref="AX26" si="51">IFERROR(IF(AO26="Probabilidad",(N26-(+N26*AT26)),IF(AO26="Impacto",N26,"")),"")</f>
        <v>0.6</v>
      </c>
      <c r="AY26" s="418" t="str">
        <f t="shared" ref="AY26" si="52">IF(AX26&lt;=20%, "Muy Baja", IF(AX26&lt;=40%,"Baja", IF(AX26&lt;=60%,"Media",IF(AX26&lt;=80%,"Alta","Muy Alta"))))</f>
        <v>Media</v>
      </c>
      <c r="AZ26" s="417">
        <f t="shared" ref="AZ26" si="53">IF(AO26="Impacto",(AJ26-(+AJ26*AT26)),AJ26)</f>
        <v>1</v>
      </c>
      <c r="BA26" s="418" t="str">
        <f t="shared" ref="BA26" si="54">IF(AZ26&lt;=20%, "Leve", IF(AZ26&lt;=40%,"Menor", IF(AZ26&lt;=60%,"Moderado",IF(AZ26&lt;=80%,"Mayor","Catastrófico"))))</f>
        <v>Catastrófico</v>
      </c>
      <c r="BB26" s="419" t="str">
        <f>IF(AND(AY26&lt;&gt;"",BA26&lt;&gt;""),VLOOKUP(AY26&amp;BA26,'No Eliminar'!$P$3:$Q$27,2,FALSE),"")</f>
        <v>Extrema</v>
      </c>
      <c r="BC26" s="415" t="s">
        <v>60</v>
      </c>
      <c r="BD26" s="1161" t="s">
        <v>1441</v>
      </c>
      <c r="BE26" s="1161" t="s">
        <v>1356</v>
      </c>
      <c r="BF26" s="1063" t="s">
        <v>1442</v>
      </c>
      <c r="BG26" s="1165">
        <v>44928</v>
      </c>
      <c r="BH26" s="1165">
        <v>45016</v>
      </c>
      <c r="BI26" s="1166" t="s">
        <v>1357</v>
      </c>
    </row>
    <row r="27" spans="2:63" s="336" customFormat="1" ht="208.5" customHeight="1" thickBot="1" x14ac:dyDescent="0.35">
      <c r="B27" s="1584"/>
      <c r="C27" s="1939"/>
      <c r="D27" s="1940"/>
      <c r="E27" s="1648" t="s">
        <v>50</v>
      </c>
      <c r="F27" s="1892" t="s">
        <v>304</v>
      </c>
      <c r="G27" s="1615" t="s">
        <v>851</v>
      </c>
      <c r="H27" s="1617" t="s">
        <v>63</v>
      </c>
      <c r="I27" s="1630" t="s">
        <v>1228</v>
      </c>
      <c r="J27" s="1630" t="s">
        <v>852</v>
      </c>
      <c r="K27" s="1630" t="s">
        <v>101</v>
      </c>
      <c r="L27" s="1617" t="s">
        <v>372</v>
      </c>
      <c r="M27" s="1624" t="str">
        <f t="shared" si="0"/>
        <v>Casi seguro</v>
      </c>
      <c r="N27" s="1627">
        <f t="shared" si="1"/>
        <v>1</v>
      </c>
      <c r="O27" s="1706" t="s">
        <v>53</v>
      </c>
      <c r="P27" s="1706" t="s">
        <v>53</v>
      </c>
      <c r="Q27" s="1706" t="s">
        <v>53</v>
      </c>
      <c r="R27" s="1706" t="s">
        <v>53</v>
      </c>
      <c r="S27" s="1706" t="s">
        <v>53</v>
      </c>
      <c r="T27" s="1706" t="s">
        <v>53</v>
      </c>
      <c r="U27" s="1706" t="s">
        <v>53</v>
      </c>
      <c r="V27" s="1706" t="s">
        <v>53</v>
      </c>
      <c r="W27" s="1706" t="s">
        <v>53</v>
      </c>
      <c r="X27" s="1706" t="s">
        <v>53</v>
      </c>
      <c r="Y27" s="1706" t="s">
        <v>53</v>
      </c>
      <c r="Z27" s="1706" t="s">
        <v>53</v>
      </c>
      <c r="AA27" s="1706" t="s">
        <v>53</v>
      </c>
      <c r="AB27" s="1706" t="s">
        <v>53</v>
      </c>
      <c r="AC27" s="1706" t="s">
        <v>53</v>
      </c>
      <c r="AD27" s="1706" t="s">
        <v>54</v>
      </c>
      <c r="AE27" s="1706" t="s">
        <v>53</v>
      </c>
      <c r="AF27" s="1706" t="s">
        <v>53</v>
      </c>
      <c r="AG27" s="1706" t="s">
        <v>54</v>
      </c>
      <c r="AH27" s="1889">
        <f t="shared" ref="AH27" si="55">COUNTIF(O27:AG27, "SI")</f>
        <v>17</v>
      </c>
      <c r="AI27" s="1632" t="str">
        <f t="shared" ref="AI27" si="56">IF(AH27&lt;=5, "Moderado", IF(AH27&lt;=11,"Mayor","Catastrófico"))</f>
        <v>Catastrófico</v>
      </c>
      <c r="AJ27" s="1635">
        <f t="shared" ref="AJ27" si="57">IF(AI27="Leve", 20%, IF(AI27="Menor",40%, IF(AI27="Moderado",60%, IF(AI27="Mayor",80%,IF(AI27="Catastrófico",100%,"")))))</f>
        <v>1</v>
      </c>
      <c r="AK27" s="1837" t="str">
        <f>IF(AND(M27&lt;&gt;"",AI27&lt;&gt;""),VLOOKUP(M27&amp;AI27,'No Eliminar'!$P$32:$Q$56,2,FALSE),"")</f>
        <v>Extrema</v>
      </c>
      <c r="AL27" s="1035" t="s">
        <v>84</v>
      </c>
      <c r="AM27" s="1139" t="s">
        <v>1530</v>
      </c>
      <c r="AN27" s="1037" t="s">
        <v>1531</v>
      </c>
      <c r="AO27" s="343" t="str">
        <f>IF(AP27="Preventivo","Probabilidad",IF(AP27="Detectivo","Probabilidad","Impacto"))</f>
        <v>Probabilidad</v>
      </c>
      <c r="AP27" s="1002" t="s">
        <v>62</v>
      </c>
      <c r="AQ27" s="266">
        <f t="shared" ref="AQ27" si="58">IF(AP27="Preventivo", 25%, IF(AP27="Detectivo",15%, IF(AP27="Correctivo",10%,IF(AP27="No se tienen controles para aplicar al impacto","No Aplica",""))))</f>
        <v>0.15</v>
      </c>
      <c r="AR27" s="1002" t="s">
        <v>56</v>
      </c>
      <c r="AS27" s="829">
        <f t="shared" ref="AS27" si="59">IF(AR27="Automático", 25%, IF(AR27="Manual",15%,IF(AR27="No Aplica", "No Aplica","")))</f>
        <v>0.15</v>
      </c>
      <c r="AT27" s="830">
        <f t="shared" ref="AT27" si="60">AQ27+AS27</f>
        <v>0.3</v>
      </c>
      <c r="AU27" s="1002" t="s">
        <v>57</v>
      </c>
      <c r="AV27" s="1002" t="s">
        <v>58</v>
      </c>
      <c r="AW27" s="1002" t="s">
        <v>59</v>
      </c>
      <c r="AX27" s="830">
        <f>IFERROR(IF(AO27="Probabilidad",(N27-(+N27*AT27)),IF(AO27="Impacto",N27,"")),"")</f>
        <v>0.7</v>
      </c>
      <c r="AY27" s="831" t="str">
        <f t="shared" ref="AY27" si="61">IF(AX27&lt;=20%, "Muy Baja", IF(AX27&lt;=40%,"Baja", IF(AX27&lt;=60%,"Media",IF(AX27&lt;=80%,"Alta","Muy Alta"))))</f>
        <v>Alta</v>
      </c>
      <c r="AZ27" s="830">
        <f>IF(AO27="Impacto",(AJ27-(+AJ27*AT27)),AJ27)</f>
        <v>1</v>
      </c>
      <c r="BA27" s="831" t="str">
        <f t="shared" ref="BA27" si="62">IF(AZ27&lt;=20%, "Leve", IF(AZ27&lt;=40%,"Menor", IF(AZ27&lt;=60%,"Moderado",IF(AZ27&lt;=80%,"Mayor","Catastrófico"))))</f>
        <v>Catastrófico</v>
      </c>
      <c r="BB27" s="997" t="str">
        <f>IF(AND(AY27&lt;&gt;"",BA27&lt;&gt;""),VLOOKUP(AY27&amp;BA27,'No Eliminar'!$P$3:$Q$27,2,FALSE),"")</f>
        <v>Extrema</v>
      </c>
      <c r="BC27" s="1619" t="s">
        <v>60</v>
      </c>
      <c r="BD27" s="1811" t="s">
        <v>1532</v>
      </c>
      <c r="BE27" s="1811" t="s">
        <v>854</v>
      </c>
      <c r="BF27" s="1811" t="s">
        <v>1485</v>
      </c>
      <c r="BG27" s="1807">
        <v>44928</v>
      </c>
      <c r="BH27" s="1807">
        <v>45289</v>
      </c>
      <c r="BI27" s="1782" t="s">
        <v>855</v>
      </c>
      <c r="BJ27" s="1952"/>
      <c r="BK27" s="1038"/>
    </row>
    <row r="28" spans="2:63" s="336" customFormat="1" ht="126.75" customHeight="1" thickBot="1" x14ac:dyDescent="0.35">
      <c r="B28" s="1584"/>
      <c r="C28" s="1939"/>
      <c r="D28" s="1940"/>
      <c r="E28" s="1593"/>
      <c r="F28" s="1893"/>
      <c r="G28" s="1659"/>
      <c r="H28" s="1622"/>
      <c r="I28" s="1647"/>
      <c r="J28" s="1647"/>
      <c r="K28" s="1647"/>
      <c r="L28" s="1622"/>
      <c r="M28" s="1625"/>
      <c r="N28" s="1628"/>
      <c r="O28" s="1765"/>
      <c r="P28" s="1765"/>
      <c r="Q28" s="1765"/>
      <c r="R28" s="1765"/>
      <c r="S28" s="1765"/>
      <c r="T28" s="1765"/>
      <c r="U28" s="1765"/>
      <c r="V28" s="1765"/>
      <c r="W28" s="1765"/>
      <c r="X28" s="1765"/>
      <c r="Y28" s="1765"/>
      <c r="Z28" s="1765"/>
      <c r="AA28" s="1765"/>
      <c r="AB28" s="1765"/>
      <c r="AC28" s="1765"/>
      <c r="AD28" s="1765"/>
      <c r="AE28" s="1765"/>
      <c r="AF28" s="1765"/>
      <c r="AG28" s="1765"/>
      <c r="AH28" s="1890"/>
      <c r="AI28" s="1634"/>
      <c r="AJ28" s="1636"/>
      <c r="AK28" s="1838"/>
      <c r="AL28" s="1035" t="s">
        <v>347</v>
      </c>
      <c r="AM28" s="1139" t="s">
        <v>1529</v>
      </c>
      <c r="AN28" s="1037" t="s">
        <v>1464</v>
      </c>
      <c r="AO28" s="343" t="str">
        <f t="shared" ref="AO28" si="63">IF(AP28="Preventivo","Probabilidad",IF(AP28="Detectivo","Probabilidad","Impacto"))</f>
        <v>Impacto</v>
      </c>
      <c r="AP28" s="1002" t="s">
        <v>55</v>
      </c>
      <c r="AQ28" s="266">
        <f>IF(AP28="Preventivo", 25%, IF(AP28="Detectivo",15%, IF(AP28="Correctivo",10%,IF(AP28="No se tienen controles para aplicar al impacto","No Aplica",""))))</f>
        <v>0.1</v>
      </c>
      <c r="AR28" s="1002" t="s">
        <v>56</v>
      </c>
      <c r="AS28" s="829">
        <f>IF(AR28="Automático", 25%, IF(AR28="Manual",15%,IF(AR28="No Aplica", "No Aplica","")))</f>
        <v>0.15</v>
      </c>
      <c r="AT28" s="830">
        <f>AQ28+AS28</f>
        <v>0.25</v>
      </c>
      <c r="AU28" s="1002" t="s">
        <v>57</v>
      </c>
      <c r="AV28" s="1002" t="s">
        <v>58</v>
      </c>
      <c r="AW28" s="1002" t="s">
        <v>59</v>
      </c>
      <c r="AX28" s="629">
        <f>IFERROR(IF(AND(AO27="Probabilidad",AO28="Probabilidad"),(AX27-(+AX27*AT28)),IF(AO28="Probabilidad",(L27-(+L27*AT28)),IF(AO28="Impacto",AX27,""))),"")</f>
        <v>0.7</v>
      </c>
      <c r="AY28" s="831" t="str">
        <f>IF(AX28&lt;=20%, "Muy Baja", IF(AX28&lt;=40%,"Baja", IF(AX28&lt;=60%,"Media",IF(AX28&lt;=80%,"Alta","Muy Alta"))))</f>
        <v>Alta</v>
      </c>
      <c r="AZ28" s="830">
        <f>IFERROR(IF(AND(AO27="Impacto",AO28="Impacto"),(AZ27-(+AZ27*AT28)),IF(AND(AO27="Impacto",AO28="Probabilidad"),(AZ27),IF(AND(AO27="Probabilidad",AO28="Impacto"),(AZ27-(+AZ27*AT28)),IF(AND(AO27="Probabilidad",AO28="Probabilidad"),(AZ27))))),"")</f>
        <v>0.75</v>
      </c>
      <c r="BA28" s="831" t="str">
        <f>IF(AZ28&lt;=20%, "Leve", IF(AZ28&lt;=40%,"Menor", IF(AZ28&lt;=60%,"Moderado",IF(AZ28&lt;=80%,"Mayor","Catastrófico"))))</f>
        <v>Mayor</v>
      </c>
      <c r="BB28" s="997" t="str">
        <f>IF(AND(AY28&lt;&gt;"",BA28&lt;&gt;""),VLOOKUP(AY28&amp;BA28,'No Eliminar'!$P$3:$Q$27,2,FALSE),"")</f>
        <v>Alta</v>
      </c>
      <c r="BC28" s="1620"/>
      <c r="BD28" s="1777"/>
      <c r="BE28" s="1777"/>
      <c r="BF28" s="1777"/>
      <c r="BG28" s="1790"/>
      <c r="BH28" s="1790"/>
      <c r="BI28" s="1805"/>
      <c r="BJ28" s="1953"/>
      <c r="BK28" s="1038"/>
    </row>
    <row r="29" spans="2:63" s="336" customFormat="1" ht="135" customHeight="1" thickBot="1" x14ac:dyDescent="0.35">
      <c r="B29" s="1584"/>
      <c r="C29" s="1939"/>
      <c r="D29" s="1940"/>
      <c r="E29" s="1593"/>
      <c r="F29" s="1893"/>
      <c r="G29" s="1659"/>
      <c r="H29" s="1622"/>
      <c r="I29" s="1647"/>
      <c r="J29" s="1647"/>
      <c r="K29" s="1647"/>
      <c r="L29" s="1622"/>
      <c r="M29" s="1625"/>
      <c r="N29" s="1628"/>
      <c r="O29" s="1765"/>
      <c r="P29" s="1765"/>
      <c r="Q29" s="1765"/>
      <c r="R29" s="1765"/>
      <c r="S29" s="1765"/>
      <c r="T29" s="1765"/>
      <c r="U29" s="1765"/>
      <c r="V29" s="1765"/>
      <c r="W29" s="1765"/>
      <c r="X29" s="1765"/>
      <c r="Y29" s="1765"/>
      <c r="Z29" s="1765"/>
      <c r="AA29" s="1765"/>
      <c r="AB29" s="1765"/>
      <c r="AC29" s="1765"/>
      <c r="AD29" s="1765"/>
      <c r="AE29" s="1765"/>
      <c r="AF29" s="1765"/>
      <c r="AG29" s="1765"/>
      <c r="AH29" s="1890"/>
      <c r="AI29" s="1634"/>
      <c r="AJ29" s="1636"/>
      <c r="AK29" s="1838"/>
      <c r="AL29" s="1035" t="s">
        <v>348</v>
      </c>
      <c r="AM29" s="1145" t="s">
        <v>1528</v>
      </c>
      <c r="AN29" s="1043" t="s">
        <v>1464</v>
      </c>
      <c r="AO29" s="663" t="str">
        <f t="shared" ref="AO29" si="64">IF(AP29="Preventivo","Probabilidad",IF(AP29="Detectivo","Probabilidad","Impacto"))</f>
        <v>Probabilidad</v>
      </c>
      <c r="AP29" s="1023" t="s">
        <v>62</v>
      </c>
      <c r="AQ29" s="529">
        <f t="shared" ref="AQ29" si="65">IF(AP29="Preventivo", 25%, IF(AP29="Detectivo",15%, IF(AP29="Correctivo",10%,IF(AP29="No se tienen controles para aplicar al impacto","No Aplica",""))))</f>
        <v>0.15</v>
      </c>
      <c r="AR29" s="1023" t="s">
        <v>56</v>
      </c>
      <c r="AS29" s="1021">
        <f>IF(AR29="Automático", 25%, IF(AR29="Manual",15%,IF(AR29="No Aplica", "No Aplica","")))</f>
        <v>0.15</v>
      </c>
      <c r="AT29" s="1022">
        <f>AQ29+AS29</f>
        <v>0.3</v>
      </c>
      <c r="AU29" s="1023" t="s">
        <v>57</v>
      </c>
      <c r="AV29" s="1023" t="s">
        <v>58</v>
      </c>
      <c r="AW29" s="1023" t="s">
        <v>59</v>
      </c>
      <c r="AX29" s="1024">
        <f>IFERROR(IF(AND(AO28="Probabilidad",AO29="Probabilidad"),(AX28-(+AX28*AT29)),IF(AO29="Probabilidad",(L28-(+L28*AT29)),IF(AO29="Impacto",AX28,""))),"")</f>
        <v>0</v>
      </c>
      <c r="AY29" s="1025" t="str">
        <f>IF(AX29&lt;=20%, "Muy Baja", IF(AX29&lt;=40%,"Baja", IF(AX29&lt;=60%,"Media",IF(AX29&lt;=80%,"Alta","Muy Alta"))))</f>
        <v>Muy Baja</v>
      </c>
      <c r="AZ29" s="1022">
        <f>IFERROR(IF(AND(AO28="Impacto",AO29="Impacto"),(AZ28-(+AZ28*AT29)),IF(AND(AO28="Impacto",AO29="Probabilidad"),(AZ28),IF(AND(AO28="Probabilidad",AO29="Impacto"),(AZ28-(+AZ28*AT29)),IF(AND(AO28="Probabilidad",AO29="Probabilidad"),(AZ28))))),"")</f>
        <v>0.75</v>
      </c>
      <c r="BA29" s="1025" t="str">
        <f>IF(AZ29&lt;=20%, "Leve", IF(AZ29&lt;=40%,"Menor", IF(AZ29&lt;=60%,"Moderado",IF(AZ29&lt;=80%,"Mayor","Catastrófico"))))</f>
        <v>Mayor</v>
      </c>
      <c r="BB29" s="997" t="str">
        <f>IF(AND(AY29&lt;&gt;"",BA29&lt;&gt;""),VLOOKUP(AY29&amp;BA29,'No Eliminar'!$P$3:$Q$27,2,FALSE),"")</f>
        <v>Alta</v>
      </c>
      <c r="BC29" s="1620"/>
      <c r="BD29" s="1777"/>
      <c r="BE29" s="1777"/>
      <c r="BF29" s="1777"/>
      <c r="BG29" s="1790"/>
      <c r="BH29" s="1790"/>
      <c r="BI29" s="1805"/>
      <c r="BJ29" s="1953"/>
      <c r="BK29" s="1038"/>
    </row>
    <row r="30" spans="2:63" s="336" customFormat="1" ht="176.25" customHeight="1" thickBot="1" x14ac:dyDescent="0.35">
      <c r="B30" s="1584"/>
      <c r="C30" s="1939"/>
      <c r="D30" s="1940"/>
      <c r="E30" s="1648" t="s">
        <v>50</v>
      </c>
      <c r="F30" s="1892" t="s">
        <v>330</v>
      </c>
      <c r="G30" s="1615" t="s">
        <v>1563</v>
      </c>
      <c r="H30" s="1617" t="s">
        <v>63</v>
      </c>
      <c r="I30" s="1630" t="s">
        <v>1229</v>
      </c>
      <c r="J30" s="1630" t="s">
        <v>865</v>
      </c>
      <c r="K30" s="1630" t="s">
        <v>355</v>
      </c>
      <c r="L30" s="1617" t="s">
        <v>372</v>
      </c>
      <c r="M30" s="1624" t="str">
        <f t="shared" si="0"/>
        <v>Casi seguro</v>
      </c>
      <c r="N30" s="1627">
        <f t="shared" si="1"/>
        <v>1</v>
      </c>
      <c r="O30" s="1706" t="s">
        <v>53</v>
      </c>
      <c r="P30" s="1706" t="s">
        <v>53</v>
      </c>
      <c r="Q30" s="1706" t="s">
        <v>53</v>
      </c>
      <c r="R30" s="1706" t="s">
        <v>53</v>
      </c>
      <c r="S30" s="1706" t="s">
        <v>53</v>
      </c>
      <c r="T30" s="1706" t="s">
        <v>53</v>
      </c>
      <c r="U30" s="1706" t="s">
        <v>53</v>
      </c>
      <c r="V30" s="1706" t="s">
        <v>53</v>
      </c>
      <c r="W30" s="1706" t="s">
        <v>53</v>
      </c>
      <c r="X30" s="1706" t="s">
        <v>53</v>
      </c>
      <c r="Y30" s="1706" t="s">
        <v>53</v>
      </c>
      <c r="Z30" s="1706" t="s">
        <v>53</v>
      </c>
      <c r="AA30" s="1706" t="s">
        <v>53</v>
      </c>
      <c r="AB30" s="1706" t="s">
        <v>53</v>
      </c>
      <c r="AC30" s="1706" t="s">
        <v>53</v>
      </c>
      <c r="AD30" s="1706" t="s">
        <v>53</v>
      </c>
      <c r="AE30" s="1706" t="s">
        <v>53</v>
      </c>
      <c r="AF30" s="1706" t="s">
        <v>53</v>
      </c>
      <c r="AG30" s="1706" t="s">
        <v>53</v>
      </c>
      <c r="AH30" s="1889">
        <f t="shared" ref="AH30" si="66">COUNTIF(O30:AG30, "SI")</f>
        <v>19</v>
      </c>
      <c r="AI30" s="1632" t="str">
        <f t="shared" ref="AI30" si="67">IF(AH30&lt;=5, "Moderado", IF(AH30&lt;=11,"Mayor","Catastrófico"))</f>
        <v>Catastrófico</v>
      </c>
      <c r="AJ30" s="1635">
        <f t="shared" ref="AJ30" si="68">IF(AI30="Leve", 20%, IF(AI30="Menor",40%, IF(AI30="Moderado",60%, IF(AI30="Mayor",80%,IF(AI30="Catastrófico",100%,"")))))</f>
        <v>1</v>
      </c>
      <c r="AK30" s="1947" t="str">
        <f>IF(AND(M30&lt;&gt;"",AI30&lt;&gt;""),VLOOKUP(M30&amp;AI30,'No Eliminar'!$P$32:$Q$56,2,FALSE),"")</f>
        <v>Extrema</v>
      </c>
      <c r="AL30" s="162" t="s">
        <v>84</v>
      </c>
      <c r="AM30" s="1146" t="s">
        <v>1564</v>
      </c>
      <c r="AN30" s="1044" t="s">
        <v>1536</v>
      </c>
      <c r="AO30" s="642" t="str">
        <f t="shared" ref="AO30:AO33" si="69">IF(AP30="Preventivo","Probabilidad",IF(AP30="Detectivo","Probabilidad","Impacto"))</f>
        <v>Probabilidad</v>
      </c>
      <c r="AP30" s="1027" t="s">
        <v>62</v>
      </c>
      <c r="AQ30" s="199">
        <f t="shared" ref="AQ30:AQ32" si="70">IF(AP30="Preventivo", 25%, IF(AP30="Detectivo",15%, IF(AP30="Correctivo",10%,IF(AP30="No se tienen controles para aplicar al impacto","No Aplica",""))))</f>
        <v>0.15</v>
      </c>
      <c r="AR30" s="1027" t="s">
        <v>56</v>
      </c>
      <c r="AS30" s="1028">
        <f t="shared" ref="AS30:AS33" si="71">IF(AR30="Automático", 25%, IF(AR30="Manual",15%,IF(AR30="No Aplica", "No Aplica","")))</f>
        <v>0.15</v>
      </c>
      <c r="AT30" s="841">
        <f t="shared" ref="AT30:AT33" si="72">AQ30+AS30</f>
        <v>0.3</v>
      </c>
      <c r="AU30" s="1027" t="s">
        <v>57</v>
      </c>
      <c r="AV30" s="1027" t="s">
        <v>58</v>
      </c>
      <c r="AW30" s="1027" t="s">
        <v>59</v>
      </c>
      <c r="AX30" s="841">
        <f>IFERROR(IF(AO30="Probabilidad",(N30-(+N30*AT30)),IF(AO30="Impacto",N30,"")),"")</f>
        <v>0.7</v>
      </c>
      <c r="AY30" s="645" t="str">
        <f t="shared" ref="AY30:AY33" si="73">IF(AX30&lt;=20%, "Muy Baja", IF(AX30&lt;=40%,"Baja", IF(AX30&lt;=60%,"Media",IF(AX30&lt;=80%,"Alta","Muy Alta"))))</f>
        <v>Alta</v>
      </c>
      <c r="AZ30" s="841">
        <f>IF(AO30="Impacto",(AJ30-(+AJ30*AT30)),AJ30)</f>
        <v>1</v>
      </c>
      <c r="BA30" s="645" t="str">
        <f t="shared" ref="BA30:BA33" si="74">IF(AZ30&lt;=20%, "Leve", IF(AZ30&lt;=40%,"Menor", IF(AZ30&lt;=60%,"Moderado",IF(AZ30&lt;=80%,"Mayor","Catastrófico"))))</f>
        <v>Catastrófico</v>
      </c>
      <c r="BB30" s="1029" t="str">
        <f>IF(AND(AY30&lt;&gt;"",BA30&lt;&gt;""),VLOOKUP(AY30&amp;BA30,'No Eliminar'!$P$3:$Q$27,2,FALSE),"")</f>
        <v>Extrema</v>
      </c>
      <c r="BC30" s="1619" t="s">
        <v>60</v>
      </c>
      <c r="BD30" s="1167" t="s">
        <v>1568</v>
      </c>
      <c r="BE30" s="1168" t="s">
        <v>872</v>
      </c>
      <c r="BF30" s="1168" t="s">
        <v>1569</v>
      </c>
      <c r="BG30" s="1169">
        <v>44928</v>
      </c>
      <c r="BH30" s="1169">
        <v>45044</v>
      </c>
      <c r="BI30" s="1782" t="s">
        <v>1575</v>
      </c>
    </row>
    <row r="31" spans="2:63" s="336" customFormat="1" ht="186" customHeight="1" thickBot="1" x14ac:dyDescent="0.35">
      <c r="B31" s="1584"/>
      <c r="C31" s="1939"/>
      <c r="D31" s="1940"/>
      <c r="E31" s="1593"/>
      <c r="F31" s="1893"/>
      <c r="G31" s="1659"/>
      <c r="H31" s="1622"/>
      <c r="I31" s="1647"/>
      <c r="J31" s="1647"/>
      <c r="K31" s="1647"/>
      <c r="L31" s="1622"/>
      <c r="M31" s="1625"/>
      <c r="N31" s="1628"/>
      <c r="O31" s="1765"/>
      <c r="P31" s="1765"/>
      <c r="Q31" s="1765"/>
      <c r="R31" s="1765"/>
      <c r="S31" s="1765"/>
      <c r="T31" s="1765"/>
      <c r="U31" s="1765"/>
      <c r="V31" s="1765"/>
      <c r="W31" s="1765"/>
      <c r="X31" s="1765"/>
      <c r="Y31" s="1765"/>
      <c r="Z31" s="1765"/>
      <c r="AA31" s="1765"/>
      <c r="AB31" s="1765"/>
      <c r="AC31" s="1765"/>
      <c r="AD31" s="1765"/>
      <c r="AE31" s="1765"/>
      <c r="AF31" s="1765"/>
      <c r="AG31" s="1765"/>
      <c r="AH31" s="1890"/>
      <c r="AI31" s="1634"/>
      <c r="AJ31" s="1636"/>
      <c r="AK31" s="1944"/>
      <c r="AL31" s="162" t="s">
        <v>347</v>
      </c>
      <c r="AM31" s="1145" t="s">
        <v>1565</v>
      </c>
      <c r="AN31" s="1039" t="s">
        <v>870</v>
      </c>
      <c r="AO31" s="343" t="str">
        <f t="shared" si="69"/>
        <v>Impacto</v>
      </c>
      <c r="AP31" s="1002" t="s">
        <v>55</v>
      </c>
      <c r="AQ31" s="266">
        <f t="shared" si="70"/>
        <v>0.1</v>
      </c>
      <c r="AR31" s="1002" t="s">
        <v>56</v>
      </c>
      <c r="AS31" s="829">
        <f t="shared" si="71"/>
        <v>0.15</v>
      </c>
      <c r="AT31" s="830">
        <f t="shared" si="72"/>
        <v>0.25</v>
      </c>
      <c r="AU31" s="1002" t="s">
        <v>57</v>
      </c>
      <c r="AV31" s="1002" t="s">
        <v>58</v>
      </c>
      <c r="AW31" s="1002" t="s">
        <v>59</v>
      </c>
      <c r="AX31" s="830">
        <f>IFERROR(IF(AND(AO30="Probabilidad",AO31="Probabilidad"),(AX30-(+AX30*AT31)),IF(AND(AO30="Impacto",AO31="Probabilidad"),(AX29-(+AX29*AT31)),IF(AO31="Impacto",AX30,""))),"")</f>
        <v>0.7</v>
      </c>
      <c r="AY31" s="831" t="str">
        <f t="shared" si="73"/>
        <v>Alta</v>
      </c>
      <c r="AZ31" s="830">
        <f>IFERROR(IF(AND(AO30="Impacto",AO31="Impacto"),(AZ30-(+AZ30*AT31)),IF(AND(AO30="Impacto",AO31="Probabilidad"),(AZ30),IF(AND(AO30="Probabilidad",AO31="Impacto"),(AZ30-(+AZ30*AT31)),IF(AND(AO30="Probabilidad",AO31="Probabilidad"),(AZ30))))),"")</f>
        <v>0.75</v>
      </c>
      <c r="BA31" s="831" t="str">
        <f t="shared" si="74"/>
        <v>Mayor</v>
      </c>
      <c r="BB31" s="832" t="str">
        <f>IF(AND(AY31&lt;&gt;"",BA31&lt;&gt;""),VLOOKUP(AY31&amp;BA31,'No Eliminar'!$P$3:$Q$27,2,FALSE),"")</f>
        <v>Alta</v>
      </c>
      <c r="BC31" s="1620"/>
      <c r="BD31" s="1170" t="s">
        <v>1571</v>
      </c>
      <c r="BE31" s="1171" t="s">
        <v>1570</v>
      </c>
      <c r="BF31" s="1171" t="s">
        <v>1485</v>
      </c>
      <c r="BG31" s="1172">
        <v>44928</v>
      </c>
      <c r="BH31" s="1172">
        <v>45289</v>
      </c>
      <c r="BI31" s="1805"/>
    </row>
    <row r="32" spans="2:63" s="336" customFormat="1" ht="193.5" customHeight="1" thickBot="1" x14ac:dyDescent="0.35">
      <c r="B32" s="1584"/>
      <c r="C32" s="1939"/>
      <c r="D32" s="1940"/>
      <c r="E32" s="1593"/>
      <c r="F32" s="1893"/>
      <c r="G32" s="1659"/>
      <c r="H32" s="1622"/>
      <c r="I32" s="1647"/>
      <c r="J32" s="1647"/>
      <c r="K32" s="1647"/>
      <c r="L32" s="1622"/>
      <c r="M32" s="1625"/>
      <c r="N32" s="1628"/>
      <c r="O32" s="1765"/>
      <c r="P32" s="1765"/>
      <c r="Q32" s="1765"/>
      <c r="R32" s="1765"/>
      <c r="S32" s="1765"/>
      <c r="T32" s="1765"/>
      <c r="U32" s="1765"/>
      <c r="V32" s="1765"/>
      <c r="W32" s="1765"/>
      <c r="X32" s="1765"/>
      <c r="Y32" s="1765"/>
      <c r="Z32" s="1765"/>
      <c r="AA32" s="1765"/>
      <c r="AB32" s="1765"/>
      <c r="AC32" s="1765"/>
      <c r="AD32" s="1765"/>
      <c r="AE32" s="1765"/>
      <c r="AF32" s="1765"/>
      <c r="AG32" s="1765"/>
      <c r="AH32" s="1890"/>
      <c r="AI32" s="1634"/>
      <c r="AJ32" s="1636"/>
      <c r="AK32" s="1944"/>
      <c r="AL32" s="162" t="s">
        <v>348</v>
      </c>
      <c r="AM32" s="1145" t="s">
        <v>1566</v>
      </c>
      <c r="AN32" s="1039" t="s">
        <v>1536</v>
      </c>
      <c r="AO32" s="343" t="str">
        <f t="shared" si="69"/>
        <v>Probabilidad</v>
      </c>
      <c r="AP32" s="1002" t="s">
        <v>62</v>
      </c>
      <c r="AQ32" s="266">
        <f t="shared" si="70"/>
        <v>0.15</v>
      </c>
      <c r="AR32" s="1002" t="s">
        <v>56</v>
      </c>
      <c r="AS32" s="829">
        <f t="shared" si="71"/>
        <v>0.15</v>
      </c>
      <c r="AT32" s="830">
        <f t="shared" si="72"/>
        <v>0.3</v>
      </c>
      <c r="AU32" s="1002" t="s">
        <v>57</v>
      </c>
      <c r="AV32" s="1002" t="s">
        <v>58</v>
      </c>
      <c r="AW32" s="1002" t="s">
        <v>59</v>
      </c>
      <c r="AX32" s="830">
        <f>IFERROR(IF(AND(AO31="Probabilidad",AO32="Probabilidad"),(AX31-(+AX31*AT32)),IF(AND(AO31="Impacto",AO32="Probabilidad"),(AX30-(+AX30*AT32)),IF(AO32="Impacto",AX31,""))),"")</f>
        <v>0.49</v>
      </c>
      <c r="AY32" s="831" t="str">
        <f t="shared" si="73"/>
        <v>Media</v>
      </c>
      <c r="AZ32" s="830">
        <f>IFERROR(IF(AND(AO31="Impacto",AO32="Impacto"),(AZ31-(+AZ31*AT32)),IF(AND(AO31="Impacto",AO32="Probabilidad"),(AZ31),IF(AND(AO31="Probabilidad",AO32="Impacto"),(AZ31-(+AZ31*AT32)),IF(AND(AO31="Probabilidad",AO32="Probabilidad"),(AZ31))))),"")</f>
        <v>0.75</v>
      </c>
      <c r="BA32" s="831" t="str">
        <f t="shared" si="74"/>
        <v>Mayor</v>
      </c>
      <c r="BB32" s="832" t="str">
        <f>IF(AND(AY32&lt;&gt;"",BA32&lt;&gt;""),VLOOKUP(AY32&amp;BA32,'No Eliminar'!$P$3:$Q$27,2,FALSE),"")</f>
        <v>Alta</v>
      </c>
      <c r="BC32" s="1620"/>
      <c r="BD32" s="1167" t="s">
        <v>1572</v>
      </c>
      <c r="BE32" s="1168" t="s">
        <v>845</v>
      </c>
      <c r="BF32" s="1173" t="s">
        <v>590</v>
      </c>
      <c r="BG32" s="1174">
        <v>44928</v>
      </c>
      <c r="BH32" s="1174">
        <v>45289</v>
      </c>
      <c r="BI32" s="1805"/>
    </row>
    <row r="33" spans="2:65" s="336" customFormat="1" ht="183" customHeight="1" thickBot="1" x14ac:dyDescent="0.35">
      <c r="B33" s="1584"/>
      <c r="C33" s="1939"/>
      <c r="D33" s="1940"/>
      <c r="E33" s="1593"/>
      <c r="F33" s="1894"/>
      <c r="G33" s="1616"/>
      <c r="H33" s="1618"/>
      <c r="I33" s="1631"/>
      <c r="J33" s="1631"/>
      <c r="K33" s="1631"/>
      <c r="L33" s="1618"/>
      <c r="M33" s="1626"/>
      <c r="N33" s="1629"/>
      <c r="O33" s="1707"/>
      <c r="P33" s="1707"/>
      <c r="Q33" s="1707"/>
      <c r="R33" s="1707"/>
      <c r="S33" s="1707"/>
      <c r="T33" s="1707"/>
      <c r="U33" s="1707"/>
      <c r="V33" s="1707"/>
      <c r="W33" s="1707"/>
      <c r="X33" s="1707"/>
      <c r="Y33" s="1707"/>
      <c r="Z33" s="1707"/>
      <c r="AA33" s="1707"/>
      <c r="AB33" s="1707"/>
      <c r="AC33" s="1707"/>
      <c r="AD33" s="1707"/>
      <c r="AE33" s="1707"/>
      <c r="AF33" s="1707"/>
      <c r="AG33" s="1707"/>
      <c r="AH33" s="1891"/>
      <c r="AI33" s="1633"/>
      <c r="AJ33" s="1637"/>
      <c r="AK33" s="1945"/>
      <c r="AL33" s="162" t="s">
        <v>349</v>
      </c>
      <c r="AM33" s="1139" t="s">
        <v>1567</v>
      </c>
      <c r="AN33" s="1040" t="s">
        <v>1113</v>
      </c>
      <c r="AO33" s="652" t="str">
        <f t="shared" si="69"/>
        <v>Probabilidad</v>
      </c>
      <c r="AP33" s="1026" t="s">
        <v>62</v>
      </c>
      <c r="AQ33" s="267">
        <f>IF(AP33="Preventivo", 25%, IF(AP33="Detectivo",15%, IF(AP33="Correctivo",10%,IF(AP33="No se tienen controles para aplicar al impacto","No Aplica",""))))</f>
        <v>0.15</v>
      </c>
      <c r="AR33" s="1026" t="s">
        <v>56</v>
      </c>
      <c r="AS33" s="1031">
        <f t="shared" si="71"/>
        <v>0.15</v>
      </c>
      <c r="AT33" s="842">
        <f t="shared" si="72"/>
        <v>0.3</v>
      </c>
      <c r="AU33" s="1026" t="s">
        <v>57</v>
      </c>
      <c r="AV33" s="1026" t="s">
        <v>58</v>
      </c>
      <c r="AW33" s="1026" t="s">
        <v>59</v>
      </c>
      <c r="AX33" s="842">
        <f>IFERROR(IF(AND(AO32="Probabilidad",AO33="Probabilidad"),(AX32-(+AX32*AT33)),IF(AND(AO32="Impacto",AO33="Probabilidad"),(AX31-(+AX31*AT33)),IF(AO33="Impacto",AX32,""))),"")</f>
        <v>0.34299999999999997</v>
      </c>
      <c r="AY33" s="655" t="str">
        <f t="shared" si="73"/>
        <v>Baja</v>
      </c>
      <c r="AZ33" s="842">
        <f>IFERROR(IF(AND(AO32="Impacto",AO33="Impacto"),(AZ32-(+AZ32*AT33)),IF(AND(AO32="Impacto",AO33="Probabilidad"),(AZ32),IF(AND(AO32="Probabilidad",AO33="Impacto"),(AZ32-(+AZ32*AT33)),IF(AND(AO32="Probabilidad",AO33="Probabilidad"),(AZ32))))),"")</f>
        <v>0.75</v>
      </c>
      <c r="BA33" s="655" t="str">
        <f t="shared" si="74"/>
        <v>Mayor</v>
      </c>
      <c r="BB33" s="1030" t="str">
        <f>IF(AND(AY33&lt;&gt;"",BA33&lt;&gt;""),VLOOKUP(AY33&amp;BA33,'No Eliminar'!$P$3:$Q$27,2,FALSE),"")</f>
        <v>Alta</v>
      </c>
      <c r="BC33" s="1621"/>
      <c r="BD33" s="1175" t="s">
        <v>1573</v>
      </c>
      <c r="BE33" s="1176" t="s">
        <v>845</v>
      </c>
      <c r="BF33" s="1064" t="s">
        <v>381</v>
      </c>
      <c r="BG33" s="1174">
        <v>44928</v>
      </c>
      <c r="BH33" s="1174">
        <v>45289</v>
      </c>
      <c r="BI33" s="1783"/>
    </row>
    <row r="34" spans="2:65" ht="163.5" customHeight="1" thickBot="1" x14ac:dyDescent="0.35">
      <c r="B34" s="1583" t="s">
        <v>202</v>
      </c>
      <c r="C34" s="1904" t="str">
        <f>VLOOKUP(B34,'No Eliminar'!B$3:D$18,2,FALSE)</f>
        <v>Asegurar la eficiente y oportuna adquisición, administración y suministro de bienes y servicios de acuerdo a las necesidades de los procesos del INPEC en atención a la normativa vigente.</v>
      </c>
      <c r="D34" s="1906" t="str">
        <f>VLOOKUP(B34,'No Eliminar'!B$3:E$18,4,FALSE)</f>
        <v>Ejecutar la planeación institucional en el marco de los valores del servicio público.</v>
      </c>
      <c r="E34" s="1908" t="s">
        <v>50</v>
      </c>
      <c r="F34" s="1893" t="s">
        <v>306</v>
      </c>
      <c r="G34" s="1911" t="s">
        <v>497</v>
      </c>
      <c r="H34" s="1622" t="s">
        <v>51</v>
      </c>
      <c r="I34" s="1647" t="s">
        <v>498</v>
      </c>
      <c r="J34" s="1647" t="s">
        <v>499</v>
      </c>
      <c r="K34" s="1647" t="s">
        <v>355</v>
      </c>
      <c r="L34" s="1622" t="s">
        <v>372</v>
      </c>
      <c r="M34" s="1625" t="str">
        <f t="shared" si="0"/>
        <v>Casi seguro</v>
      </c>
      <c r="N34" s="1628">
        <f t="shared" si="1"/>
        <v>1</v>
      </c>
      <c r="O34" s="1765" t="s">
        <v>53</v>
      </c>
      <c r="P34" s="1765" t="s">
        <v>53</v>
      </c>
      <c r="Q34" s="1765" t="s">
        <v>53</v>
      </c>
      <c r="R34" s="1765" t="s">
        <v>53</v>
      </c>
      <c r="S34" s="1765" t="s">
        <v>53</v>
      </c>
      <c r="T34" s="1765" t="s">
        <v>53</v>
      </c>
      <c r="U34" s="1765" t="s">
        <v>53</v>
      </c>
      <c r="V34" s="1765" t="s">
        <v>54</v>
      </c>
      <c r="W34" s="1765" t="s">
        <v>54</v>
      </c>
      <c r="X34" s="1765" t="s">
        <v>53</v>
      </c>
      <c r="Y34" s="1765" t="s">
        <v>53</v>
      </c>
      <c r="Z34" s="1765" t="s">
        <v>53</v>
      </c>
      <c r="AA34" s="1765" t="s">
        <v>53</v>
      </c>
      <c r="AB34" s="1765" t="s">
        <v>53</v>
      </c>
      <c r="AC34" s="1765" t="s">
        <v>53</v>
      </c>
      <c r="AD34" s="1765" t="s">
        <v>54</v>
      </c>
      <c r="AE34" s="1765" t="s">
        <v>54</v>
      </c>
      <c r="AF34" s="1765" t="s">
        <v>53</v>
      </c>
      <c r="AG34" s="1765" t="s">
        <v>54</v>
      </c>
      <c r="AH34" s="1890">
        <f t="shared" si="20"/>
        <v>14</v>
      </c>
      <c r="AI34" s="1634" t="str">
        <f t="shared" si="21"/>
        <v>Catastrófico</v>
      </c>
      <c r="AJ34" s="1636">
        <f t="shared" si="22"/>
        <v>1</v>
      </c>
      <c r="AK34" s="1944" t="str">
        <f>IF(AND(M34&lt;&gt;"",AI34&lt;&gt;""),VLOOKUP(M34&amp;AI34,'No Eliminar'!$P$32:$Q$56,2,FALSE),"")</f>
        <v>Extrema</v>
      </c>
      <c r="AL34" s="217" t="s">
        <v>84</v>
      </c>
      <c r="AM34" s="1147" t="s">
        <v>1489</v>
      </c>
      <c r="AN34" s="972" t="s">
        <v>501</v>
      </c>
      <c r="AO34" s="481" t="str">
        <f t="shared" si="14"/>
        <v>Probabilidad</v>
      </c>
      <c r="AP34" s="347" t="s">
        <v>62</v>
      </c>
      <c r="AQ34" s="252">
        <f t="shared" si="15"/>
        <v>0.15</v>
      </c>
      <c r="AR34" s="347" t="s">
        <v>56</v>
      </c>
      <c r="AS34" s="351">
        <f t="shared" si="16"/>
        <v>0.15</v>
      </c>
      <c r="AT34" s="349">
        <f t="shared" si="17"/>
        <v>0.3</v>
      </c>
      <c r="AU34" s="347" t="s">
        <v>73</v>
      </c>
      <c r="AV34" s="347" t="s">
        <v>58</v>
      </c>
      <c r="AW34" s="347" t="s">
        <v>59</v>
      </c>
      <c r="AX34" s="349">
        <f t="shared" ref="AX34:AX87" si="75">IFERROR(IF(AO34="Probabilidad",(N34-(+N34*AT34)),IF(AO34="Impacto",N34,"")),"")</f>
        <v>0.7</v>
      </c>
      <c r="AY34" s="350" t="str">
        <f t="shared" si="18"/>
        <v>Alta</v>
      </c>
      <c r="AZ34" s="349">
        <f t="shared" si="23"/>
        <v>1</v>
      </c>
      <c r="BA34" s="350" t="str">
        <f t="shared" si="19"/>
        <v>Catastrófico</v>
      </c>
      <c r="BB34" s="352" t="str">
        <f>IF(AND(AY34&lt;&gt;"",BA34&lt;&gt;""),VLOOKUP(AY34&amp;BA34,'No Eliminar'!$P$3:$Q$27,2,FALSE),"")</f>
        <v>Extrema</v>
      </c>
      <c r="BC34" s="1620" t="s">
        <v>60</v>
      </c>
      <c r="BD34" s="1161" t="s">
        <v>1492</v>
      </c>
      <c r="BE34" s="1161" t="s">
        <v>1493</v>
      </c>
      <c r="BF34" s="1161" t="s">
        <v>1490</v>
      </c>
      <c r="BG34" s="1163">
        <v>44928</v>
      </c>
      <c r="BH34" s="1163">
        <v>45289</v>
      </c>
      <c r="BI34" s="1895" t="s">
        <v>1231</v>
      </c>
      <c r="BJ34" s="1950"/>
      <c r="BK34" s="1951"/>
      <c r="BL34" s="1951"/>
      <c r="BM34" s="1951"/>
    </row>
    <row r="35" spans="2:65" ht="153" customHeight="1" thickBot="1" x14ac:dyDescent="0.35">
      <c r="B35" s="1584"/>
      <c r="C35" s="1939"/>
      <c r="D35" s="1940"/>
      <c r="E35" s="1909"/>
      <c r="F35" s="1893"/>
      <c r="G35" s="1911"/>
      <c r="H35" s="1622"/>
      <c r="I35" s="1647"/>
      <c r="J35" s="1647"/>
      <c r="K35" s="1647"/>
      <c r="L35" s="1622"/>
      <c r="M35" s="1626"/>
      <c r="N35" s="1629"/>
      <c r="O35" s="1765"/>
      <c r="P35" s="1765"/>
      <c r="Q35" s="1765"/>
      <c r="R35" s="1765"/>
      <c r="S35" s="1765"/>
      <c r="T35" s="1765"/>
      <c r="U35" s="1765"/>
      <c r="V35" s="1765"/>
      <c r="W35" s="1765"/>
      <c r="X35" s="1765"/>
      <c r="Y35" s="1765"/>
      <c r="Z35" s="1765"/>
      <c r="AA35" s="1765"/>
      <c r="AB35" s="1765"/>
      <c r="AC35" s="1765"/>
      <c r="AD35" s="1765"/>
      <c r="AE35" s="1765"/>
      <c r="AF35" s="1765"/>
      <c r="AG35" s="1765"/>
      <c r="AH35" s="1890"/>
      <c r="AI35" s="1634"/>
      <c r="AJ35" s="1636"/>
      <c r="AK35" s="1945"/>
      <c r="AL35" s="127" t="s">
        <v>347</v>
      </c>
      <c r="AM35" s="1139" t="s">
        <v>1451</v>
      </c>
      <c r="AN35" s="973" t="s">
        <v>501</v>
      </c>
      <c r="AO35" s="512" t="str">
        <f t="shared" si="14"/>
        <v>Probabilidad</v>
      </c>
      <c r="AP35" s="439" t="s">
        <v>61</v>
      </c>
      <c r="AQ35" s="513">
        <f t="shared" si="15"/>
        <v>0.25</v>
      </c>
      <c r="AR35" s="439" t="s">
        <v>56</v>
      </c>
      <c r="AS35" s="440">
        <f t="shared" si="16"/>
        <v>0.15</v>
      </c>
      <c r="AT35" s="474">
        <f t="shared" si="17"/>
        <v>0.4</v>
      </c>
      <c r="AU35" s="439" t="s">
        <v>57</v>
      </c>
      <c r="AV35" s="439" t="s">
        <v>58</v>
      </c>
      <c r="AW35" s="439" t="s">
        <v>59</v>
      </c>
      <c r="AX35" s="451">
        <f>IFERROR(IF(AND(AO34="Probabilidad",AO35="Probabilidad"),(AX34-(+AX34*AT35)),IF(AO35="Probabilidad",(L34-(+L34*AT35)),IF(AO35="Impacto",AX34,""))),"")</f>
        <v>0.42</v>
      </c>
      <c r="AY35" s="473" t="str">
        <f t="shared" si="18"/>
        <v>Media</v>
      </c>
      <c r="AZ35" s="449">
        <f>IFERROR(IF(AND(AO34="Impacto",AO35="Impacto"),(AZ34-(+AZ34*AT35)),IF(AND(AO34="Impacto",AO35="Probabilidad"),(AZ34),IF(AND(AO34="Probabilidad",AO35="Impacto"),(AZ34-(+AZ34*AT35)),IF(AND(AO34="Probabilidad",AO35="Probabilidad"),(AZ34))))),"")</f>
        <v>1</v>
      </c>
      <c r="BA35" s="473" t="str">
        <f t="shared" si="19"/>
        <v>Catastrófico</v>
      </c>
      <c r="BB35" s="460" t="str">
        <f>IF(AND(AY35&lt;&gt;"",BA35&lt;&gt;""),VLOOKUP(AY35&amp;BA35,'No Eliminar'!$P$3:$Q$27,2,FALSE),"")</f>
        <v>Extrema</v>
      </c>
      <c r="BC35" s="1620"/>
      <c r="BD35" s="1177" t="s">
        <v>1494</v>
      </c>
      <c r="BE35" s="1177" t="s">
        <v>1491</v>
      </c>
      <c r="BF35" s="1177" t="s">
        <v>430</v>
      </c>
      <c r="BG35" s="1163">
        <v>44928</v>
      </c>
      <c r="BH35" s="1163">
        <v>45289</v>
      </c>
      <c r="BI35" s="1896"/>
      <c r="BJ35" s="1950"/>
      <c r="BK35" s="1951"/>
      <c r="BL35" s="1951"/>
      <c r="BM35" s="1951"/>
    </row>
    <row r="36" spans="2:65" s="336" customFormat="1" ht="146.25" customHeight="1" thickBot="1" x14ac:dyDescent="0.35">
      <c r="B36" s="1584"/>
      <c r="C36" s="1939"/>
      <c r="D36" s="1940"/>
      <c r="E36" s="1908" t="s">
        <v>50</v>
      </c>
      <c r="F36" s="1892" t="s">
        <v>312</v>
      </c>
      <c r="G36" s="1630" t="s">
        <v>900</v>
      </c>
      <c r="H36" s="1617" t="s">
        <v>63</v>
      </c>
      <c r="I36" s="1617" t="s">
        <v>901</v>
      </c>
      <c r="J36" s="1886" t="s">
        <v>902</v>
      </c>
      <c r="K36" s="1630" t="s">
        <v>355</v>
      </c>
      <c r="L36" s="1617" t="s">
        <v>372</v>
      </c>
      <c r="M36" s="1624" t="str">
        <f t="shared" si="0"/>
        <v>Casi seguro</v>
      </c>
      <c r="N36" s="1627">
        <f t="shared" si="1"/>
        <v>1</v>
      </c>
      <c r="O36" s="1706" t="s">
        <v>53</v>
      </c>
      <c r="P36" s="1706" t="s">
        <v>53</v>
      </c>
      <c r="Q36" s="1706" t="s">
        <v>53</v>
      </c>
      <c r="R36" s="1706" t="s">
        <v>54</v>
      </c>
      <c r="S36" s="1706" t="s">
        <v>53</v>
      </c>
      <c r="T36" s="1706" t="s">
        <v>53</v>
      </c>
      <c r="U36" s="1706" t="s">
        <v>53</v>
      </c>
      <c r="V36" s="1706" t="s">
        <v>54</v>
      </c>
      <c r="W36" s="1706" t="s">
        <v>54</v>
      </c>
      <c r="X36" s="1706" t="s">
        <v>53</v>
      </c>
      <c r="Y36" s="1706" t="s">
        <v>53</v>
      </c>
      <c r="Z36" s="1706" t="s">
        <v>53</v>
      </c>
      <c r="AA36" s="1706" t="s">
        <v>53</v>
      </c>
      <c r="AB36" s="1706" t="s">
        <v>53</v>
      </c>
      <c r="AC36" s="1706" t="s">
        <v>53</v>
      </c>
      <c r="AD36" s="1706" t="s">
        <v>54</v>
      </c>
      <c r="AE36" s="1706" t="s">
        <v>54</v>
      </c>
      <c r="AF36" s="1706" t="s">
        <v>54</v>
      </c>
      <c r="AG36" s="1706" t="s">
        <v>54</v>
      </c>
      <c r="AH36" s="1889">
        <f>COUNTIF(O36:AG36, "SI")</f>
        <v>12</v>
      </c>
      <c r="AI36" s="1632" t="str">
        <f>IF(AH36&lt;=5, "Moderado", IF(AH36&lt;=11,"Mayor","Catastrófico"))</f>
        <v>Catastrófico</v>
      </c>
      <c r="AJ36" s="1635">
        <f>IF(AI36="Leve", 20%, IF(AI36="Menor",40%, IF(AI36="Moderado",60%, IF(AI36="Mayor",80%,IF(AI36="Catastrófico",100%,"")))))</f>
        <v>1</v>
      </c>
      <c r="AK36" s="1837" t="str">
        <f>IF(AND(M36&lt;&gt;"",AI36&lt;&gt;""),VLOOKUP(M36&amp;AI36,'No Eliminar'!$P$32:$Q$56,2,FALSE),"")</f>
        <v>Extrema</v>
      </c>
      <c r="AL36" s="511" t="s">
        <v>84</v>
      </c>
      <c r="AM36" s="1139" t="s">
        <v>1452</v>
      </c>
      <c r="AN36" s="974" t="s">
        <v>1233</v>
      </c>
      <c r="AO36" s="300" t="str">
        <f t="shared" ref="AO36:AO38" si="76">IF(AP36="Preventivo","Probabilidad",IF(AP36="Detectivo","Probabilidad","Impacto"))</f>
        <v>Probabilidad</v>
      </c>
      <c r="AP36" s="208" t="s">
        <v>61</v>
      </c>
      <c r="AQ36" s="231">
        <f t="shared" ref="AQ36:AQ38" si="77">IF(AP36="Preventivo", 25%, IF(AP36="Detectivo",15%, IF(AP36="Correctivo",10%,IF(AP36="No se tienen controles para aplicar al impacto","No Aplica",""))))</f>
        <v>0.25</v>
      </c>
      <c r="AR36" s="208" t="s">
        <v>56</v>
      </c>
      <c r="AS36" s="206">
        <f t="shared" ref="AS36:AS38" si="78">IF(AR36="Automático", 25%, IF(AR36="Manual",15%,IF(AR36="No Aplica", "No Aplica","")))</f>
        <v>0.15</v>
      </c>
      <c r="AT36" s="209">
        <f t="shared" ref="AT36:AT38" si="79">AQ36+AS36</f>
        <v>0.4</v>
      </c>
      <c r="AU36" s="208" t="s">
        <v>73</v>
      </c>
      <c r="AV36" s="208" t="s">
        <v>58</v>
      </c>
      <c r="AW36" s="208" t="s">
        <v>59</v>
      </c>
      <c r="AX36" s="525">
        <f t="shared" ref="AX36" si="80">IFERROR(IF(AND(AO35="Probabilidad",AO36="Probabilidad"),(AX35-(+AX35*AT36)),IF(AO36="Probabilidad",(L35-(+L35*AT36)),IF(AO36="Impacto",AX35,""))),"")</f>
        <v>0.252</v>
      </c>
      <c r="AY36" s="210" t="str">
        <f t="shared" ref="AY36:AY38" si="81">IF(AX36&lt;=20%, "Muy Baja", IF(AX36&lt;=40%,"Baja", IF(AX36&lt;=60%,"Media",IF(AX36&lt;=80%,"Alta","Muy Alta"))))</f>
        <v>Baja</v>
      </c>
      <c r="AZ36" s="209">
        <f t="shared" ref="AZ36" si="82">IFERROR(IF(AND(AO35="Impacto",AO36="Impacto"),(AZ35-(+AZ35*AT36)),IF(AND(AO35="Impacto",AO36="Probabilidad"),(AZ35),IF(AND(AO35="Probabilidad",AO36="Impacto"),(AZ35-(+AZ35*AT36)),IF(AND(AO35="Probabilidad",AO36="Probabilidad"),(AZ35))))),"")</f>
        <v>1</v>
      </c>
      <c r="BA36" s="210" t="str">
        <f t="shared" ref="BA36:BA38" si="83">IF(AZ36&lt;=20%, "Leve", IF(AZ36&lt;=40%,"Menor", IF(AZ36&lt;=60%,"Moderado",IF(AZ36&lt;=80%,"Mayor","Catastrófico"))))</f>
        <v>Catastrófico</v>
      </c>
      <c r="BB36" s="211" t="str">
        <f>IF(AND(AY36&lt;&gt;"",BA36&lt;&gt;""),VLOOKUP(AY36&amp;BA36,'No Eliminar'!$P$3:$Q$27,2,FALSE),"")</f>
        <v>Extrema</v>
      </c>
      <c r="BC36" s="1619" t="s">
        <v>60</v>
      </c>
      <c r="BD36" s="1776" t="s">
        <v>1234</v>
      </c>
      <c r="BE36" s="1776" t="s">
        <v>1235</v>
      </c>
      <c r="BF36" s="1776" t="s">
        <v>430</v>
      </c>
      <c r="BG36" s="1784">
        <v>44928</v>
      </c>
      <c r="BH36" s="1784">
        <v>45289</v>
      </c>
      <c r="BI36" s="1782" t="s">
        <v>1236</v>
      </c>
    </row>
    <row r="37" spans="2:65" s="336" customFormat="1" ht="230.25" customHeight="1" thickBot="1" x14ac:dyDescent="0.35">
      <c r="B37" s="1584"/>
      <c r="C37" s="1939"/>
      <c r="D37" s="1940"/>
      <c r="E37" s="1943"/>
      <c r="F37" s="1893"/>
      <c r="G37" s="1647"/>
      <c r="H37" s="1622"/>
      <c r="I37" s="1622"/>
      <c r="J37" s="1887"/>
      <c r="K37" s="1647"/>
      <c r="L37" s="1622"/>
      <c r="M37" s="1625"/>
      <c r="N37" s="1628"/>
      <c r="O37" s="1765"/>
      <c r="P37" s="1765"/>
      <c r="Q37" s="1765"/>
      <c r="R37" s="1765"/>
      <c r="S37" s="1765"/>
      <c r="T37" s="1765"/>
      <c r="U37" s="1765"/>
      <c r="V37" s="1765"/>
      <c r="W37" s="1765"/>
      <c r="X37" s="1765"/>
      <c r="Y37" s="1765"/>
      <c r="Z37" s="1765"/>
      <c r="AA37" s="1765"/>
      <c r="AB37" s="1765"/>
      <c r="AC37" s="1765"/>
      <c r="AD37" s="1765"/>
      <c r="AE37" s="1765"/>
      <c r="AF37" s="1765"/>
      <c r="AG37" s="1765"/>
      <c r="AH37" s="1890"/>
      <c r="AI37" s="1634"/>
      <c r="AJ37" s="1636"/>
      <c r="AK37" s="1838"/>
      <c r="AL37" s="511" t="s">
        <v>347</v>
      </c>
      <c r="AM37" s="1139" t="s">
        <v>1453</v>
      </c>
      <c r="AN37" s="974" t="s">
        <v>1397</v>
      </c>
      <c r="AO37" s="452" t="str">
        <f t="shared" si="76"/>
        <v>Probabilidad</v>
      </c>
      <c r="AP37" s="437" t="s">
        <v>61</v>
      </c>
      <c r="AQ37" s="198">
        <f t="shared" si="77"/>
        <v>0.25</v>
      </c>
      <c r="AR37" s="437" t="s">
        <v>56</v>
      </c>
      <c r="AS37" s="438">
        <f t="shared" si="78"/>
        <v>0.15</v>
      </c>
      <c r="AT37" s="442">
        <f t="shared" si="79"/>
        <v>0.4</v>
      </c>
      <c r="AU37" s="437" t="s">
        <v>73</v>
      </c>
      <c r="AV37" s="437" t="s">
        <v>58</v>
      </c>
      <c r="AW37" s="437" t="s">
        <v>59</v>
      </c>
      <c r="AX37" s="125">
        <f>IFERROR(IF(AND(AO36="Probabilidad",AO37="Probabilidad"),(AX36-(+AX36*AT37)),IF(AO37="Probabilidad",(L36-(+L36*AT37)),IF(AO37="Impacto",AX36,""))),"")</f>
        <v>0.1512</v>
      </c>
      <c r="AY37" s="441" t="str">
        <f t="shared" si="81"/>
        <v>Muy Baja</v>
      </c>
      <c r="AZ37" s="105">
        <f>IFERROR(IF(AND(AO36="Impacto",AO37="Impacto"),(AZ36-(+AZ36*AT37)),IF(AND(AO36="Impacto",AO37="Probabilidad"),(AZ36),IF(AND(AO36="Probabilidad",AO37="Impacto"),(AZ36-(+AZ36*AT37)),IF(AND(AO36="Probabilidad",AO37="Probabilidad"),(AZ36))))),"")</f>
        <v>1</v>
      </c>
      <c r="BA37" s="441" t="str">
        <f t="shared" si="83"/>
        <v>Catastrófico</v>
      </c>
      <c r="BB37" s="443" t="str">
        <f>IF(AND(AY37&lt;&gt;"",BA37&lt;&gt;""),VLOOKUP(AY37&amp;BA37,'No Eliminar'!$P$3:$Q$27,2,FALSE),"")</f>
        <v>Extrema</v>
      </c>
      <c r="BC37" s="1620"/>
      <c r="BD37" s="1777"/>
      <c r="BE37" s="1777"/>
      <c r="BF37" s="1777"/>
      <c r="BG37" s="1790"/>
      <c r="BH37" s="1790"/>
      <c r="BI37" s="1805"/>
    </row>
    <row r="38" spans="2:65" s="336" customFormat="1" ht="135.75" customHeight="1" thickBot="1" x14ac:dyDescent="0.35">
      <c r="B38" s="1585"/>
      <c r="C38" s="1905"/>
      <c r="D38" s="1907"/>
      <c r="E38" s="1909"/>
      <c r="F38" s="1894"/>
      <c r="G38" s="1631"/>
      <c r="H38" s="1618"/>
      <c r="I38" s="1618"/>
      <c r="J38" s="1888"/>
      <c r="K38" s="1631"/>
      <c r="L38" s="1618"/>
      <c r="M38" s="1626"/>
      <c r="N38" s="1629"/>
      <c r="O38" s="1707"/>
      <c r="P38" s="1707"/>
      <c r="Q38" s="1707"/>
      <c r="R38" s="1707"/>
      <c r="S38" s="1707"/>
      <c r="T38" s="1707"/>
      <c r="U38" s="1707"/>
      <c r="V38" s="1707"/>
      <c r="W38" s="1707"/>
      <c r="X38" s="1707"/>
      <c r="Y38" s="1707"/>
      <c r="Z38" s="1707"/>
      <c r="AA38" s="1707"/>
      <c r="AB38" s="1707"/>
      <c r="AC38" s="1707"/>
      <c r="AD38" s="1707"/>
      <c r="AE38" s="1707"/>
      <c r="AF38" s="1707"/>
      <c r="AG38" s="1707"/>
      <c r="AH38" s="1891"/>
      <c r="AI38" s="1633"/>
      <c r="AJ38" s="1637"/>
      <c r="AK38" s="1839"/>
      <c r="AL38" s="526" t="s">
        <v>348</v>
      </c>
      <c r="AM38" s="1139" t="s">
        <v>1454</v>
      </c>
      <c r="AN38" s="974" t="s">
        <v>1240</v>
      </c>
      <c r="AO38" s="452" t="str">
        <f t="shared" si="76"/>
        <v>Probabilidad</v>
      </c>
      <c r="AP38" s="437" t="s">
        <v>62</v>
      </c>
      <c r="AQ38" s="198">
        <f t="shared" si="77"/>
        <v>0.15</v>
      </c>
      <c r="AR38" s="437" t="s">
        <v>56</v>
      </c>
      <c r="AS38" s="438">
        <f t="shared" si="78"/>
        <v>0.15</v>
      </c>
      <c r="AT38" s="442">
        <f t="shared" si="79"/>
        <v>0.3</v>
      </c>
      <c r="AU38" s="437" t="s">
        <v>57</v>
      </c>
      <c r="AV38" s="437" t="s">
        <v>65</v>
      </c>
      <c r="AW38" s="437" t="s">
        <v>59</v>
      </c>
      <c r="AX38" s="125">
        <f>IFERROR(IF(AND(AO37="Probabilidad",AO38="Probabilidad"),(AX37-(+AX37*AT38)),IF(AO38="Probabilidad",(L37-(+L37*AT38)),IF(AO38="Impacto",AX37,""))),"")</f>
        <v>0.10584</v>
      </c>
      <c r="AY38" s="441" t="str">
        <f t="shared" si="81"/>
        <v>Muy Baja</v>
      </c>
      <c r="AZ38" s="105">
        <f>IFERROR(IF(AND(AO37="Impacto",AO38="Impacto"),(AZ37-(+AZ37*AT38)),IF(AND(AO37="Impacto",AO38="Probabilidad"),(AZ37),IF(AND(AO37="Probabilidad",AO38="Impacto"),(AZ37-(+AZ37*AT38)),IF(AND(AO37="Probabilidad",AO38="Probabilidad"),(AZ37))))),"")</f>
        <v>1</v>
      </c>
      <c r="BA38" s="441" t="str">
        <f t="shared" si="83"/>
        <v>Catastrófico</v>
      </c>
      <c r="BB38" s="443" t="str">
        <f>IF(AND(AY38&lt;&gt;"",BA38&lt;&gt;""),VLOOKUP(AY38&amp;BA38,'No Eliminar'!$P$3:$Q$27,2,FALSE),"")</f>
        <v>Extrema</v>
      </c>
      <c r="BC38" s="1621"/>
      <c r="BD38" s="1778"/>
      <c r="BE38" s="1778"/>
      <c r="BF38" s="1778"/>
      <c r="BG38" s="1785"/>
      <c r="BH38" s="1785"/>
      <c r="BI38" s="1783"/>
    </row>
    <row r="39" spans="2:65" ht="261.75" customHeight="1" thickBot="1" x14ac:dyDescent="0.35">
      <c r="B39" s="1583" t="s">
        <v>162</v>
      </c>
      <c r="C39" s="1904" t="str">
        <f>VLOOKUP(B39,'No Eliminar'!B$3:D$18,2,FALSE)</f>
        <v>Ejercer el adecuado control de los recursos financieros asignados al Instituto en cumplimiento a los principios contables y de hacienda pública.</v>
      </c>
      <c r="D39" s="1906" t="str">
        <f>VLOOKUP(B39,'No Eliminar'!B$3:E$18,4,FALSE)</f>
        <v>Ejecutar la planeación institucional en el marco de los valores del servicio público.</v>
      </c>
      <c r="E39" s="1592" t="s">
        <v>346</v>
      </c>
      <c r="F39" s="1892" t="s">
        <v>318</v>
      </c>
      <c r="G39" s="1641" t="s">
        <v>526</v>
      </c>
      <c r="H39" s="1617" t="s">
        <v>63</v>
      </c>
      <c r="I39" s="1630" t="s">
        <v>527</v>
      </c>
      <c r="J39" s="1630" t="s">
        <v>528</v>
      </c>
      <c r="K39" s="1630" t="s">
        <v>355</v>
      </c>
      <c r="L39" s="1617" t="s">
        <v>373</v>
      </c>
      <c r="M39" s="1624" t="str">
        <f t="shared" si="0"/>
        <v>Rara vez</v>
      </c>
      <c r="N39" s="1627">
        <f t="shared" si="1"/>
        <v>0.2</v>
      </c>
      <c r="O39" s="1706" t="s">
        <v>54</v>
      </c>
      <c r="P39" s="1706" t="s">
        <v>54</v>
      </c>
      <c r="Q39" s="1706" t="s">
        <v>54</v>
      </c>
      <c r="R39" s="1706" t="s">
        <v>54</v>
      </c>
      <c r="S39" s="1706" t="s">
        <v>53</v>
      </c>
      <c r="T39" s="1706" t="s">
        <v>53</v>
      </c>
      <c r="U39" s="1706" t="s">
        <v>53</v>
      </c>
      <c r="V39" s="1706" t="s">
        <v>54</v>
      </c>
      <c r="W39" s="1706" t="s">
        <v>53</v>
      </c>
      <c r="X39" s="1706" t="s">
        <v>53</v>
      </c>
      <c r="Y39" s="1706" t="s">
        <v>53</v>
      </c>
      <c r="Z39" s="1706" t="s">
        <v>53</v>
      </c>
      <c r="AA39" s="1706" t="s">
        <v>53</v>
      </c>
      <c r="AB39" s="1706" t="s">
        <v>53</v>
      </c>
      <c r="AC39" s="1706" t="s">
        <v>53</v>
      </c>
      <c r="AD39" s="1706" t="s">
        <v>54</v>
      </c>
      <c r="AE39" s="1706" t="s">
        <v>54</v>
      </c>
      <c r="AF39" s="1706" t="s">
        <v>54</v>
      </c>
      <c r="AG39" s="1706" t="s">
        <v>54</v>
      </c>
      <c r="AH39" s="1889">
        <f t="shared" si="20"/>
        <v>10</v>
      </c>
      <c r="AI39" s="1632" t="str">
        <f t="shared" si="21"/>
        <v>Mayor</v>
      </c>
      <c r="AJ39" s="1635">
        <f t="shared" si="22"/>
        <v>0.8</v>
      </c>
      <c r="AK39" s="1638" t="str">
        <f>IF(AND(M39&lt;&gt;"",AI39&lt;&gt;""),VLOOKUP(M39&amp;AI39,'No Eliminar'!$P$32:$Q$56,2,FALSE),"")</f>
        <v>Alta</v>
      </c>
      <c r="AL39" s="188" t="s">
        <v>84</v>
      </c>
      <c r="AM39" s="1141" t="s">
        <v>1455</v>
      </c>
      <c r="AN39" s="975" t="s">
        <v>529</v>
      </c>
      <c r="AO39" s="94" t="str">
        <f t="shared" si="14"/>
        <v>Probabilidad</v>
      </c>
      <c r="AP39" s="244" t="s">
        <v>61</v>
      </c>
      <c r="AQ39" s="199">
        <f t="shared" si="15"/>
        <v>0.25</v>
      </c>
      <c r="AR39" s="244" t="s">
        <v>56</v>
      </c>
      <c r="AS39" s="246">
        <f t="shared" si="16"/>
        <v>0.15</v>
      </c>
      <c r="AT39" s="96">
        <f t="shared" si="17"/>
        <v>0.4</v>
      </c>
      <c r="AU39" s="244" t="s">
        <v>57</v>
      </c>
      <c r="AV39" s="244" t="s">
        <v>65</v>
      </c>
      <c r="AW39" s="244" t="s">
        <v>59</v>
      </c>
      <c r="AX39" s="96">
        <f>IFERROR(IF(AO39="Probabilidad",(N39-(+N39*AT39)),IF(AO39="Impacto",N39,"")),"")</f>
        <v>0.12</v>
      </c>
      <c r="AY39" s="97" t="str">
        <f t="shared" si="18"/>
        <v>Muy Baja</v>
      </c>
      <c r="AZ39" s="96">
        <f>IF(AO39="Impacto",(AJ39-(+AJ39*AT39)),AJ39)</f>
        <v>0.8</v>
      </c>
      <c r="BA39" s="97" t="str">
        <f t="shared" si="19"/>
        <v>Mayor</v>
      </c>
      <c r="BB39" s="242" t="str">
        <f>IF(AND(AY39&lt;&gt;"",BA39&lt;&gt;""),VLOOKUP(AY39&amp;BA39,'No Eliminar'!$P$3:$Q$27,2,FALSE),"")</f>
        <v>Alta</v>
      </c>
      <c r="BC39" s="1619" t="s">
        <v>60</v>
      </c>
      <c r="BD39" s="1776" t="s">
        <v>1398</v>
      </c>
      <c r="BE39" s="1776" t="s">
        <v>534</v>
      </c>
      <c r="BF39" s="1776" t="s">
        <v>430</v>
      </c>
      <c r="BG39" s="1784">
        <v>44928</v>
      </c>
      <c r="BH39" s="1784">
        <v>45289</v>
      </c>
      <c r="BI39" s="1782" t="s">
        <v>1241</v>
      </c>
    </row>
    <row r="40" spans="2:65" ht="153" customHeight="1" thickBot="1" x14ac:dyDescent="0.35">
      <c r="B40" s="1584"/>
      <c r="C40" s="1939"/>
      <c r="D40" s="1940"/>
      <c r="E40" s="1593"/>
      <c r="F40" s="1893"/>
      <c r="G40" s="1642"/>
      <c r="H40" s="1622"/>
      <c r="I40" s="1647"/>
      <c r="J40" s="1647"/>
      <c r="K40" s="1647"/>
      <c r="L40" s="1622"/>
      <c r="M40" s="1625"/>
      <c r="N40" s="1628"/>
      <c r="O40" s="1765"/>
      <c r="P40" s="1765"/>
      <c r="Q40" s="1765"/>
      <c r="R40" s="1765"/>
      <c r="S40" s="1765"/>
      <c r="T40" s="1765"/>
      <c r="U40" s="1765"/>
      <c r="V40" s="1765"/>
      <c r="W40" s="1765"/>
      <c r="X40" s="1765"/>
      <c r="Y40" s="1765"/>
      <c r="Z40" s="1765"/>
      <c r="AA40" s="1765"/>
      <c r="AB40" s="1765"/>
      <c r="AC40" s="1765"/>
      <c r="AD40" s="1765"/>
      <c r="AE40" s="1765"/>
      <c r="AF40" s="1765"/>
      <c r="AG40" s="1765"/>
      <c r="AH40" s="1890"/>
      <c r="AI40" s="1634"/>
      <c r="AJ40" s="1636"/>
      <c r="AK40" s="1639"/>
      <c r="AL40" s="188" t="s">
        <v>347</v>
      </c>
      <c r="AM40" s="1139" t="s">
        <v>1456</v>
      </c>
      <c r="AN40" s="975" t="s">
        <v>530</v>
      </c>
      <c r="AO40" s="265" t="str">
        <f t="shared" si="14"/>
        <v>Probabilidad</v>
      </c>
      <c r="AP40" s="109" t="s">
        <v>61</v>
      </c>
      <c r="AQ40" s="266">
        <f t="shared" ref="AQ40:AQ41" si="84">IF(AP40="Preventivo", 25%, IF(AP40="Detectivo",15%, IF(AP40="Correctivo",10%,IF(AP40="No se tienen controles para aplicar al impacto","No Aplica",""))))</f>
        <v>0.25</v>
      </c>
      <c r="AR40" s="109" t="s">
        <v>56</v>
      </c>
      <c r="AS40" s="70">
        <f>IF(AR40="Automático", 25%, IF(AR40="Manual",15%,IF(AR40="No Aplica", "No Aplica","")))</f>
        <v>0.15</v>
      </c>
      <c r="AT40" s="53">
        <f t="shared" ref="AT40:AT41" si="85">AQ40+AS40</f>
        <v>0.4</v>
      </c>
      <c r="AU40" s="109" t="s">
        <v>57</v>
      </c>
      <c r="AV40" s="109" t="s">
        <v>65</v>
      </c>
      <c r="AW40" s="109" t="s">
        <v>59</v>
      </c>
      <c r="AX40" s="76">
        <f>IFERROR(IF(AND(AO39="Probabilidad",AO40="Probabilidad"),(AX39-(+AX39*AT40)),IF(AO40="Probabilidad",(L39-(+L39*AT40)),IF(AO40="Impacto",AX39,""))),"")</f>
        <v>7.1999999999999995E-2</v>
      </c>
      <c r="AY40" s="54" t="str">
        <f t="shared" si="18"/>
        <v>Muy Baja</v>
      </c>
      <c r="AZ40" s="53">
        <f>IFERROR(IF(AND(AO39="Impacto",AO40="Impacto"),(AZ39-(+AZ39*AT40)),IF(AND(AO39="Impacto",AO40="Probabilidad"),(AZ39),IF(AND(AO39="Probabilidad",AO40="Impacto"),(AZ39-(+AZ39*AT40)),IF(AND(AO39="Probabilidad",AO40="Probabilidad"),(AZ39))))),"")</f>
        <v>0.8</v>
      </c>
      <c r="BA40" s="54" t="str">
        <f t="shared" si="19"/>
        <v>Mayor</v>
      </c>
      <c r="BB40" s="55" t="str">
        <f>IF(AND(AY40&lt;&gt;"",BA40&lt;&gt;""),VLOOKUP(AY40&amp;BA40,'No Eliminar'!$P$3:$Q$27,2,FALSE),"")</f>
        <v>Alta</v>
      </c>
      <c r="BC40" s="1620"/>
      <c r="BD40" s="1777"/>
      <c r="BE40" s="1777"/>
      <c r="BF40" s="1777"/>
      <c r="BG40" s="1790"/>
      <c r="BH40" s="1790"/>
      <c r="BI40" s="1805"/>
    </row>
    <row r="41" spans="2:65" ht="153" customHeight="1" thickBot="1" x14ac:dyDescent="0.35">
      <c r="B41" s="1585"/>
      <c r="C41" s="1905"/>
      <c r="D41" s="1907"/>
      <c r="E41" s="1594"/>
      <c r="F41" s="1894"/>
      <c r="G41" s="1643"/>
      <c r="H41" s="1618"/>
      <c r="I41" s="1631"/>
      <c r="J41" s="1631"/>
      <c r="K41" s="1631"/>
      <c r="L41" s="1618"/>
      <c r="M41" s="1626"/>
      <c r="N41" s="1629"/>
      <c r="O41" s="1707"/>
      <c r="P41" s="1707"/>
      <c r="Q41" s="1707"/>
      <c r="R41" s="1707"/>
      <c r="S41" s="1707"/>
      <c r="T41" s="1707"/>
      <c r="U41" s="1707"/>
      <c r="V41" s="1707"/>
      <c r="W41" s="1707"/>
      <c r="X41" s="1707"/>
      <c r="Y41" s="1707"/>
      <c r="Z41" s="1707"/>
      <c r="AA41" s="1707"/>
      <c r="AB41" s="1707"/>
      <c r="AC41" s="1707"/>
      <c r="AD41" s="1707"/>
      <c r="AE41" s="1707"/>
      <c r="AF41" s="1707"/>
      <c r="AG41" s="1707"/>
      <c r="AH41" s="1891"/>
      <c r="AI41" s="1633"/>
      <c r="AJ41" s="1637"/>
      <c r="AK41" s="1640"/>
      <c r="AL41" s="190" t="s">
        <v>348</v>
      </c>
      <c r="AM41" s="1139" t="s">
        <v>1477</v>
      </c>
      <c r="AN41" s="975" t="s">
        <v>531</v>
      </c>
      <c r="AO41" s="177" t="str">
        <f t="shared" si="14"/>
        <v>Probabilidad</v>
      </c>
      <c r="AP41" s="245" t="s">
        <v>61</v>
      </c>
      <c r="AQ41" s="267">
        <f t="shared" si="84"/>
        <v>0.25</v>
      </c>
      <c r="AR41" s="245" t="s">
        <v>56</v>
      </c>
      <c r="AS41" s="247">
        <f>IF(AR41="Automático", 25%, IF(AR41="Manual",15%,IF(AR41="No Aplica", "No Aplica","")))</f>
        <v>0.15</v>
      </c>
      <c r="AT41" s="105">
        <f t="shared" si="85"/>
        <v>0.4</v>
      </c>
      <c r="AU41" s="245" t="s">
        <v>57</v>
      </c>
      <c r="AV41" s="245" t="s">
        <v>65</v>
      </c>
      <c r="AW41" s="245" t="s">
        <v>59</v>
      </c>
      <c r="AX41" s="105">
        <f>IFERROR(IF(AND(AO40="Probabilidad",AO41="Probabilidad"),(AX40-(+AX40*AT41)),IF(AND(AO40="Impacto",AO41="Probabilidad"),(AX39-(+AX39*AT41)),IF(AO41="Impacto",AX40,""))),"")</f>
        <v>4.3199999999999995E-2</v>
      </c>
      <c r="AY41" s="106" t="str">
        <f t="shared" si="18"/>
        <v>Muy Baja</v>
      </c>
      <c r="AZ41" s="105">
        <f>IFERROR(IF(AND(AO40="Impacto",AO41="Impacto"),(AZ40-(+AZ40*AT41)),IF(AND(AO40="Impacto",AO41="Probabilidad"),(AZ40),IF(AND(AO40="Probabilidad",AO41="Impacto"),(AZ40-(+AZ40*AT41)),IF(AND(AO40="Probabilidad",AO41="Probabilidad"),(AZ40))))),"")</f>
        <v>0.8</v>
      </c>
      <c r="BA41" s="106" t="str">
        <f t="shared" si="19"/>
        <v>Mayor</v>
      </c>
      <c r="BB41" s="243" t="str">
        <f>IF(AND(AY41&lt;&gt;"",BA41&lt;&gt;""),VLOOKUP(AY41&amp;BA41,'No Eliminar'!$P$3:$Q$27,2,FALSE),"")</f>
        <v>Alta</v>
      </c>
      <c r="BC41" s="1621"/>
      <c r="BD41" s="1778"/>
      <c r="BE41" s="1778"/>
      <c r="BF41" s="1778"/>
      <c r="BG41" s="1785"/>
      <c r="BH41" s="1785"/>
      <c r="BI41" s="1783"/>
    </row>
    <row r="42" spans="2:65" ht="152.25" customHeight="1" thickBot="1" x14ac:dyDescent="0.35">
      <c r="B42" s="1583" t="s">
        <v>71</v>
      </c>
      <c r="C42" s="1904" t="str">
        <f>VLOOKUP(B42,'No Eliminar'!B$3:D$18,2,FALSE)</f>
        <v>Administrar la documentación del Instituto durante todo su ciclo vital de acuerdo a la legislación vigente con el fin de conservar la memoria institucional y proporcionar de manera oportuna la información a usuarios.</v>
      </c>
      <c r="D42" s="1906" t="str">
        <f>VLOOKUP(B42,'No Eliminar'!B$3:E$18,4,FALSE)</f>
        <v>Garantizar un adecuado flujo de información tanto interna  como externa</v>
      </c>
      <c r="E42" s="1592" t="s">
        <v>50</v>
      </c>
      <c r="F42" s="1892" t="s">
        <v>323</v>
      </c>
      <c r="G42" s="1641" t="s">
        <v>592</v>
      </c>
      <c r="H42" s="1617" t="s">
        <v>63</v>
      </c>
      <c r="I42" s="1901" t="s">
        <v>593</v>
      </c>
      <c r="J42" s="378" t="s">
        <v>594</v>
      </c>
      <c r="K42" s="1630" t="s">
        <v>355</v>
      </c>
      <c r="L42" s="1617" t="s">
        <v>371</v>
      </c>
      <c r="M42" s="1624" t="str">
        <f t="shared" si="0"/>
        <v>Posible</v>
      </c>
      <c r="N42" s="1627">
        <f t="shared" si="1"/>
        <v>0.6</v>
      </c>
      <c r="O42" s="1899" t="s">
        <v>53</v>
      </c>
      <c r="P42" s="1899" t="s">
        <v>53</v>
      </c>
      <c r="Q42" s="1899" t="s">
        <v>53</v>
      </c>
      <c r="R42" s="1899" t="s">
        <v>53</v>
      </c>
      <c r="S42" s="1899" t="s">
        <v>53</v>
      </c>
      <c r="T42" s="1899" t="s">
        <v>53</v>
      </c>
      <c r="U42" s="1899" t="s">
        <v>53</v>
      </c>
      <c r="V42" s="1899" t="s">
        <v>53</v>
      </c>
      <c r="W42" s="1899" t="s">
        <v>53</v>
      </c>
      <c r="X42" s="1899" t="s">
        <v>53</v>
      </c>
      <c r="Y42" s="1899" t="s">
        <v>53</v>
      </c>
      <c r="Z42" s="1899" t="s">
        <v>53</v>
      </c>
      <c r="AA42" s="1899" t="s">
        <v>53</v>
      </c>
      <c r="AB42" s="1899" t="s">
        <v>53</v>
      </c>
      <c r="AC42" s="1899" t="s">
        <v>54</v>
      </c>
      <c r="AD42" s="1899" t="s">
        <v>54</v>
      </c>
      <c r="AE42" s="1899" t="s">
        <v>54</v>
      </c>
      <c r="AF42" s="1899" t="s">
        <v>53</v>
      </c>
      <c r="AG42" s="1899" t="s">
        <v>54</v>
      </c>
      <c r="AH42" s="1889">
        <f t="shared" si="20"/>
        <v>15</v>
      </c>
      <c r="AI42" s="1632" t="str">
        <f t="shared" si="21"/>
        <v>Catastrófico</v>
      </c>
      <c r="AJ42" s="1635">
        <f t="shared" si="22"/>
        <v>1</v>
      </c>
      <c r="AK42" s="1947" t="str">
        <f>IF(AND(M42&lt;&gt;"",AI42&lt;&gt;""),VLOOKUP(M42&amp;AI42,'No Eliminar'!$P$32:$Q$56,2,FALSE),"")</f>
        <v>Extrema</v>
      </c>
      <c r="AL42" s="280" t="s">
        <v>84</v>
      </c>
      <c r="AM42" s="1139" t="s">
        <v>1457</v>
      </c>
      <c r="AN42" s="263" t="s">
        <v>570</v>
      </c>
      <c r="AO42" s="94" t="str">
        <f t="shared" si="14"/>
        <v>Probabilidad</v>
      </c>
      <c r="AP42" s="244" t="s">
        <v>61</v>
      </c>
      <c r="AQ42" s="199">
        <f t="shared" si="15"/>
        <v>0.25</v>
      </c>
      <c r="AR42" s="244" t="s">
        <v>56</v>
      </c>
      <c r="AS42" s="246">
        <f t="shared" si="16"/>
        <v>0.15</v>
      </c>
      <c r="AT42" s="96">
        <f t="shared" si="17"/>
        <v>0.4</v>
      </c>
      <c r="AU42" s="244" t="s">
        <v>57</v>
      </c>
      <c r="AV42" s="244" t="s">
        <v>65</v>
      </c>
      <c r="AW42" s="244" t="s">
        <v>59</v>
      </c>
      <c r="AX42" s="96">
        <f t="shared" si="75"/>
        <v>0.36</v>
      </c>
      <c r="AY42" s="97" t="str">
        <f t="shared" si="18"/>
        <v>Baja</v>
      </c>
      <c r="AZ42" s="96">
        <f>IF(AO42="Impacto",(AJ42-(+AJ42*AT42)),AJ42)</f>
        <v>1</v>
      </c>
      <c r="BA42" s="97" t="str">
        <f t="shared" si="19"/>
        <v>Catastrófico</v>
      </c>
      <c r="BB42" s="242" t="str">
        <f>IF(AND(AY42&lt;&gt;"",BA42&lt;&gt;""),VLOOKUP(AY42&amp;BA42,'No Eliminar'!$P$3:$Q$27,2,FALSE),"")</f>
        <v>Extrema</v>
      </c>
      <c r="BC42" s="1619" t="s">
        <v>60</v>
      </c>
      <c r="BD42" s="1063" t="s">
        <v>598</v>
      </c>
      <c r="BE42" s="1152" t="s">
        <v>599</v>
      </c>
      <c r="BF42" s="1152" t="s">
        <v>381</v>
      </c>
      <c r="BG42" s="1158">
        <v>44928</v>
      </c>
      <c r="BH42" s="1158">
        <v>45289</v>
      </c>
      <c r="BI42" s="1782" t="s">
        <v>602</v>
      </c>
    </row>
    <row r="43" spans="2:65" ht="129" customHeight="1" thickBot="1" x14ac:dyDescent="0.35">
      <c r="B43" s="1585"/>
      <c r="C43" s="1905"/>
      <c r="D43" s="1907"/>
      <c r="E43" s="1594"/>
      <c r="F43" s="1894"/>
      <c r="G43" s="1643"/>
      <c r="H43" s="1618"/>
      <c r="I43" s="1946"/>
      <c r="J43" s="380" t="s">
        <v>595</v>
      </c>
      <c r="K43" s="1631"/>
      <c r="L43" s="1618"/>
      <c r="M43" s="1626"/>
      <c r="N43" s="1629"/>
      <c r="O43" s="1900"/>
      <c r="P43" s="1900"/>
      <c r="Q43" s="1900"/>
      <c r="R43" s="1900"/>
      <c r="S43" s="1900"/>
      <c r="T43" s="1900"/>
      <c r="U43" s="1900"/>
      <c r="V43" s="1900"/>
      <c r="W43" s="1900"/>
      <c r="X43" s="1900"/>
      <c r="Y43" s="1900"/>
      <c r="Z43" s="1900"/>
      <c r="AA43" s="1900"/>
      <c r="AB43" s="1900"/>
      <c r="AC43" s="1900"/>
      <c r="AD43" s="1900"/>
      <c r="AE43" s="1900"/>
      <c r="AF43" s="1900"/>
      <c r="AG43" s="1900"/>
      <c r="AH43" s="1891"/>
      <c r="AI43" s="1633"/>
      <c r="AJ43" s="1637"/>
      <c r="AK43" s="1945"/>
      <c r="AL43" s="282" t="s">
        <v>347</v>
      </c>
      <c r="AM43" s="1148" t="s">
        <v>1458</v>
      </c>
      <c r="AN43" s="263" t="s">
        <v>570</v>
      </c>
      <c r="AO43" s="145" t="str">
        <f t="shared" si="14"/>
        <v>Probabilidad</v>
      </c>
      <c r="AP43" s="237" t="s">
        <v>61</v>
      </c>
      <c r="AQ43" s="198">
        <f t="shared" si="15"/>
        <v>0.25</v>
      </c>
      <c r="AR43" s="237" t="s">
        <v>56</v>
      </c>
      <c r="AS43" s="238">
        <f t="shared" si="16"/>
        <v>0.15</v>
      </c>
      <c r="AT43" s="239">
        <f t="shared" si="17"/>
        <v>0.4</v>
      </c>
      <c r="AU43" s="237" t="s">
        <v>57</v>
      </c>
      <c r="AV43" s="237" t="s">
        <v>65</v>
      </c>
      <c r="AW43" s="237" t="s">
        <v>59</v>
      </c>
      <c r="AX43" s="125">
        <f>IFERROR(IF(AND(AO42="Probabilidad",AO43="Probabilidad"),(AX42-(+AX42*AT43)),IF(AO43="Probabilidad",(L42-(+L42*AT43)),IF(AO43="Impacto",AX42,""))),"")</f>
        <v>0.216</v>
      </c>
      <c r="AY43" s="240" t="str">
        <f t="shared" si="18"/>
        <v>Baja</v>
      </c>
      <c r="AZ43" s="105">
        <f>IFERROR(IF(AND(AO42="Impacto",AO43="Impacto"),(AZ42-(+AZ42*AT43)),IF(AND(AO42="Impacto",AO43="Probabilidad"),(AZ42),IF(AND(AO42="Probabilidad",AO43="Impacto"),(AZ42-(+AZ42*AT43)),IF(AND(AO42="Probabilidad",AO43="Probabilidad"),(AZ42))))),"")</f>
        <v>1</v>
      </c>
      <c r="BA43" s="240" t="str">
        <f t="shared" si="19"/>
        <v>Catastrófico</v>
      </c>
      <c r="BB43" s="241" t="str">
        <f>IF(AND(AY43&lt;&gt;"",BA43&lt;&gt;""),VLOOKUP(AY43&amp;BA43,'No Eliminar'!$P$3:$Q$27,2,FALSE),"")</f>
        <v>Extrema</v>
      </c>
      <c r="BC43" s="1621"/>
      <c r="BD43" s="159" t="s">
        <v>600</v>
      </c>
      <c r="BE43" s="159" t="s">
        <v>601</v>
      </c>
      <c r="BF43" s="159" t="s">
        <v>395</v>
      </c>
      <c r="BG43" s="1178">
        <v>44928</v>
      </c>
      <c r="BH43" s="1178" t="s">
        <v>1362</v>
      </c>
      <c r="BI43" s="1783"/>
    </row>
    <row r="44" spans="2:65" ht="406.5" thickBot="1" x14ac:dyDescent="0.35">
      <c r="B44" s="399" t="s">
        <v>200</v>
      </c>
      <c r="C44" s="741" t="str">
        <f>VLOOKUP(B44,'No Eliminar'!B$3:D$18,2,FALSE)</f>
        <v>Mantener la disponibilidad del sistema de información del Sistema Penitenciario y Carcelario de manera oportuna, confiable, integral e Innovadora; dando soporte tecnológico a los usuarios y el acceso oportuno a los servicios tecnológicos.</v>
      </c>
      <c r="D44" s="218" t="str">
        <f>VLOOKUP(B44,'No Eliminar'!B$3:E$18,4,FALSE)</f>
        <v>Garantizar un adecuado flujo de información tanto interna  como externa</v>
      </c>
      <c r="E44" s="215" t="s">
        <v>74</v>
      </c>
      <c r="F44" s="297" t="s">
        <v>327</v>
      </c>
      <c r="G44" s="213" t="s">
        <v>608</v>
      </c>
      <c r="H44" s="688" t="s">
        <v>63</v>
      </c>
      <c r="I44" s="689" t="s">
        <v>609</v>
      </c>
      <c r="J44" s="689" t="s">
        <v>610</v>
      </c>
      <c r="K44" s="689" t="s">
        <v>355</v>
      </c>
      <c r="L44" s="299" t="s">
        <v>373</v>
      </c>
      <c r="M44" s="937" t="str">
        <f t="shared" si="0"/>
        <v>Rara vez</v>
      </c>
      <c r="N44" s="938">
        <f t="shared" si="1"/>
        <v>0.2</v>
      </c>
      <c r="O44" s="203" t="s">
        <v>53</v>
      </c>
      <c r="P44" s="203" t="s">
        <v>53</v>
      </c>
      <c r="Q44" s="203" t="s">
        <v>53</v>
      </c>
      <c r="R44" s="203" t="s">
        <v>54</v>
      </c>
      <c r="S44" s="203" t="s">
        <v>53</v>
      </c>
      <c r="T44" s="203" t="s">
        <v>54</v>
      </c>
      <c r="U44" s="203" t="s">
        <v>53</v>
      </c>
      <c r="V44" s="203" t="s">
        <v>54</v>
      </c>
      <c r="W44" s="203" t="s">
        <v>53</v>
      </c>
      <c r="X44" s="203" t="s">
        <v>53</v>
      </c>
      <c r="Y44" s="203" t="s">
        <v>53</v>
      </c>
      <c r="Z44" s="203" t="s">
        <v>53</v>
      </c>
      <c r="AA44" s="203" t="s">
        <v>54</v>
      </c>
      <c r="AB44" s="203" t="s">
        <v>53</v>
      </c>
      <c r="AC44" s="203" t="s">
        <v>54</v>
      </c>
      <c r="AD44" s="203" t="s">
        <v>54</v>
      </c>
      <c r="AE44" s="203" t="s">
        <v>53</v>
      </c>
      <c r="AF44" s="203" t="s">
        <v>53</v>
      </c>
      <c r="AG44" s="203" t="s">
        <v>54</v>
      </c>
      <c r="AH44" s="220">
        <f t="shared" si="20"/>
        <v>12</v>
      </c>
      <c r="AI44" s="205" t="str">
        <f t="shared" si="21"/>
        <v>Catastrófico</v>
      </c>
      <c r="AJ44" s="206">
        <f t="shared" si="22"/>
        <v>1</v>
      </c>
      <c r="AK44" s="936" t="str">
        <f>IF(AND(M44&lt;&gt;"",AI44&lt;&gt;""),VLOOKUP(M44&amp;AI44,'No Eliminar'!$P$32:$Q$56,2,FALSE),"")</f>
        <v>Extrema</v>
      </c>
      <c r="AL44" s="190" t="s">
        <v>84</v>
      </c>
      <c r="AM44" s="1138" t="s">
        <v>1459</v>
      </c>
      <c r="AN44" s="263" t="s">
        <v>611</v>
      </c>
      <c r="AO44" s="207" t="str">
        <f t="shared" si="14"/>
        <v>Probabilidad</v>
      </c>
      <c r="AP44" s="208" t="s">
        <v>61</v>
      </c>
      <c r="AQ44" s="231">
        <f t="shared" si="15"/>
        <v>0.25</v>
      </c>
      <c r="AR44" s="208" t="s">
        <v>56</v>
      </c>
      <c r="AS44" s="206">
        <f t="shared" si="16"/>
        <v>0.15</v>
      </c>
      <c r="AT44" s="209">
        <f t="shared" si="17"/>
        <v>0.4</v>
      </c>
      <c r="AU44" s="208" t="s">
        <v>73</v>
      </c>
      <c r="AV44" s="208" t="s">
        <v>65</v>
      </c>
      <c r="AW44" s="208" t="s">
        <v>59</v>
      </c>
      <c r="AX44" s="209">
        <f t="shared" si="75"/>
        <v>0.12</v>
      </c>
      <c r="AY44" s="210" t="str">
        <f t="shared" si="18"/>
        <v>Muy Baja</v>
      </c>
      <c r="AZ44" s="209">
        <f t="shared" si="23"/>
        <v>1</v>
      </c>
      <c r="BA44" s="210" t="str">
        <f t="shared" si="19"/>
        <v>Catastrófico</v>
      </c>
      <c r="BB44" s="211" t="str">
        <f>IF(AND(AY44&lt;&gt;"",BA44&lt;&gt;""),VLOOKUP(AY44&amp;BA44,'No Eliminar'!$P$3:$Q$27,2,FALSE),"")</f>
        <v>Extrema</v>
      </c>
      <c r="BC44" s="208" t="s">
        <v>60</v>
      </c>
      <c r="BD44" s="1179" t="s">
        <v>1244</v>
      </c>
      <c r="BE44" s="1179" t="s">
        <v>1099</v>
      </c>
      <c r="BF44" s="1156" t="s">
        <v>1100</v>
      </c>
      <c r="BG44" s="1180">
        <v>45170</v>
      </c>
      <c r="BH44" s="1180">
        <v>45289</v>
      </c>
      <c r="BI44" s="1008" t="s">
        <v>1101</v>
      </c>
    </row>
    <row r="45" spans="2:65" ht="49.5" thickBot="1" x14ac:dyDescent="0.35">
      <c r="B45" s="63"/>
      <c r="C45" s="156" t="e">
        <f>VLOOKUP(B45,'No Eliminar'!B$3:D$18,2,FALSE)</f>
        <v>#N/A</v>
      </c>
      <c r="D45" s="156" t="e">
        <f>VLOOKUP(B45,'No Eliminar'!B$3:E$18,4,FALSE)</f>
        <v>#N/A</v>
      </c>
      <c r="E45" s="63"/>
      <c r="F45" s="403"/>
      <c r="G45" s="1131"/>
      <c r="H45" s="1061"/>
      <c r="I45" s="1132"/>
      <c r="J45" s="1132"/>
      <c r="K45" s="431"/>
      <c r="L45" s="142"/>
      <c r="M45" s="937" t="str">
        <f t="shared" si="0"/>
        <v>;</v>
      </c>
      <c r="N45" s="938" t="str">
        <f t="shared" si="1"/>
        <v/>
      </c>
      <c r="O45" s="83"/>
      <c r="P45" s="83"/>
      <c r="Q45" s="83"/>
      <c r="R45" s="83"/>
      <c r="S45" s="83"/>
      <c r="T45" s="83"/>
      <c r="U45" s="83"/>
      <c r="V45" s="83"/>
      <c r="W45" s="83"/>
      <c r="X45" s="83"/>
      <c r="Y45" s="83"/>
      <c r="Z45" s="83"/>
      <c r="AA45" s="83"/>
      <c r="AB45" s="83"/>
      <c r="AC45" s="83"/>
      <c r="AD45" s="83"/>
      <c r="AE45" s="83"/>
      <c r="AF45" s="83"/>
      <c r="AG45" s="83"/>
      <c r="AH45" s="57">
        <f t="shared" si="20"/>
        <v>0</v>
      </c>
      <c r="AI45" s="75" t="str">
        <f t="shared" si="21"/>
        <v>Moderado</v>
      </c>
      <c r="AJ45" s="74">
        <f t="shared" si="22"/>
        <v>0.6</v>
      </c>
      <c r="AK45" s="936" t="e">
        <f>IF(AND(M45&lt;&gt;"",AI45&lt;&gt;""),VLOOKUP(M45&amp;AI45,'No Eliminar'!$P$32:$Q$56,2,FALSE),"")</f>
        <v>#N/A</v>
      </c>
      <c r="AL45" s="217"/>
      <c r="AM45" s="1149"/>
      <c r="AN45" s="992"/>
      <c r="AO45" s="87" t="str">
        <f t="shared" si="14"/>
        <v>Impacto</v>
      </c>
      <c r="AP45" s="88"/>
      <c r="AQ45" s="130" t="str">
        <f t="shared" si="15"/>
        <v/>
      </c>
      <c r="AR45" s="88"/>
      <c r="AS45" s="86" t="str">
        <f t="shared" si="16"/>
        <v/>
      </c>
      <c r="AT45" s="89" t="e">
        <f t="shared" si="17"/>
        <v>#VALUE!</v>
      </c>
      <c r="AU45" s="88"/>
      <c r="AV45" s="88"/>
      <c r="AW45" s="88"/>
      <c r="AX45" s="89" t="str">
        <f t="shared" si="75"/>
        <v/>
      </c>
      <c r="AY45" s="90" t="str">
        <f t="shared" si="18"/>
        <v>Muy Alta</v>
      </c>
      <c r="AZ45" s="89" t="e">
        <f t="shared" si="23"/>
        <v>#VALUE!</v>
      </c>
      <c r="BA45" s="90" t="e">
        <f t="shared" si="19"/>
        <v>#VALUE!</v>
      </c>
      <c r="BB45" s="69" t="e">
        <f>IF(AND(AY45&lt;&gt;"",BA45&lt;&gt;""),VLOOKUP(AY45&amp;BA45,'No Eliminar'!$P$3:$Q$27,2,FALSE),"")</f>
        <v>#VALUE!</v>
      </c>
      <c r="BC45" s="88"/>
      <c r="BD45" s="1149"/>
      <c r="BE45" s="1149"/>
      <c r="BF45" s="1149"/>
      <c r="BG45" s="1149"/>
      <c r="BH45" s="1149"/>
      <c r="BI45" s="1181"/>
    </row>
    <row r="46" spans="2:65" ht="49.5" thickBot="1" x14ac:dyDescent="0.35">
      <c r="B46" s="63"/>
      <c r="C46" s="156" t="e">
        <f>VLOOKUP(B46,'No Eliminar'!B$3:D$18,2,FALSE)</f>
        <v>#N/A</v>
      </c>
      <c r="D46" s="156" t="e">
        <f>VLOOKUP(B46,'No Eliminar'!B$3:E$18,4,FALSE)</f>
        <v>#N/A</v>
      </c>
      <c r="E46" s="63"/>
      <c r="F46" s="133"/>
      <c r="G46" s="1131"/>
      <c r="H46" s="1061"/>
      <c r="I46" s="1132"/>
      <c r="J46" s="1132"/>
      <c r="K46" s="431"/>
      <c r="L46" s="142"/>
      <c r="M46" s="937" t="str">
        <f t="shared" si="0"/>
        <v>;</v>
      </c>
      <c r="N46" s="938" t="str">
        <f t="shared" si="1"/>
        <v/>
      </c>
      <c r="O46" s="83"/>
      <c r="P46" s="83"/>
      <c r="Q46" s="83"/>
      <c r="R46" s="83"/>
      <c r="S46" s="83"/>
      <c r="T46" s="83"/>
      <c r="U46" s="83"/>
      <c r="V46" s="83"/>
      <c r="W46" s="83"/>
      <c r="X46" s="83"/>
      <c r="Y46" s="83"/>
      <c r="Z46" s="83"/>
      <c r="AA46" s="83"/>
      <c r="AB46" s="83"/>
      <c r="AC46" s="83"/>
      <c r="AD46" s="83"/>
      <c r="AE46" s="83"/>
      <c r="AF46" s="83"/>
      <c r="AG46" s="83"/>
      <c r="AH46" s="57">
        <f t="shared" si="20"/>
        <v>0</v>
      </c>
      <c r="AI46" s="75" t="str">
        <f t="shared" si="21"/>
        <v>Moderado</v>
      </c>
      <c r="AJ46" s="74">
        <f t="shared" si="22"/>
        <v>0.6</v>
      </c>
      <c r="AK46" s="936" t="e">
        <f>IF(AND(M46&lt;&gt;"",AI46&lt;&gt;""),VLOOKUP(M46&amp;AI46,'No Eliminar'!$P$32:$Q$56,2,FALSE),"")</f>
        <v>#N/A</v>
      </c>
      <c r="AL46" s="124"/>
      <c r="AM46" s="1149"/>
      <c r="AN46" s="992"/>
      <c r="AO46" s="87" t="str">
        <f t="shared" si="14"/>
        <v>Impacto</v>
      </c>
      <c r="AP46" s="88"/>
      <c r="AQ46" s="130" t="str">
        <f t="shared" si="15"/>
        <v/>
      </c>
      <c r="AR46" s="88"/>
      <c r="AS46" s="86" t="str">
        <f t="shared" si="16"/>
        <v/>
      </c>
      <c r="AT46" s="89" t="e">
        <f t="shared" si="17"/>
        <v>#VALUE!</v>
      </c>
      <c r="AU46" s="88"/>
      <c r="AV46" s="88"/>
      <c r="AW46" s="88"/>
      <c r="AX46" s="89" t="str">
        <f t="shared" si="75"/>
        <v/>
      </c>
      <c r="AY46" s="90" t="str">
        <f t="shared" si="18"/>
        <v>Muy Alta</v>
      </c>
      <c r="AZ46" s="89" t="e">
        <f t="shared" si="23"/>
        <v>#VALUE!</v>
      </c>
      <c r="BA46" s="90" t="e">
        <f t="shared" si="19"/>
        <v>#VALUE!</v>
      </c>
      <c r="BB46" s="69" t="e">
        <f>IF(AND(AY46&lt;&gt;"",BA46&lt;&gt;""),VLOOKUP(AY46&amp;BA46,'No Eliminar'!$P$3:$Q$27,2,FALSE),"")</f>
        <v>#VALUE!</v>
      </c>
      <c r="BC46" s="88"/>
      <c r="BD46" s="1149"/>
      <c r="BE46" s="1149"/>
      <c r="BF46" s="1149"/>
      <c r="BG46" s="1149"/>
      <c r="BH46" s="1149"/>
      <c r="BI46" s="1181"/>
    </row>
    <row r="47" spans="2:65" ht="49.5" thickBot="1" x14ac:dyDescent="0.35">
      <c r="B47" s="63"/>
      <c r="C47" s="156" t="e">
        <f>VLOOKUP(B47,'No Eliminar'!B$3:D$18,2,FALSE)</f>
        <v>#N/A</v>
      </c>
      <c r="D47" s="156" t="e">
        <f>VLOOKUP(B47,'No Eliminar'!B$3:E$18,4,FALSE)</f>
        <v>#N/A</v>
      </c>
      <c r="E47" s="63"/>
      <c r="F47" s="133"/>
      <c r="G47" s="1131"/>
      <c r="H47" s="1061"/>
      <c r="I47" s="1132"/>
      <c r="J47" s="1132"/>
      <c r="K47" s="431"/>
      <c r="L47" s="142"/>
      <c r="M47" s="937" t="str">
        <f t="shared" si="0"/>
        <v>;</v>
      </c>
      <c r="N47" s="938" t="str">
        <f t="shared" si="1"/>
        <v/>
      </c>
      <c r="O47" s="83"/>
      <c r="P47" s="83"/>
      <c r="Q47" s="83"/>
      <c r="R47" s="83"/>
      <c r="S47" s="83"/>
      <c r="T47" s="83"/>
      <c r="U47" s="83"/>
      <c r="V47" s="83"/>
      <c r="W47" s="83"/>
      <c r="X47" s="83"/>
      <c r="Y47" s="83"/>
      <c r="Z47" s="83"/>
      <c r="AA47" s="83"/>
      <c r="AB47" s="83"/>
      <c r="AC47" s="83"/>
      <c r="AD47" s="83"/>
      <c r="AE47" s="83"/>
      <c r="AF47" s="83"/>
      <c r="AG47" s="83"/>
      <c r="AH47" s="57">
        <f t="shared" si="20"/>
        <v>0</v>
      </c>
      <c r="AI47" s="75" t="str">
        <f t="shared" si="21"/>
        <v>Moderado</v>
      </c>
      <c r="AJ47" s="74">
        <f t="shared" si="22"/>
        <v>0.6</v>
      </c>
      <c r="AK47" s="936" t="e">
        <f>IF(AND(M47&lt;&gt;"",AI47&lt;&gt;""),VLOOKUP(M47&amp;AI47,'No Eliminar'!$P$32:$Q$56,2,FALSE),"")</f>
        <v>#N/A</v>
      </c>
      <c r="AL47" s="124"/>
      <c r="AM47" s="1149"/>
      <c r="AN47" s="992"/>
      <c r="AO47" s="87" t="str">
        <f t="shared" si="14"/>
        <v>Impacto</v>
      </c>
      <c r="AP47" s="88"/>
      <c r="AQ47" s="130" t="str">
        <f t="shared" si="15"/>
        <v/>
      </c>
      <c r="AR47" s="88"/>
      <c r="AS47" s="86" t="str">
        <f t="shared" si="16"/>
        <v/>
      </c>
      <c r="AT47" s="89" t="e">
        <f t="shared" si="17"/>
        <v>#VALUE!</v>
      </c>
      <c r="AU47" s="88"/>
      <c r="AV47" s="88"/>
      <c r="AW47" s="88"/>
      <c r="AX47" s="89" t="str">
        <f t="shared" si="75"/>
        <v/>
      </c>
      <c r="AY47" s="90" t="str">
        <f t="shared" si="18"/>
        <v>Muy Alta</v>
      </c>
      <c r="AZ47" s="89" t="e">
        <f t="shared" si="23"/>
        <v>#VALUE!</v>
      </c>
      <c r="BA47" s="90" t="e">
        <f t="shared" si="19"/>
        <v>#VALUE!</v>
      </c>
      <c r="BB47" s="69" t="e">
        <f>IF(AND(AY47&lt;&gt;"",BA47&lt;&gt;""),VLOOKUP(AY47&amp;BA47,'No Eliminar'!$P$3:$Q$27,2,FALSE),"")</f>
        <v>#VALUE!</v>
      </c>
      <c r="BC47" s="88"/>
      <c r="BD47" s="1149"/>
      <c r="BE47" s="1149"/>
      <c r="BF47" s="1149"/>
      <c r="BG47" s="1149"/>
      <c r="BH47" s="1149"/>
      <c r="BI47" s="1181"/>
    </row>
    <row r="48" spans="2:65" ht="49.5" thickBot="1" x14ac:dyDescent="0.35">
      <c r="B48" s="63"/>
      <c r="C48" s="156" t="e">
        <f>VLOOKUP(B48,'No Eliminar'!B$3:D$18,2,FALSE)</f>
        <v>#N/A</v>
      </c>
      <c r="D48" s="156" t="e">
        <f>VLOOKUP(B48,'No Eliminar'!B$3:E$18,4,FALSE)</f>
        <v>#N/A</v>
      </c>
      <c r="E48" s="63"/>
      <c r="F48" s="133"/>
      <c r="G48" s="1131"/>
      <c r="H48" s="1061"/>
      <c r="I48" s="1132"/>
      <c r="J48" s="1132"/>
      <c r="K48" s="431"/>
      <c r="L48" s="142"/>
      <c r="M48" s="937" t="str">
        <f t="shared" si="0"/>
        <v>;</v>
      </c>
      <c r="N48" s="938" t="str">
        <f t="shared" si="1"/>
        <v/>
      </c>
      <c r="O48" s="83"/>
      <c r="P48" s="83"/>
      <c r="Q48" s="83"/>
      <c r="R48" s="83"/>
      <c r="S48" s="83"/>
      <c r="T48" s="83"/>
      <c r="U48" s="83"/>
      <c r="V48" s="83"/>
      <c r="W48" s="83"/>
      <c r="X48" s="83"/>
      <c r="Y48" s="83"/>
      <c r="Z48" s="83"/>
      <c r="AA48" s="83"/>
      <c r="AB48" s="83"/>
      <c r="AC48" s="83"/>
      <c r="AD48" s="83"/>
      <c r="AE48" s="83"/>
      <c r="AF48" s="83"/>
      <c r="AG48" s="83"/>
      <c r="AH48" s="57">
        <f t="shared" si="20"/>
        <v>0</v>
      </c>
      <c r="AI48" s="75" t="str">
        <f t="shared" si="21"/>
        <v>Moderado</v>
      </c>
      <c r="AJ48" s="74">
        <f t="shared" si="22"/>
        <v>0.6</v>
      </c>
      <c r="AK48" s="936" t="e">
        <f>IF(AND(M48&lt;&gt;"",AI48&lt;&gt;""),VLOOKUP(M48&amp;AI48,'No Eliminar'!$P$32:$Q$56,2,FALSE),"")</f>
        <v>#N/A</v>
      </c>
      <c r="AL48" s="124"/>
      <c r="AM48" s="1149"/>
      <c r="AN48" s="992"/>
      <c r="AO48" s="87" t="str">
        <f t="shared" si="14"/>
        <v>Impacto</v>
      </c>
      <c r="AP48" s="88"/>
      <c r="AQ48" s="130" t="str">
        <f t="shared" si="15"/>
        <v/>
      </c>
      <c r="AR48" s="88"/>
      <c r="AS48" s="86" t="str">
        <f t="shared" si="16"/>
        <v/>
      </c>
      <c r="AT48" s="89" t="e">
        <f t="shared" si="17"/>
        <v>#VALUE!</v>
      </c>
      <c r="AU48" s="88"/>
      <c r="AV48" s="88"/>
      <c r="AW48" s="88"/>
      <c r="AX48" s="89" t="str">
        <f t="shared" si="75"/>
        <v/>
      </c>
      <c r="AY48" s="90" t="str">
        <f t="shared" si="18"/>
        <v>Muy Alta</v>
      </c>
      <c r="AZ48" s="89" t="e">
        <f t="shared" si="23"/>
        <v>#VALUE!</v>
      </c>
      <c r="BA48" s="90" t="e">
        <f t="shared" si="19"/>
        <v>#VALUE!</v>
      </c>
      <c r="BB48" s="69" t="e">
        <f>IF(AND(AY48&lt;&gt;"",BA48&lt;&gt;""),VLOOKUP(AY48&amp;BA48,'No Eliminar'!$P$3:$Q$27,2,FALSE),"")</f>
        <v>#VALUE!</v>
      </c>
      <c r="BC48" s="88"/>
      <c r="BD48" s="1149"/>
      <c r="BE48" s="1149"/>
      <c r="BF48" s="1149"/>
      <c r="BG48" s="1149"/>
      <c r="BH48" s="1149"/>
      <c r="BI48" s="1181"/>
    </row>
    <row r="49" spans="2:61" ht="49.5" thickBot="1" x14ac:dyDescent="0.35">
      <c r="B49" s="63"/>
      <c r="C49" s="156" t="e">
        <f>VLOOKUP(B49,'No Eliminar'!B$3:D$18,2,FALSE)</f>
        <v>#N/A</v>
      </c>
      <c r="D49" s="156" t="e">
        <f>VLOOKUP(B49,'No Eliminar'!B$3:E$18,4,FALSE)</f>
        <v>#N/A</v>
      </c>
      <c r="E49" s="63"/>
      <c r="F49" s="133"/>
      <c r="G49" s="1131"/>
      <c r="H49" s="1061"/>
      <c r="I49" s="1132"/>
      <c r="J49" s="1132"/>
      <c r="K49" s="431"/>
      <c r="L49" s="142"/>
      <c r="M49" s="937" t="str">
        <f t="shared" si="0"/>
        <v>;</v>
      </c>
      <c r="N49" s="938" t="str">
        <f t="shared" si="1"/>
        <v/>
      </c>
      <c r="O49" s="83"/>
      <c r="P49" s="83"/>
      <c r="Q49" s="83"/>
      <c r="R49" s="83"/>
      <c r="S49" s="83"/>
      <c r="T49" s="83"/>
      <c r="U49" s="83"/>
      <c r="V49" s="83"/>
      <c r="W49" s="83"/>
      <c r="X49" s="83"/>
      <c r="Y49" s="83"/>
      <c r="Z49" s="83"/>
      <c r="AA49" s="83"/>
      <c r="AB49" s="83"/>
      <c r="AC49" s="83"/>
      <c r="AD49" s="83"/>
      <c r="AE49" s="83"/>
      <c r="AF49" s="83"/>
      <c r="AG49" s="83"/>
      <c r="AH49" s="57">
        <f t="shared" si="20"/>
        <v>0</v>
      </c>
      <c r="AI49" s="75" t="str">
        <f t="shared" si="21"/>
        <v>Moderado</v>
      </c>
      <c r="AJ49" s="74">
        <f t="shared" si="22"/>
        <v>0.6</v>
      </c>
      <c r="AK49" s="936" t="e">
        <f>IF(AND(M49&lt;&gt;"",AI49&lt;&gt;""),VLOOKUP(M49&amp;AI49,'No Eliminar'!$P$32:$Q$56,2,FALSE),"")</f>
        <v>#N/A</v>
      </c>
      <c r="AL49" s="124"/>
      <c r="AM49" s="1149"/>
      <c r="AN49" s="992"/>
      <c r="AO49" s="87" t="str">
        <f t="shared" si="14"/>
        <v>Impacto</v>
      </c>
      <c r="AP49" s="88"/>
      <c r="AQ49" s="130" t="str">
        <f t="shared" si="15"/>
        <v/>
      </c>
      <c r="AR49" s="88"/>
      <c r="AS49" s="86" t="str">
        <f t="shared" si="16"/>
        <v/>
      </c>
      <c r="AT49" s="89" t="e">
        <f t="shared" si="17"/>
        <v>#VALUE!</v>
      </c>
      <c r="AU49" s="88"/>
      <c r="AV49" s="88"/>
      <c r="AW49" s="88"/>
      <c r="AX49" s="89" t="str">
        <f t="shared" si="75"/>
        <v/>
      </c>
      <c r="AY49" s="90" t="str">
        <f t="shared" si="18"/>
        <v>Muy Alta</v>
      </c>
      <c r="AZ49" s="89" t="e">
        <f t="shared" si="23"/>
        <v>#VALUE!</v>
      </c>
      <c r="BA49" s="90" t="e">
        <f t="shared" si="19"/>
        <v>#VALUE!</v>
      </c>
      <c r="BB49" s="69" t="e">
        <f>IF(AND(AY49&lt;&gt;"",BA49&lt;&gt;""),VLOOKUP(AY49&amp;BA49,'No Eliminar'!$P$3:$Q$27,2,FALSE),"")</f>
        <v>#VALUE!</v>
      </c>
      <c r="BC49" s="88"/>
      <c r="BD49" s="1149"/>
      <c r="BE49" s="1149"/>
      <c r="BF49" s="1149"/>
      <c r="BG49" s="1149"/>
      <c r="BH49" s="1149"/>
      <c r="BI49" s="1181"/>
    </row>
    <row r="50" spans="2:61" ht="49.5" thickBot="1" x14ac:dyDescent="0.35">
      <c r="B50" s="63"/>
      <c r="C50" s="156" t="e">
        <f>VLOOKUP(B50,'No Eliminar'!B$3:D$18,2,FALSE)</f>
        <v>#N/A</v>
      </c>
      <c r="D50" s="156" t="e">
        <f>VLOOKUP(B50,'No Eliminar'!B$3:E$18,4,FALSE)</f>
        <v>#N/A</v>
      </c>
      <c r="E50" s="63"/>
      <c r="F50" s="133"/>
      <c r="G50" s="1131"/>
      <c r="H50" s="1061"/>
      <c r="I50" s="1132"/>
      <c r="J50" s="1132"/>
      <c r="K50" s="431"/>
      <c r="L50" s="142"/>
      <c r="M50" s="937" t="str">
        <f t="shared" si="0"/>
        <v>;</v>
      </c>
      <c r="N50" s="938" t="str">
        <f t="shared" si="1"/>
        <v/>
      </c>
      <c r="O50" s="83"/>
      <c r="P50" s="83"/>
      <c r="Q50" s="83"/>
      <c r="R50" s="83"/>
      <c r="S50" s="83"/>
      <c r="T50" s="83"/>
      <c r="U50" s="83"/>
      <c r="V50" s="83"/>
      <c r="W50" s="83"/>
      <c r="X50" s="83"/>
      <c r="Y50" s="83"/>
      <c r="Z50" s="83"/>
      <c r="AA50" s="83"/>
      <c r="AB50" s="83"/>
      <c r="AC50" s="83"/>
      <c r="AD50" s="83"/>
      <c r="AE50" s="83"/>
      <c r="AF50" s="83"/>
      <c r="AG50" s="83"/>
      <c r="AH50" s="57">
        <f t="shared" si="20"/>
        <v>0</v>
      </c>
      <c r="AI50" s="75" t="str">
        <f t="shared" si="21"/>
        <v>Moderado</v>
      </c>
      <c r="AJ50" s="74">
        <f t="shared" si="22"/>
        <v>0.6</v>
      </c>
      <c r="AK50" s="936" t="e">
        <f>IF(AND(M50&lt;&gt;"",AI50&lt;&gt;""),VLOOKUP(M50&amp;AI50,'No Eliminar'!$P$32:$Q$56,2,FALSE),"")</f>
        <v>#N/A</v>
      </c>
      <c r="AL50" s="124"/>
      <c r="AM50" s="1149"/>
      <c r="AN50" s="992"/>
      <c r="AO50" s="87" t="str">
        <f t="shared" si="14"/>
        <v>Impacto</v>
      </c>
      <c r="AP50" s="88"/>
      <c r="AQ50" s="130" t="str">
        <f t="shared" si="15"/>
        <v/>
      </c>
      <c r="AR50" s="88"/>
      <c r="AS50" s="86" t="str">
        <f t="shared" si="16"/>
        <v/>
      </c>
      <c r="AT50" s="89" t="e">
        <f t="shared" si="17"/>
        <v>#VALUE!</v>
      </c>
      <c r="AU50" s="88"/>
      <c r="AV50" s="88"/>
      <c r="AW50" s="88"/>
      <c r="AX50" s="89" t="str">
        <f t="shared" si="75"/>
        <v/>
      </c>
      <c r="AY50" s="90" t="str">
        <f t="shared" si="18"/>
        <v>Muy Alta</v>
      </c>
      <c r="AZ50" s="89" t="e">
        <f t="shared" si="23"/>
        <v>#VALUE!</v>
      </c>
      <c r="BA50" s="90" t="e">
        <f t="shared" si="19"/>
        <v>#VALUE!</v>
      </c>
      <c r="BB50" s="69" t="e">
        <f>IF(AND(AY50&lt;&gt;"",BA50&lt;&gt;""),VLOOKUP(AY50&amp;BA50,'No Eliminar'!$P$3:$Q$27,2,FALSE),"")</f>
        <v>#VALUE!</v>
      </c>
      <c r="BC50" s="88"/>
      <c r="BD50" s="1149"/>
      <c r="BE50" s="1149"/>
      <c r="BF50" s="1149"/>
      <c r="BG50" s="1149"/>
      <c r="BH50" s="1149"/>
      <c r="BI50" s="1181"/>
    </row>
    <row r="51" spans="2:61" ht="49.5" thickBot="1" x14ac:dyDescent="0.35">
      <c r="B51" s="63"/>
      <c r="C51" s="156" t="e">
        <f>VLOOKUP(B51,'No Eliminar'!B$3:D$18,2,FALSE)</f>
        <v>#N/A</v>
      </c>
      <c r="D51" s="156" t="e">
        <f>VLOOKUP(B51,'No Eliminar'!B$3:E$18,4,FALSE)</f>
        <v>#N/A</v>
      </c>
      <c r="E51" s="63"/>
      <c r="F51" s="133"/>
      <c r="G51" s="1131"/>
      <c r="H51" s="1061"/>
      <c r="I51" s="1132"/>
      <c r="J51" s="1132"/>
      <c r="K51" s="431"/>
      <c r="L51" s="142"/>
      <c r="M51" s="937" t="str">
        <f t="shared" si="0"/>
        <v>;</v>
      </c>
      <c r="N51" s="938" t="str">
        <f t="shared" si="1"/>
        <v/>
      </c>
      <c r="O51" s="83"/>
      <c r="P51" s="83"/>
      <c r="Q51" s="83"/>
      <c r="R51" s="83"/>
      <c r="S51" s="83"/>
      <c r="T51" s="83"/>
      <c r="U51" s="83"/>
      <c r="V51" s="83"/>
      <c r="W51" s="83"/>
      <c r="X51" s="83"/>
      <c r="Y51" s="83"/>
      <c r="Z51" s="83"/>
      <c r="AA51" s="83"/>
      <c r="AB51" s="83"/>
      <c r="AC51" s="83"/>
      <c r="AD51" s="83"/>
      <c r="AE51" s="83"/>
      <c r="AF51" s="83"/>
      <c r="AG51" s="83"/>
      <c r="AH51" s="57">
        <f t="shared" si="20"/>
        <v>0</v>
      </c>
      <c r="AI51" s="75" t="str">
        <f t="shared" si="21"/>
        <v>Moderado</v>
      </c>
      <c r="AJ51" s="74">
        <f t="shared" si="22"/>
        <v>0.6</v>
      </c>
      <c r="AK51" s="936" t="e">
        <f>IF(AND(M51&lt;&gt;"",AI51&lt;&gt;""),VLOOKUP(M51&amp;AI51,'No Eliminar'!$P$32:$Q$56,2,FALSE),"")</f>
        <v>#N/A</v>
      </c>
      <c r="AL51" s="124"/>
      <c r="AM51" s="1149"/>
      <c r="AN51" s="992"/>
      <c r="AO51" s="87" t="str">
        <f t="shared" si="14"/>
        <v>Impacto</v>
      </c>
      <c r="AP51" s="88"/>
      <c r="AQ51" s="130" t="str">
        <f t="shared" si="15"/>
        <v/>
      </c>
      <c r="AR51" s="88"/>
      <c r="AS51" s="86" t="str">
        <f t="shared" si="16"/>
        <v/>
      </c>
      <c r="AT51" s="89" t="e">
        <f t="shared" si="17"/>
        <v>#VALUE!</v>
      </c>
      <c r="AU51" s="88"/>
      <c r="AV51" s="88"/>
      <c r="AW51" s="88"/>
      <c r="AX51" s="89" t="str">
        <f t="shared" si="75"/>
        <v/>
      </c>
      <c r="AY51" s="90" t="str">
        <f t="shared" si="18"/>
        <v>Muy Alta</v>
      </c>
      <c r="AZ51" s="89" t="e">
        <f t="shared" si="23"/>
        <v>#VALUE!</v>
      </c>
      <c r="BA51" s="90" t="e">
        <f t="shared" si="19"/>
        <v>#VALUE!</v>
      </c>
      <c r="BB51" s="69" t="e">
        <f>IF(AND(AY51&lt;&gt;"",BA51&lt;&gt;""),VLOOKUP(AY51&amp;BA51,'No Eliminar'!$P$3:$Q$27,2,FALSE),"")</f>
        <v>#VALUE!</v>
      </c>
      <c r="BC51" s="88"/>
      <c r="BD51" s="1149"/>
      <c r="BE51" s="1149"/>
      <c r="BF51" s="1149"/>
      <c r="BG51" s="1149"/>
      <c r="BH51" s="1149"/>
      <c r="BI51" s="1181"/>
    </row>
    <row r="52" spans="2:61" ht="49.5" thickBot="1" x14ac:dyDescent="0.35">
      <c r="B52" s="63"/>
      <c r="C52" s="156" t="e">
        <f>VLOOKUP(B52,'No Eliminar'!B$3:D$18,2,FALSE)</f>
        <v>#N/A</v>
      </c>
      <c r="D52" s="156" t="e">
        <f>VLOOKUP(B52,'No Eliminar'!B$3:E$18,4,FALSE)</f>
        <v>#N/A</v>
      </c>
      <c r="E52" s="63"/>
      <c r="F52" s="133"/>
      <c r="G52" s="1131"/>
      <c r="H52" s="1061"/>
      <c r="I52" s="1132"/>
      <c r="J52" s="1132"/>
      <c r="K52" s="431"/>
      <c r="L52" s="142"/>
      <c r="M52" s="937" t="str">
        <f t="shared" si="0"/>
        <v>;</v>
      </c>
      <c r="N52" s="938" t="str">
        <f t="shared" si="1"/>
        <v/>
      </c>
      <c r="O52" s="83"/>
      <c r="P52" s="83"/>
      <c r="Q52" s="83"/>
      <c r="R52" s="83"/>
      <c r="S52" s="83"/>
      <c r="T52" s="83"/>
      <c r="U52" s="83"/>
      <c r="V52" s="83"/>
      <c r="W52" s="83"/>
      <c r="X52" s="83"/>
      <c r="Y52" s="83"/>
      <c r="Z52" s="83"/>
      <c r="AA52" s="83"/>
      <c r="AB52" s="83"/>
      <c r="AC52" s="83"/>
      <c r="AD52" s="83"/>
      <c r="AE52" s="83"/>
      <c r="AF52" s="83"/>
      <c r="AG52" s="83"/>
      <c r="AH52" s="57">
        <f t="shared" si="20"/>
        <v>0</v>
      </c>
      <c r="AI52" s="75" t="str">
        <f t="shared" si="21"/>
        <v>Moderado</v>
      </c>
      <c r="AJ52" s="74">
        <f t="shared" si="22"/>
        <v>0.6</v>
      </c>
      <c r="AK52" s="936" t="e">
        <f>IF(AND(M52&lt;&gt;"",AI52&lt;&gt;""),VLOOKUP(M52&amp;AI52,'No Eliminar'!$P$32:$Q$56,2,FALSE),"")</f>
        <v>#N/A</v>
      </c>
      <c r="AL52" s="124"/>
      <c r="AM52" s="1149"/>
      <c r="AN52" s="992"/>
      <c r="AO52" s="87" t="str">
        <f t="shared" si="14"/>
        <v>Impacto</v>
      </c>
      <c r="AP52" s="88"/>
      <c r="AQ52" s="130" t="str">
        <f t="shared" si="15"/>
        <v/>
      </c>
      <c r="AR52" s="88"/>
      <c r="AS52" s="86" t="str">
        <f t="shared" si="16"/>
        <v/>
      </c>
      <c r="AT52" s="89" t="e">
        <f t="shared" si="17"/>
        <v>#VALUE!</v>
      </c>
      <c r="AU52" s="88"/>
      <c r="AV52" s="88"/>
      <c r="AW52" s="88"/>
      <c r="AX52" s="89" t="str">
        <f t="shared" si="75"/>
        <v/>
      </c>
      <c r="AY52" s="90" t="str">
        <f t="shared" si="18"/>
        <v>Muy Alta</v>
      </c>
      <c r="AZ52" s="89" t="e">
        <f t="shared" si="23"/>
        <v>#VALUE!</v>
      </c>
      <c r="BA52" s="90" t="e">
        <f t="shared" si="19"/>
        <v>#VALUE!</v>
      </c>
      <c r="BB52" s="69" t="e">
        <f>IF(AND(AY52&lt;&gt;"",BA52&lt;&gt;""),VLOOKUP(AY52&amp;BA52,'No Eliminar'!$P$3:$Q$27,2,FALSE),"")</f>
        <v>#VALUE!</v>
      </c>
      <c r="BC52" s="88"/>
      <c r="BD52" s="1149"/>
      <c r="BE52" s="1149"/>
      <c r="BF52" s="1149"/>
      <c r="BG52" s="1149"/>
      <c r="BH52" s="1149"/>
      <c r="BI52" s="1181"/>
    </row>
    <row r="53" spans="2:61" ht="49.5" thickBot="1" x14ac:dyDescent="0.35">
      <c r="B53" s="63"/>
      <c r="C53" s="156" t="e">
        <f>VLOOKUP(B53,'No Eliminar'!B$3:D$18,2,FALSE)</f>
        <v>#N/A</v>
      </c>
      <c r="D53" s="156" t="e">
        <f>VLOOKUP(B53,'No Eliminar'!B$3:E$18,4,FALSE)</f>
        <v>#N/A</v>
      </c>
      <c r="E53" s="63"/>
      <c r="F53" s="133"/>
      <c r="G53" s="1131"/>
      <c r="H53" s="1061"/>
      <c r="I53" s="1132"/>
      <c r="J53" s="1132"/>
      <c r="K53" s="431"/>
      <c r="L53" s="142"/>
      <c r="M53" s="937" t="str">
        <f t="shared" si="0"/>
        <v>;</v>
      </c>
      <c r="N53" s="938" t="str">
        <f t="shared" si="1"/>
        <v/>
      </c>
      <c r="O53" s="83"/>
      <c r="P53" s="83"/>
      <c r="Q53" s="83"/>
      <c r="R53" s="83"/>
      <c r="S53" s="83"/>
      <c r="T53" s="83"/>
      <c r="U53" s="83"/>
      <c r="V53" s="83"/>
      <c r="W53" s="83"/>
      <c r="X53" s="83"/>
      <c r="Y53" s="83"/>
      <c r="Z53" s="83"/>
      <c r="AA53" s="83"/>
      <c r="AB53" s="83"/>
      <c r="AC53" s="83"/>
      <c r="AD53" s="83"/>
      <c r="AE53" s="83"/>
      <c r="AF53" s="83"/>
      <c r="AG53" s="83"/>
      <c r="AH53" s="57">
        <f t="shared" si="20"/>
        <v>0</v>
      </c>
      <c r="AI53" s="75" t="str">
        <f t="shared" si="21"/>
        <v>Moderado</v>
      </c>
      <c r="AJ53" s="74">
        <f t="shared" si="22"/>
        <v>0.6</v>
      </c>
      <c r="AK53" s="936" t="e">
        <f>IF(AND(M53&lt;&gt;"",AI53&lt;&gt;""),VLOOKUP(M53&amp;AI53,'No Eliminar'!$P$32:$Q$56,2,FALSE),"")</f>
        <v>#N/A</v>
      </c>
      <c r="AL53" s="124"/>
      <c r="AM53" s="1149"/>
      <c r="AN53" s="992"/>
      <c r="AO53" s="87" t="str">
        <f t="shared" si="14"/>
        <v>Impacto</v>
      </c>
      <c r="AP53" s="88"/>
      <c r="AQ53" s="130" t="str">
        <f t="shared" si="15"/>
        <v/>
      </c>
      <c r="AR53" s="88"/>
      <c r="AS53" s="86" t="str">
        <f t="shared" si="16"/>
        <v/>
      </c>
      <c r="AT53" s="89" t="e">
        <f t="shared" si="17"/>
        <v>#VALUE!</v>
      </c>
      <c r="AU53" s="88"/>
      <c r="AV53" s="88"/>
      <c r="AW53" s="88"/>
      <c r="AX53" s="89" t="str">
        <f t="shared" si="75"/>
        <v/>
      </c>
      <c r="AY53" s="90" t="str">
        <f t="shared" si="18"/>
        <v>Muy Alta</v>
      </c>
      <c r="AZ53" s="89" t="e">
        <f t="shared" si="23"/>
        <v>#VALUE!</v>
      </c>
      <c r="BA53" s="90" t="e">
        <f t="shared" si="19"/>
        <v>#VALUE!</v>
      </c>
      <c r="BB53" s="69" t="e">
        <f>IF(AND(AY53&lt;&gt;"",BA53&lt;&gt;""),VLOOKUP(AY53&amp;BA53,'No Eliminar'!$P$3:$Q$27,2,FALSE),"")</f>
        <v>#VALUE!</v>
      </c>
      <c r="BC53" s="88"/>
      <c r="BD53" s="1149"/>
      <c r="BE53" s="1149"/>
      <c r="BF53" s="1149"/>
      <c r="BG53" s="1149"/>
      <c r="BH53" s="1149"/>
      <c r="BI53" s="1181"/>
    </row>
    <row r="54" spans="2:61" ht="49.5" thickBot="1" x14ac:dyDescent="0.35">
      <c r="B54" s="63"/>
      <c r="C54" s="156" t="e">
        <f>VLOOKUP(B54,'No Eliminar'!B$3:D$18,2,FALSE)</f>
        <v>#N/A</v>
      </c>
      <c r="D54" s="156" t="e">
        <f>VLOOKUP(B54,'No Eliminar'!B$3:E$18,4,FALSE)</f>
        <v>#N/A</v>
      </c>
      <c r="E54" s="63"/>
      <c r="F54" s="133"/>
      <c r="G54" s="1131"/>
      <c r="H54" s="1061"/>
      <c r="I54" s="1132"/>
      <c r="J54" s="1132"/>
      <c r="K54" s="431"/>
      <c r="L54" s="142"/>
      <c r="M54" s="937" t="str">
        <f t="shared" si="0"/>
        <v>;</v>
      </c>
      <c r="N54" s="938" t="str">
        <f t="shared" si="1"/>
        <v/>
      </c>
      <c r="O54" s="83"/>
      <c r="P54" s="83"/>
      <c r="Q54" s="83"/>
      <c r="R54" s="83"/>
      <c r="S54" s="83"/>
      <c r="T54" s="83"/>
      <c r="U54" s="83"/>
      <c r="V54" s="83"/>
      <c r="W54" s="83"/>
      <c r="X54" s="83"/>
      <c r="Y54" s="83"/>
      <c r="Z54" s="83"/>
      <c r="AA54" s="83"/>
      <c r="AB54" s="83"/>
      <c r="AC54" s="83"/>
      <c r="AD54" s="83"/>
      <c r="AE54" s="83"/>
      <c r="AF54" s="83"/>
      <c r="AG54" s="83"/>
      <c r="AH54" s="57">
        <f t="shared" si="20"/>
        <v>0</v>
      </c>
      <c r="AI54" s="75" t="str">
        <f t="shared" si="21"/>
        <v>Moderado</v>
      </c>
      <c r="AJ54" s="74">
        <f t="shared" si="22"/>
        <v>0.6</v>
      </c>
      <c r="AK54" s="936" t="e">
        <f>IF(AND(M54&lt;&gt;"",AI54&lt;&gt;""),VLOOKUP(M54&amp;AI54,'No Eliminar'!$P$32:$Q$56,2,FALSE),"")</f>
        <v>#N/A</v>
      </c>
      <c r="AL54" s="124"/>
      <c r="AM54" s="1149"/>
      <c r="AN54" s="992"/>
      <c r="AO54" s="87" t="str">
        <f t="shared" si="14"/>
        <v>Impacto</v>
      </c>
      <c r="AP54" s="88"/>
      <c r="AQ54" s="130" t="str">
        <f t="shared" si="15"/>
        <v/>
      </c>
      <c r="AR54" s="88"/>
      <c r="AS54" s="86" t="str">
        <f t="shared" si="16"/>
        <v/>
      </c>
      <c r="AT54" s="89" t="e">
        <f t="shared" si="17"/>
        <v>#VALUE!</v>
      </c>
      <c r="AU54" s="88"/>
      <c r="AV54" s="88"/>
      <c r="AW54" s="88"/>
      <c r="AX54" s="89" t="str">
        <f t="shared" si="75"/>
        <v/>
      </c>
      <c r="AY54" s="90" t="str">
        <f t="shared" si="18"/>
        <v>Muy Alta</v>
      </c>
      <c r="AZ54" s="89" t="e">
        <f t="shared" si="23"/>
        <v>#VALUE!</v>
      </c>
      <c r="BA54" s="90" t="e">
        <f t="shared" si="19"/>
        <v>#VALUE!</v>
      </c>
      <c r="BB54" s="69" t="e">
        <f>IF(AND(AY54&lt;&gt;"",BA54&lt;&gt;""),VLOOKUP(AY54&amp;BA54,'No Eliminar'!$P$3:$Q$27,2,FALSE),"")</f>
        <v>#VALUE!</v>
      </c>
      <c r="BC54" s="88"/>
      <c r="BD54" s="1149"/>
      <c r="BE54" s="1149"/>
      <c r="BF54" s="1149"/>
      <c r="BG54" s="1149"/>
      <c r="BH54" s="1149"/>
      <c r="BI54" s="1181"/>
    </row>
    <row r="55" spans="2:61" ht="49.5" thickBot="1" x14ac:dyDescent="0.35">
      <c r="B55" s="63"/>
      <c r="C55" s="156" t="e">
        <f>VLOOKUP(B55,'No Eliminar'!B$3:D$18,2,FALSE)</f>
        <v>#N/A</v>
      </c>
      <c r="D55" s="156" t="e">
        <f>VLOOKUP(B55,'No Eliminar'!B$3:E$18,4,FALSE)</f>
        <v>#N/A</v>
      </c>
      <c r="E55" s="63"/>
      <c r="F55" s="133"/>
      <c r="G55" s="1131"/>
      <c r="H55" s="1061"/>
      <c r="I55" s="1132"/>
      <c r="J55" s="1132"/>
      <c r="K55" s="431"/>
      <c r="L55" s="142"/>
      <c r="M55" s="937" t="str">
        <f t="shared" si="0"/>
        <v>;</v>
      </c>
      <c r="N55" s="938" t="str">
        <f t="shared" si="1"/>
        <v/>
      </c>
      <c r="O55" s="83"/>
      <c r="P55" s="83"/>
      <c r="Q55" s="83"/>
      <c r="R55" s="83"/>
      <c r="S55" s="83"/>
      <c r="T55" s="83"/>
      <c r="U55" s="83"/>
      <c r="V55" s="83"/>
      <c r="W55" s="83"/>
      <c r="X55" s="83"/>
      <c r="Y55" s="83"/>
      <c r="Z55" s="83"/>
      <c r="AA55" s="83"/>
      <c r="AB55" s="83"/>
      <c r="AC55" s="83"/>
      <c r="AD55" s="83"/>
      <c r="AE55" s="83"/>
      <c r="AF55" s="83"/>
      <c r="AG55" s="83"/>
      <c r="AH55" s="57">
        <f t="shared" si="20"/>
        <v>0</v>
      </c>
      <c r="AI55" s="75" t="str">
        <f t="shared" si="21"/>
        <v>Moderado</v>
      </c>
      <c r="AJ55" s="74">
        <f t="shared" si="22"/>
        <v>0.6</v>
      </c>
      <c r="AK55" s="936" t="e">
        <f>IF(AND(M55&lt;&gt;"",AI55&lt;&gt;""),VLOOKUP(M55&amp;AI55,'No Eliminar'!$P$32:$Q$56,2,FALSE),"")</f>
        <v>#N/A</v>
      </c>
      <c r="AL55" s="124"/>
      <c r="AM55" s="1149"/>
      <c r="AN55" s="992"/>
      <c r="AO55" s="87" t="str">
        <f t="shared" si="14"/>
        <v>Impacto</v>
      </c>
      <c r="AP55" s="88"/>
      <c r="AQ55" s="130" t="str">
        <f t="shared" si="15"/>
        <v/>
      </c>
      <c r="AR55" s="88"/>
      <c r="AS55" s="86" t="str">
        <f t="shared" si="16"/>
        <v/>
      </c>
      <c r="AT55" s="89" t="e">
        <f t="shared" si="17"/>
        <v>#VALUE!</v>
      </c>
      <c r="AU55" s="88"/>
      <c r="AV55" s="88"/>
      <c r="AW55" s="88"/>
      <c r="AX55" s="89" t="str">
        <f t="shared" si="75"/>
        <v/>
      </c>
      <c r="AY55" s="90" t="str">
        <f t="shared" si="18"/>
        <v>Muy Alta</v>
      </c>
      <c r="AZ55" s="89" t="e">
        <f t="shared" si="23"/>
        <v>#VALUE!</v>
      </c>
      <c r="BA55" s="90" t="e">
        <f t="shared" si="19"/>
        <v>#VALUE!</v>
      </c>
      <c r="BB55" s="69" t="e">
        <f>IF(AND(AY55&lt;&gt;"",BA55&lt;&gt;""),VLOOKUP(AY55&amp;BA55,'No Eliminar'!$P$3:$Q$27,2,FALSE),"")</f>
        <v>#VALUE!</v>
      </c>
      <c r="BC55" s="88"/>
      <c r="BD55" s="1149"/>
      <c r="BE55" s="1149"/>
      <c r="BF55" s="1149"/>
      <c r="BG55" s="1149"/>
      <c r="BH55" s="1149"/>
      <c r="BI55" s="1181"/>
    </row>
    <row r="56" spans="2:61" ht="49.5" thickBot="1" x14ac:dyDescent="0.35">
      <c r="B56" s="63"/>
      <c r="C56" s="156" t="e">
        <f>VLOOKUP(B56,'No Eliminar'!B$3:D$18,2,FALSE)</f>
        <v>#N/A</v>
      </c>
      <c r="D56" s="156" t="e">
        <f>VLOOKUP(B56,'No Eliminar'!B$3:E$18,4,FALSE)</f>
        <v>#N/A</v>
      </c>
      <c r="E56" s="63"/>
      <c r="F56" s="133"/>
      <c r="G56" s="1131"/>
      <c r="H56" s="1061"/>
      <c r="I56" s="1132"/>
      <c r="J56" s="1132"/>
      <c r="K56" s="431"/>
      <c r="L56" s="142"/>
      <c r="M56" s="937" t="str">
        <f t="shared" si="0"/>
        <v>;</v>
      </c>
      <c r="N56" s="938" t="str">
        <f t="shared" si="1"/>
        <v/>
      </c>
      <c r="O56" s="83"/>
      <c r="P56" s="83"/>
      <c r="Q56" s="83"/>
      <c r="R56" s="83"/>
      <c r="S56" s="83"/>
      <c r="T56" s="83"/>
      <c r="U56" s="83"/>
      <c r="V56" s="83"/>
      <c r="W56" s="83"/>
      <c r="X56" s="83"/>
      <c r="Y56" s="83"/>
      <c r="Z56" s="83"/>
      <c r="AA56" s="83"/>
      <c r="AB56" s="83"/>
      <c r="AC56" s="83"/>
      <c r="AD56" s="83"/>
      <c r="AE56" s="83"/>
      <c r="AF56" s="83"/>
      <c r="AG56" s="83"/>
      <c r="AH56" s="57">
        <f t="shared" si="20"/>
        <v>0</v>
      </c>
      <c r="AI56" s="75" t="str">
        <f t="shared" si="21"/>
        <v>Moderado</v>
      </c>
      <c r="AJ56" s="74">
        <f t="shared" si="22"/>
        <v>0.6</v>
      </c>
      <c r="AK56" s="936" t="e">
        <f>IF(AND(M56&lt;&gt;"",AI56&lt;&gt;""),VLOOKUP(M56&amp;AI56,'No Eliminar'!$P$32:$Q$56,2,FALSE),"")</f>
        <v>#N/A</v>
      </c>
      <c r="AL56" s="124"/>
      <c r="AM56" s="1149"/>
      <c r="AN56" s="992"/>
      <c r="AO56" s="87" t="str">
        <f t="shared" si="14"/>
        <v>Impacto</v>
      </c>
      <c r="AP56" s="88"/>
      <c r="AQ56" s="130" t="str">
        <f t="shared" si="15"/>
        <v/>
      </c>
      <c r="AR56" s="88"/>
      <c r="AS56" s="86" t="str">
        <f t="shared" si="16"/>
        <v/>
      </c>
      <c r="AT56" s="89" t="e">
        <f t="shared" si="17"/>
        <v>#VALUE!</v>
      </c>
      <c r="AU56" s="88"/>
      <c r="AV56" s="88"/>
      <c r="AW56" s="88"/>
      <c r="AX56" s="89" t="str">
        <f t="shared" si="75"/>
        <v/>
      </c>
      <c r="AY56" s="90" t="str">
        <f t="shared" si="18"/>
        <v>Muy Alta</v>
      </c>
      <c r="AZ56" s="89" t="e">
        <f t="shared" si="23"/>
        <v>#VALUE!</v>
      </c>
      <c r="BA56" s="90" t="e">
        <f t="shared" si="19"/>
        <v>#VALUE!</v>
      </c>
      <c r="BB56" s="69" t="e">
        <f>IF(AND(AY56&lt;&gt;"",BA56&lt;&gt;""),VLOOKUP(AY56&amp;BA56,'No Eliminar'!$P$3:$Q$27,2,FALSE),"")</f>
        <v>#VALUE!</v>
      </c>
      <c r="BC56" s="88"/>
      <c r="BD56" s="1149"/>
      <c r="BE56" s="1149"/>
      <c r="BF56" s="1149"/>
      <c r="BG56" s="1149"/>
      <c r="BH56" s="1149"/>
      <c r="BI56" s="1181"/>
    </row>
    <row r="57" spans="2:61" ht="49.5" thickBot="1" x14ac:dyDescent="0.35">
      <c r="B57" s="63"/>
      <c r="C57" s="156" t="e">
        <f>VLOOKUP(B57,'No Eliminar'!B$3:D$18,2,FALSE)</f>
        <v>#N/A</v>
      </c>
      <c r="D57" s="156" t="e">
        <f>VLOOKUP(B57,'No Eliminar'!B$3:E$18,4,FALSE)</f>
        <v>#N/A</v>
      </c>
      <c r="E57" s="63"/>
      <c r="F57" s="133"/>
      <c r="G57" s="1131"/>
      <c r="H57" s="1061"/>
      <c r="I57" s="1132"/>
      <c r="J57" s="1132"/>
      <c r="K57" s="431"/>
      <c r="L57" s="142"/>
      <c r="M57" s="937" t="str">
        <f t="shared" si="0"/>
        <v>;</v>
      </c>
      <c r="N57" s="938" t="str">
        <f t="shared" si="1"/>
        <v/>
      </c>
      <c r="O57" s="83"/>
      <c r="P57" s="83"/>
      <c r="Q57" s="83"/>
      <c r="R57" s="83"/>
      <c r="S57" s="83"/>
      <c r="T57" s="83"/>
      <c r="U57" s="83"/>
      <c r="V57" s="83"/>
      <c r="W57" s="83"/>
      <c r="X57" s="83"/>
      <c r="Y57" s="83"/>
      <c r="Z57" s="83"/>
      <c r="AA57" s="83"/>
      <c r="AB57" s="83"/>
      <c r="AC57" s="83"/>
      <c r="AD57" s="83"/>
      <c r="AE57" s="83"/>
      <c r="AF57" s="83"/>
      <c r="AG57" s="83"/>
      <c r="AH57" s="57">
        <f t="shared" si="20"/>
        <v>0</v>
      </c>
      <c r="AI57" s="75" t="str">
        <f t="shared" si="21"/>
        <v>Moderado</v>
      </c>
      <c r="AJ57" s="74">
        <f t="shared" si="22"/>
        <v>0.6</v>
      </c>
      <c r="AK57" s="936" t="e">
        <f>IF(AND(M57&lt;&gt;"",AI57&lt;&gt;""),VLOOKUP(M57&amp;AI57,'No Eliminar'!$P$32:$Q$56,2,FALSE),"")</f>
        <v>#N/A</v>
      </c>
      <c r="AL57" s="124"/>
      <c r="AM57" s="1149"/>
      <c r="AN57" s="992"/>
      <c r="AO57" s="87" t="str">
        <f t="shared" si="14"/>
        <v>Impacto</v>
      </c>
      <c r="AP57" s="88"/>
      <c r="AQ57" s="130" t="str">
        <f t="shared" si="15"/>
        <v/>
      </c>
      <c r="AR57" s="88"/>
      <c r="AS57" s="86" t="str">
        <f t="shared" si="16"/>
        <v/>
      </c>
      <c r="AT57" s="89" t="e">
        <f t="shared" si="17"/>
        <v>#VALUE!</v>
      </c>
      <c r="AU57" s="88"/>
      <c r="AV57" s="88"/>
      <c r="AW57" s="88"/>
      <c r="AX57" s="89" t="str">
        <f t="shared" si="75"/>
        <v/>
      </c>
      <c r="AY57" s="90" t="str">
        <f t="shared" si="18"/>
        <v>Muy Alta</v>
      </c>
      <c r="AZ57" s="89" t="e">
        <f t="shared" si="23"/>
        <v>#VALUE!</v>
      </c>
      <c r="BA57" s="90" t="e">
        <f t="shared" si="19"/>
        <v>#VALUE!</v>
      </c>
      <c r="BB57" s="69" t="e">
        <f>IF(AND(AY57&lt;&gt;"",BA57&lt;&gt;""),VLOOKUP(AY57&amp;BA57,'No Eliminar'!$P$3:$Q$27,2,FALSE),"")</f>
        <v>#VALUE!</v>
      </c>
      <c r="BC57" s="88"/>
      <c r="BD57" s="1149"/>
      <c r="BE57" s="1149"/>
      <c r="BF57" s="1149"/>
      <c r="BG57" s="1149"/>
      <c r="BH57" s="1149"/>
      <c r="BI57" s="1181"/>
    </row>
    <row r="58" spans="2:61" ht="49.5" thickBot="1" x14ac:dyDescent="0.35">
      <c r="B58" s="63"/>
      <c r="C58" s="156" t="e">
        <f>VLOOKUP(B58,'No Eliminar'!B$3:D$18,2,FALSE)</f>
        <v>#N/A</v>
      </c>
      <c r="D58" s="156" t="e">
        <f>VLOOKUP(B58,'No Eliminar'!B$3:E$18,4,FALSE)</f>
        <v>#N/A</v>
      </c>
      <c r="E58" s="63"/>
      <c r="F58" s="133"/>
      <c r="G58" s="1131"/>
      <c r="H58" s="1061"/>
      <c r="I58" s="1132"/>
      <c r="J58" s="1132"/>
      <c r="K58" s="431"/>
      <c r="L58" s="142"/>
      <c r="M58" s="937" t="str">
        <f t="shared" si="0"/>
        <v>;</v>
      </c>
      <c r="N58" s="938" t="str">
        <f t="shared" si="1"/>
        <v/>
      </c>
      <c r="O58" s="83"/>
      <c r="P58" s="83"/>
      <c r="Q58" s="83"/>
      <c r="R58" s="83"/>
      <c r="S58" s="83"/>
      <c r="T58" s="83"/>
      <c r="U58" s="83"/>
      <c r="V58" s="83"/>
      <c r="W58" s="83"/>
      <c r="X58" s="83"/>
      <c r="Y58" s="83"/>
      <c r="Z58" s="83"/>
      <c r="AA58" s="83"/>
      <c r="AB58" s="83"/>
      <c r="AC58" s="83"/>
      <c r="AD58" s="83"/>
      <c r="AE58" s="83"/>
      <c r="AF58" s="83"/>
      <c r="AG58" s="83"/>
      <c r="AH58" s="57">
        <f t="shared" si="20"/>
        <v>0</v>
      </c>
      <c r="AI58" s="75" t="str">
        <f t="shared" si="21"/>
        <v>Moderado</v>
      </c>
      <c r="AJ58" s="74">
        <f t="shared" si="22"/>
        <v>0.6</v>
      </c>
      <c r="AK58" s="936" t="e">
        <f>IF(AND(M58&lt;&gt;"",AI58&lt;&gt;""),VLOOKUP(M58&amp;AI58,'No Eliminar'!$P$32:$Q$56,2,FALSE),"")</f>
        <v>#N/A</v>
      </c>
      <c r="AL58" s="124"/>
      <c r="AM58" s="992"/>
      <c r="AN58" s="992"/>
      <c r="AO58" s="87" t="str">
        <f t="shared" si="14"/>
        <v>Impacto</v>
      </c>
      <c r="AP58" s="88"/>
      <c r="AQ58" s="130" t="str">
        <f t="shared" si="15"/>
        <v/>
      </c>
      <c r="AR58" s="88"/>
      <c r="AS58" s="86" t="str">
        <f t="shared" si="16"/>
        <v/>
      </c>
      <c r="AT58" s="89" t="e">
        <f t="shared" si="17"/>
        <v>#VALUE!</v>
      </c>
      <c r="AU58" s="88"/>
      <c r="AV58" s="88"/>
      <c r="AW58" s="88"/>
      <c r="AX58" s="89" t="str">
        <f t="shared" si="75"/>
        <v/>
      </c>
      <c r="AY58" s="90" t="str">
        <f t="shared" si="18"/>
        <v>Muy Alta</v>
      </c>
      <c r="AZ58" s="89" t="e">
        <f t="shared" si="23"/>
        <v>#VALUE!</v>
      </c>
      <c r="BA58" s="90" t="e">
        <f t="shared" si="19"/>
        <v>#VALUE!</v>
      </c>
      <c r="BB58" s="69" t="e">
        <f>IF(AND(AY58&lt;&gt;"",BA58&lt;&gt;""),VLOOKUP(AY58&amp;BA58,'No Eliminar'!$P$3:$Q$27,2,FALSE),"")</f>
        <v>#VALUE!</v>
      </c>
      <c r="BC58" s="88"/>
      <c r="BD58" s="992"/>
      <c r="BE58" s="992"/>
      <c r="BF58" s="992"/>
      <c r="BG58" s="992"/>
      <c r="BH58" s="992"/>
      <c r="BI58" s="1077"/>
    </row>
    <row r="59" spans="2:61" ht="49.5" thickBot="1" x14ac:dyDescent="0.35">
      <c r="B59" s="63"/>
      <c r="C59" s="156" t="e">
        <f>VLOOKUP(B59,'No Eliminar'!B$3:D$18,2,FALSE)</f>
        <v>#N/A</v>
      </c>
      <c r="D59" s="156" t="e">
        <f>VLOOKUP(B59,'No Eliminar'!B$3:E$18,4,FALSE)</f>
        <v>#N/A</v>
      </c>
      <c r="E59" s="63"/>
      <c r="F59" s="133"/>
      <c r="G59" s="1131"/>
      <c r="H59" s="1061"/>
      <c r="I59" s="1132"/>
      <c r="J59" s="1132"/>
      <c r="K59" s="431"/>
      <c r="L59" s="142"/>
      <c r="M59" s="937" t="str">
        <f t="shared" si="0"/>
        <v>;</v>
      </c>
      <c r="N59" s="938" t="str">
        <f t="shared" si="1"/>
        <v/>
      </c>
      <c r="O59" s="83"/>
      <c r="P59" s="83"/>
      <c r="Q59" s="83"/>
      <c r="R59" s="83"/>
      <c r="S59" s="83"/>
      <c r="T59" s="83"/>
      <c r="U59" s="83"/>
      <c r="V59" s="83"/>
      <c r="W59" s="83"/>
      <c r="X59" s="83"/>
      <c r="Y59" s="83"/>
      <c r="Z59" s="83"/>
      <c r="AA59" s="83"/>
      <c r="AB59" s="83"/>
      <c r="AC59" s="83"/>
      <c r="AD59" s="83"/>
      <c r="AE59" s="83"/>
      <c r="AF59" s="83"/>
      <c r="AG59" s="83"/>
      <c r="AH59" s="57">
        <f t="shared" si="20"/>
        <v>0</v>
      </c>
      <c r="AI59" s="75" t="str">
        <f t="shared" si="21"/>
        <v>Moderado</v>
      </c>
      <c r="AJ59" s="74">
        <f t="shared" si="22"/>
        <v>0.6</v>
      </c>
      <c r="AK59" s="936" t="e">
        <f>IF(AND(M59&lt;&gt;"",AI59&lt;&gt;""),VLOOKUP(M59&amp;AI59,'No Eliminar'!$P$32:$Q$56,2,FALSE),"")</f>
        <v>#N/A</v>
      </c>
      <c r="AL59" s="124"/>
      <c r="AM59" s="992"/>
      <c r="AN59" s="992"/>
      <c r="AO59" s="87" t="str">
        <f t="shared" si="14"/>
        <v>Impacto</v>
      </c>
      <c r="AP59" s="88"/>
      <c r="AQ59" s="130" t="str">
        <f t="shared" si="15"/>
        <v/>
      </c>
      <c r="AR59" s="88"/>
      <c r="AS59" s="86" t="str">
        <f t="shared" si="16"/>
        <v/>
      </c>
      <c r="AT59" s="89" t="e">
        <f t="shared" si="17"/>
        <v>#VALUE!</v>
      </c>
      <c r="AU59" s="88"/>
      <c r="AV59" s="88"/>
      <c r="AW59" s="88"/>
      <c r="AX59" s="89" t="str">
        <f t="shared" si="75"/>
        <v/>
      </c>
      <c r="AY59" s="90" t="str">
        <f t="shared" si="18"/>
        <v>Muy Alta</v>
      </c>
      <c r="AZ59" s="89" t="e">
        <f t="shared" si="23"/>
        <v>#VALUE!</v>
      </c>
      <c r="BA59" s="90" t="e">
        <f t="shared" si="19"/>
        <v>#VALUE!</v>
      </c>
      <c r="BB59" s="69" t="e">
        <f>IF(AND(AY59&lt;&gt;"",BA59&lt;&gt;""),VLOOKUP(AY59&amp;BA59,'No Eliminar'!$P$3:$Q$27,2,FALSE),"")</f>
        <v>#VALUE!</v>
      </c>
      <c r="BC59" s="88"/>
      <c r="BD59" s="992"/>
      <c r="BE59" s="992"/>
      <c r="BF59" s="992"/>
      <c r="BG59" s="992"/>
      <c r="BH59" s="992"/>
      <c r="BI59" s="1077"/>
    </row>
    <row r="60" spans="2:61" ht="49.5" thickBot="1" x14ac:dyDescent="0.35">
      <c r="B60" s="63"/>
      <c r="C60" s="156" t="e">
        <f>VLOOKUP(B60,'No Eliminar'!B$3:D$18,2,FALSE)</f>
        <v>#N/A</v>
      </c>
      <c r="D60" s="156" t="e">
        <f>VLOOKUP(B60,'No Eliminar'!B$3:E$18,4,FALSE)</f>
        <v>#N/A</v>
      </c>
      <c r="E60" s="63"/>
      <c r="F60" s="133"/>
      <c r="G60" s="1131"/>
      <c r="H60" s="1061"/>
      <c r="I60" s="1132"/>
      <c r="J60" s="1132"/>
      <c r="K60" s="431"/>
      <c r="L60" s="142"/>
      <c r="M60" s="937" t="str">
        <f t="shared" si="0"/>
        <v>;</v>
      </c>
      <c r="N60" s="938" t="str">
        <f t="shared" si="1"/>
        <v/>
      </c>
      <c r="O60" s="83"/>
      <c r="P60" s="83"/>
      <c r="Q60" s="83"/>
      <c r="R60" s="83"/>
      <c r="S60" s="83"/>
      <c r="T60" s="83"/>
      <c r="U60" s="83"/>
      <c r="V60" s="83"/>
      <c r="W60" s="83"/>
      <c r="X60" s="83"/>
      <c r="Y60" s="83"/>
      <c r="Z60" s="83"/>
      <c r="AA60" s="83"/>
      <c r="AB60" s="83"/>
      <c r="AC60" s="83"/>
      <c r="AD60" s="83"/>
      <c r="AE60" s="83"/>
      <c r="AF60" s="83"/>
      <c r="AG60" s="83"/>
      <c r="AH60" s="57">
        <f t="shared" si="20"/>
        <v>0</v>
      </c>
      <c r="AI60" s="75" t="str">
        <f t="shared" si="21"/>
        <v>Moderado</v>
      </c>
      <c r="AJ60" s="74">
        <f t="shared" si="22"/>
        <v>0.6</v>
      </c>
      <c r="AK60" s="936" t="e">
        <f>IF(AND(M60&lt;&gt;"",AI60&lt;&gt;""),VLOOKUP(M60&amp;AI60,'No Eliminar'!$P$32:$Q$56,2,FALSE),"")</f>
        <v>#N/A</v>
      </c>
      <c r="AL60" s="124"/>
      <c r="AM60" s="992"/>
      <c r="AN60" s="992"/>
      <c r="AO60" s="87" t="str">
        <f t="shared" si="14"/>
        <v>Impacto</v>
      </c>
      <c r="AP60" s="88"/>
      <c r="AQ60" s="130" t="str">
        <f t="shared" si="15"/>
        <v/>
      </c>
      <c r="AR60" s="88"/>
      <c r="AS60" s="86" t="str">
        <f t="shared" si="16"/>
        <v/>
      </c>
      <c r="AT60" s="89" t="e">
        <f t="shared" si="17"/>
        <v>#VALUE!</v>
      </c>
      <c r="AU60" s="88"/>
      <c r="AV60" s="88"/>
      <c r="AW60" s="88"/>
      <c r="AX60" s="89" t="str">
        <f t="shared" si="75"/>
        <v/>
      </c>
      <c r="AY60" s="90" t="str">
        <f t="shared" si="18"/>
        <v>Muy Alta</v>
      </c>
      <c r="AZ60" s="89" t="e">
        <f t="shared" si="23"/>
        <v>#VALUE!</v>
      </c>
      <c r="BA60" s="90" t="e">
        <f t="shared" si="19"/>
        <v>#VALUE!</v>
      </c>
      <c r="BB60" s="69" t="e">
        <f>IF(AND(AY60&lt;&gt;"",BA60&lt;&gt;""),VLOOKUP(AY60&amp;BA60,'No Eliminar'!$P$3:$Q$27,2,FALSE),"")</f>
        <v>#VALUE!</v>
      </c>
      <c r="BC60" s="88"/>
      <c r="BD60" s="992"/>
      <c r="BE60" s="992"/>
      <c r="BF60" s="992"/>
      <c r="BG60" s="992"/>
      <c r="BH60" s="992"/>
      <c r="BI60" s="1077"/>
    </row>
    <row r="61" spans="2:61" ht="49.5" thickBot="1" x14ac:dyDescent="0.35">
      <c r="B61" s="63"/>
      <c r="C61" s="156" t="e">
        <f>VLOOKUP(B61,'No Eliminar'!B$3:D$18,2,FALSE)</f>
        <v>#N/A</v>
      </c>
      <c r="D61" s="156" t="e">
        <f>VLOOKUP(B61,'No Eliminar'!B$3:E$18,4,FALSE)</f>
        <v>#N/A</v>
      </c>
      <c r="E61" s="63"/>
      <c r="F61" s="133"/>
      <c r="G61" s="1131"/>
      <c r="H61" s="1061"/>
      <c r="I61" s="1132"/>
      <c r="J61" s="1132"/>
      <c r="K61" s="431"/>
      <c r="L61" s="142"/>
      <c r="M61" s="937" t="str">
        <f t="shared" si="0"/>
        <v>;</v>
      </c>
      <c r="N61" s="938" t="str">
        <f t="shared" si="1"/>
        <v/>
      </c>
      <c r="O61" s="83"/>
      <c r="P61" s="83"/>
      <c r="Q61" s="83"/>
      <c r="R61" s="83"/>
      <c r="S61" s="83"/>
      <c r="T61" s="83"/>
      <c r="U61" s="83"/>
      <c r="V61" s="83"/>
      <c r="W61" s="83"/>
      <c r="X61" s="83"/>
      <c r="Y61" s="83"/>
      <c r="Z61" s="83"/>
      <c r="AA61" s="83"/>
      <c r="AB61" s="83"/>
      <c r="AC61" s="83"/>
      <c r="AD61" s="83"/>
      <c r="AE61" s="83"/>
      <c r="AF61" s="83"/>
      <c r="AG61" s="83"/>
      <c r="AH61" s="57">
        <f t="shared" si="20"/>
        <v>0</v>
      </c>
      <c r="AI61" s="75" t="str">
        <f t="shared" si="21"/>
        <v>Moderado</v>
      </c>
      <c r="AJ61" s="74">
        <f t="shared" si="22"/>
        <v>0.6</v>
      </c>
      <c r="AK61" s="936" t="e">
        <f>IF(AND(M61&lt;&gt;"",AI61&lt;&gt;""),VLOOKUP(M61&amp;AI61,'No Eliminar'!$P$32:$Q$56,2,FALSE),"")</f>
        <v>#N/A</v>
      </c>
      <c r="AL61" s="124"/>
      <c r="AM61" s="992"/>
      <c r="AN61" s="992"/>
      <c r="AO61" s="87" t="str">
        <f t="shared" si="14"/>
        <v>Impacto</v>
      </c>
      <c r="AP61" s="88"/>
      <c r="AQ61" s="130" t="str">
        <f t="shared" si="15"/>
        <v/>
      </c>
      <c r="AR61" s="88"/>
      <c r="AS61" s="86" t="str">
        <f t="shared" si="16"/>
        <v/>
      </c>
      <c r="AT61" s="89" t="e">
        <f t="shared" si="17"/>
        <v>#VALUE!</v>
      </c>
      <c r="AU61" s="88"/>
      <c r="AV61" s="88"/>
      <c r="AW61" s="88"/>
      <c r="AX61" s="89" t="str">
        <f t="shared" si="75"/>
        <v/>
      </c>
      <c r="AY61" s="90" t="str">
        <f t="shared" si="18"/>
        <v>Muy Alta</v>
      </c>
      <c r="AZ61" s="89" t="e">
        <f t="shared" si="23"/>
        <v>#VALUE!</v>
      </c>
      <c r="BA61" s="90" t="e">
        <f t="shared" si="19"/>
        <v>#VALUE!</v>
      </c>
      <c r="BB61" s="69" t="e">
        <f>IF(AND(AY61&lt;&gt;"",BA61&lt;&gt;""),VLOOKUP(AY61&amp;BA61,'No Eliminar'!$P$3:$Q$27,2,FALSE),"")</f>
        <v>#VALUE!</v>
      </c>
      <c r="BC61" s="88"/>
      <c r="BD61" s="992"/>
      <c r="BE61" s="992"/>
      <c r="BF61" s="992"/>
      <c r="BG61" s="992"/>
      <c r="BH61" s="992"/>
      <c r="BI61" s="1077"/>
    </row>
    <row r="62" spans="2:61" ht="49.5" thickBot="1" x14ac:dyDescent="0.35">
      <c r="B62" s="63"/>
      <c r="C62" s="156" t="e">
        <f>VLOOKUP(B62,'No Eliminar'!B$3:D$18,2,FALSE)</f>
        <v>#N/A</v>
      </c>
      <c r="D62" s="156" t="e">
        <f>VLOOKUP(B62,'No Eliminar'!B$3:E$18,4,FALSE)</f>
        <v>#N/A</v>
      </c>
      <c r="E62" s="63"/>
      <c r="F62" s="133"/>
      <c r="G62" s="1131"/>
      <c r="H62" s="1061"/>
      <c r="I62" s="1132"/>
      <c r="J62" s="1132"/>
      <c r="K62" s="431"/>
      <c r="L62" s="142"/>
      <c r="M62" s="937" t="str">
        <f t="shared" si="0"/>
        <v>;</v>
      </c>
      <c r="N62" s="938" t="str">
        <f t="shared" si="1"/>
        <v/>
      </c>
      <c r="O62" s="83"/>
      <c r="P62" s="83"/>
      <c r="Q62" s="83"/>
      <c r="R62" s="83"/>
      <c r="S62" s="83"/>
      <c r="T62" s="83"/>
      <c r="U62" s="83"/>
      <c r="V62" s="83"/>
      <c r="W62" s="83"/>
      <c r="X62" s="83"/>
      <c r="Y62" s="83"/>
      <c r="Z62" s="83"/>
      <c r="AA62" s="83"/>
      <c r="AB62" s="83"/>
      <c r="AC62" s="83"/>
      <c r="AD62" s="83"/>
      <c r="AE62" s="83"/>
      <c r="AF62" s="83"/>
      <c r="AG62" s="83"/>
      <c r="AH62" s="57">
        <f t="shared" si="20"/>
        <v>0</v>
      </c>
      <c r="AI62" s="75" t="str">
        <f t="shared" si="21"/>
        <v>Moderado</v>
      </c>
      <c r="AJ62" s="74">
        <f t="shared" si="22"/>
        <v>0.6</v>
      </c>
      <c r="AK62" s="936" t="e">
        <f>IF(AND(M62&lt;&gt;"",AI62&lt;&gt;""),VLOOKUP(M62&amp;AI62,'No Eliminar'!$P$32:$Q$56,2,FALSE),"")</f>
        <v>#N/A</v>
      </c>
      <c r="AL62" s="124"/>
      <c r="AM62" s="992"/>
      <c r="AN62" s="992"/>
      <c r="AO62" s="87" t="str">
        <f t="shared" si="14"/>
        <v>Impacto</v>
      </c>
      <c r="AP62" s="88"/>
      <c r="AQ62" s="130" t="str">
        <f t="shared" si="15"/>
        <v/>
      </c>
      <c r="AR62" s="88"/>
      <c r="AS62" s="86" t="str">
        <f t="shared" si="16"/>
        <v/>
      </c>
      <c r="AT62" s="89" t="e">
        <f t="shared" si="17"/>
        <v>#VALUE!</v>
      </c>
      <c r="AU62" s="88"/>
      <c r="AV62" s="88"/>
      <c r="AW62" s="88"/>
      <c r="AX62" s="89" t="str">
        <f t="shared" si="75"/>
        <v/>
      </c>
      <c r="AY62" s="90" t="str">
        <f t="shared" si="18"/>
        <v>Muy Alta</v>
      </c>
      <c r="AZ62" s="89" t="e">
        <f t="shared" si="23"/>
        <v>#VALUE!</v>
      </c>
      <c r="BA62" s="90" t="e">
        <f t="shared" si="19"/>
        <v>#VALUE!</v>
      </c>
      <c r="BB62" s="69" t="e">
        <f>IF(AND(AY62&lt;&gt;"",BA62&lt;&gt;""),VLOOKUP(AY62&amp;BA62,'No Eliminar'!$P$3:$Q$27,2,FALSE),"")</f>
        <v>#VALUE!</v>
      </c>
      <c r="BC62" s="88"/>
      <c r="BD62" s="992"/>
      <c r="BE62" s="992"/>
      <c r="BF62" s="992"/>
      <c r="BG62" s="992"/>
      <c r="BH62" s="992"/>
      <c r="BI62" s="1077"/>
    </row>
    <row r="63" spans="2:61" ht="49.5" thickBot="1" x14ac:dyDescent="0.35">
      <c r="B63" s="63"/>
      <c r="C63" s="156" t="e">
        <f>VLOOKUP(B63,'No Eliminar'!B$3:D$18,2,FALSE)</f>
        <v>#N/A</v>
      </c>
      <c r="D63" s="156" t="e">
        <f>VLOOKUP(B63,'No Eliminar'!B$3:E$18,4,FALSE)</f>
        <v>#N/A</v>
      </c>
      <c r="E63" s="63"/>
      <c r="F63" s="133"/>
      <c r="G63" s="1131"/>
      <c r="H63" s="1061"/>
      <c r="I63" s="1132"/>
      <c r="J63" s="1132"/>
      <c r="K63" s="431"/>
      <c r="L63" s="142"/>
      <c r="M63" s="937" t="str">
        <f t="shared" si="0"/>
        <v>;</v>
      </c>
      <c r="N63" s="938" t="str">
        <f t="shared" si="1"/>
        <v/>
      </c>
      <c r="O63" s="83"/>
      <c r="P63" s="83"/>
      <c r="Q63" s="83"/>
      <c r="R63" s="83"/>
      <c r="S63" s="83"/>
      <c r="T63" s="83"/>
      <c r="U63" s="83"/>
      <c r="V63" s="83"/>
      <c r="W63" s="83"/>
      <c r="X63" s="83"/>
      <c r="Y63" s="83"/>
      <c r="Z63" s="83"/>
      <c r="AA63" s="83"/>
      <c r="AB63" s="83"/>
      <c r="AC63" s="83"/>
      <c r="AD63" s="83"/>
      <c r="AE63" s="83"/>
      <c r="AF63" s="83"/>
      <c r="AG63" s="83"/>
      <c r="AH63" s="57">
        <f t="shared" si="20"/>
        <v>0</v>
      </c>
      <c r="AI63" s="75" t="str">
        <f t="shared" si="21"/>
        <v>Moderado</v>
      </c>
      <c r="AJ63" s="74">
        <f t="shared" si="22"/>
        <v>0.6</v>
      </c>
      <c r="AK63" s="936" t="e">
        <f>IF(AND(M63&lt;&gt;"",AI63&lt;&gt;""),VLOOKUP(M63&amp;AI63,'No Eliminar'!$P$32:$Q$56,2,FALSE),"")</f>
        <v>#N/A</v>
      </c>
      <c r="AL63" s="124"/>
      <c r="AM63" s="992"/>
      <c r="AN63" s="992"/>
      <c r="AO63" s="87" t="str">
        <f t="shared" si="14"/>
        <v>Impacto</v>
      </c>
      <c r="AP63" s="88"/>
      <c r="AQ63" s="130" t="str">
        <f t="shared" si="15"/>
        <v/>
      </c>
      <c r="AR63" s="88"/>
      <c r="AS63" s="86" t="str">
        <f t="shared" si="16"/>
        <v/>
      </c>
      <c r="AT63" s="89" t="e">
        <f t="shared" si="17"/>
        <v>#VALUE!</v>
      </c>
      <c r="AU63" s="88"/>
      <c r="AV63" s="88"/>
      <c r="AW63" s="88"/>
      <c r="AX63" s="89" t="str">
        <f t="shared" si="75"/>
        <v/>
      </c>
      <c r="AY63" s="90" t="str">
        <f t="shared" si="18"/>
        <v>Muy Alta</v>
      </c>
      <c r="AZ63" s="89" t="e">
        <f t="shared" si="23"/>
        <v>#VALUE!</v>
      </c>
      <c r="BA63" s="90" t="e">
        <f t="shared" si="19"/>
        <v>#VALUE!</v>
      </c>
      <c r="BB63" s="69" t="e">
        <f>IF(AND(AY63&lt;&gt;"",BA63&lt;&gt;""),VLOOKUP(AY63&amp;BA63,'No Eliminar'!$P$3:$Q$27,2,FALSE),"")</f>
        <v>#VALUE!</v>
      </c>
      <c r="BC63" s="88"/>
      <c r="BD63" s="992"/>
      <c r="BE63" s="992"/>
      <c r="BF63" s="992"/>
      <c r="BG63" s="992"/>
      <c r="BH63" s="992"/>
      <c r="BI63" s="1077"/>
    </row>
    <row r="64" spans="2:61" ht="49.5" thickBot="1" x14ac:dyDescent="0.35">
      <c r="B64" s="63"/>
      <c r="C64" s="156" t="e">
        <f>VLOOKUP(B64,'No Eliminar'!B$3:D$18,2,FALSE)</f>
        <v>#N/A</v>
      </c>
      <c r="D64" s="156" t="e">
        <f>VLOOKUP(B64,'No Eliminar'!B$3:E$18,4,FALSE)</f>
        <v>#N/A</v>
      </c>
      <c r="E64" s="63"/>
      <c r="F64" s="133"/>
      <c r="G64" s="1131"/>
      <c r="H64" s="1061"/>
      <c r="I64" s="1132"/>
      <c r="J64" s="1132"/>
      <c r="K64" s="431"/>
      <c r="L64" s="142"/>
      <c r="M64" s="937" t="str">
        <f t="shared" si="0"/>
        <v>;</v>
      </c>
      <c r="N64" s="938" t="str">
        <f t="shared" si="1"/>
        <v/>
      </c>
      <c r="O64" s="83"/>
      <c r="P64" s="83"/>
      <c r="Q64" s="83"/>
      <c r="R64" s="83"/>
      <c r="S64" s="83"/>
      <c r="T64" s="83"/>
      <c r="U64" s="83"/>
      <c r="V64" s="83"/>
      <c r="W64" s="83"/>
      <c r="X64" s="83"/>
      <c r="Y64" s="83"/>
      <c r="Z64" s="83"/>
      <c r="AA64" s="83"/>
      <c r="AB64" s="83"/>
      <c r="AC64" s="83"/>
      <c r="AD64" s="83"/>
      <c r="AE64" s="83"/>
      <c r="AF64" s="83"/>
      <c r="AG64" s="83"/>
      <c r="AH64" s="57">
        <f t="shared" si="20"/>
        <v>0</v>
      </c>
      <c r="AI64" s="75" t="str">
        <f t="shared" si="21"/>
        <v>Moderado</v>
      </c>
      <c r="AJ64" s="74">
        <f t="shared" si="22"/>
        <v>0.6</v>
      </c>
      <c r="AK64" s="936" t="e">
        <f>IF(AND(M64&lt;&gt;"",AI64&lt;&gt;""),VLOOKUP(M64&amp;AI64,'No Eliminar'!$P$32:$Q$56,2,FALSE),"")</f>
        <v>#N/A</v>
      </c>
      <c r="AL64" s="124"/>
      <c r="AM64" s="992"/>
      <c r="AN64" s="992"/>
      <c r="AO64" s="87" t="str">
        <f t="shared" si="14"/>
        <v>Impacto</v>
      </c>
      <c r="AP64" s="88"/>
      <c r="AQ64" s="130" t="str">
        <f t="shared" si="15"/>
        <v/>
      </c>
      <c r="AR64" s="88"/>
      <c r="AS64" s="86" t="str">
        <f t="shared" si="16"/>
        <v/>
      </c>
      <c r="AT64" s="89" t="e">
        <f t="shared" si="17"/>
        <v>#VALUE!</v>
      </c>
      <c r="AU64" s="88"/>
      <c r="AV64" s="88"/>
      <c r="AW64" s="88"/>
      <c r="AX64" s="89" t="str">
        <f t="shared" si="75"/>
        <v/>
      </c>
      <c r="AY64" s="90" t="str">
        <f t="shared" si="18"/>
        <v>Muy Alta</v>
      </c>
      <c r="AZ64" s="89" t="e">
        <f t="shared" si="23"/>
        <v>#VALUE!</v>
      </c>
      <c r="BA64" s="90" t="e">
        <f t="shared" si="19"/>
        <v>#VALUE!</v>
      </c>
      <c r="BB64" s="69" t="e">
        <f>IF(AND(AY64&lt;&gt;"",BA64&lt;&gt;""),VLOOKUP(AY64&amp;BA64,'No Eliminar'!$P$3:$Q$27,2,FALSE),"")</f>
        <v>#VALUE!</v>
      </c>
      <c r="BC64" s="88"/>
      <c r="BD64" s="992"/>
      <c r="BE64" s="992"/>
      <c r="BF64" s="992"/>
      <c r="BG64" s="992"/>
      <c r="BH64" s="992"/>
      <c r="BI64" s="1077"/>
    </row>
    <row r="65" spans="2:61" ht="49.5" thickBot="1" x14ac:dyDescent="0.35">
      <c r="B65" s="63"/>
      <c r="C65" s="156" t="e">
        <f>VLOOKUP(B65,'No Eliminar'!B$3:D$18,2,FALSE)</f>
        <v>#N/A</v>
      </c>
      <c r="D65" s="156" t="e">
        <f>VLOOKUP(B65,'No Eliminar'!B$3:E$18,4,FALSE)</f>
        <v>#N/A</v>
      </c>
      <c r="E65" s="63"/>
      <c r="F65" s="133"/>
      <c r="G65" s="1131"/>
      <c r="H65" s="1061"/>
      <c r="I65" s="1132"/>
      <c r="J65" s="1132"/>
      <c r="K65" s="431"/>
      <c r="L65" s="142"/>
      <c r="M65" s="937" t="str">
        <f t="shared" si="0"/>
        <v>;</v>
      </c>
      <c r="N65" s="938" t="str">
        <f t="shared" si="1"/>
        <v/>
      </c>
      <c r="O65" s="83"/>
      <c r="P65" s="83"/>
      <c r="Q65" s="83"/>
      <c r="R65" s="83"/>
      <c r="S65" s="83"/>
      <c r="T65" s="83"/>
      <c r="U65" s="83"/>
      <c r="V65" s="83"/>
      <c r="W65" s="83"/>
      <c r="X65" s="83"/>
      <c r="Y65" s="83"/>
      <c r="Z65" s="83"/>
      <c r="AA65" s="83"/>
      <c r="AB65" s="83"/>
      <c r="AC65" s="83"/>
      <c r="AD65" s="83"/>
      <c r="AE65" s="83"/>
      <c r="AF65" s="83"/>
      <c r="AG65" s="83"/>
      <c r="AH65" s="57">
        <f t="shared" si="20"/>
        <v>0</v>
      </c>
      <c r="AI65" s="75" t="str">
        <f t="shared" si="21"/>
        <v>Moderado</v>
      </c>
      <c r="AJ65" s="74">
        <f t="shared" si="22"/>
        <v>0.6</v>
      </c>
      <c r="AK65" s="936" t="e">
        <f>IF(AND(M65&lt;&gt;"",AI65&lt;&gt;""),VLOOKUP(M65&amp;AI65,'No Eliminar'!$P$32:$Q$56,2,FALSE),"")</f>
        <v>#N/A</v>
      </c>
      <c r="AL65" s="124"/>
      <c r="AM65" s="992"/>
      <c r="AN65" s="992"/>
      <c r="AO65" s="87" t="str">
        <f t="shared" si="14"/>
        <v>Impacto</v>
      </c>
      <c r="AP65" s="88"/>
      <c r="AQ65" s="130" t="str">
        <f t="shared" si="15"/>
        <v/>
      </c>
      <c r="AR65" s="88"/>
      <c r="AS65" s="86" t="str">
        <f t="shared" si="16"/>
        <v/>
      </c>
      <c r="AT65" s="89" t="e">
        <f t="shared" si="17"/>
        <v>#VALUE!</v>
      </c>
      <c r="AU65" s="88"/>
      <c r="AV65" s="88"/>
      <c r="AW65" s="88"/>
      <c r="AX65" s="89" t="str">
        <f t="shared" si="75"/>
        <v/>
      </c>
      <c r="AY65" s="90" t="str">
        <f t="shared" si="18"/>
        <v>Muy Alta</v>
      </c>
      <c r="AZ65" s="89" t="e">
        <f t="shared" si="23"/>
        <v>#VALUE!</v>
      </c>
      <c r="BA65" s="90" t="e">
        <f t="shared" si="19"/>
        <v>#VALUE!</v>
      </c>
      <c r="BB65" s="69" t="e">
        <f>IF(AND(AY65&lt;&gt;"",BA65&lt;&gt;""),VLOOKUP(AY65&amp;BA65,'No Eliminar'!$P$3:$Q$27,2,FALSE),"")</f>
        <v>#VALUE!</v>
      </c>
      <c r="BC65" s="88"/>
      <c r="BD65" s="992"/>
      <c r="BE65" s="992"/>
      <c r="BF65" s="992"/>
      <c r="BG65" s="992"/>
      <c r="BH65" s="992"/>
      <c r="BI65" s="1077"/>
    </row>
    <row r="66" spans="2:61" ht="49.5" thickBot="1" x14ac:dyDescent="0.35">
      <c r="B66" s="63"/>
      <c r="C66" s="156" t="e">
        <f>VLOOKUP(B66,'No Eliminar'!B$3:D$18,2,FALSE)</f>
        <v>#N/A</v>
      </c>
      <c r="D66" s="156" t="e">
        <f>VLOOKUP(B66,'No Eliminar'!B$3:E$18,4,FALSE)</f>
        <v>#N/A</v>
      </c>
      <c r="E66" s="63"/>
      <c r="F66" s="133"/>
      <c r="G66" s="1131"/>
      <c r="H66" s="1061"/>
      <c r="I66" s="1132"/>
      <c r="J66" s="1132"/>
      <c r="K66" s="431"/>
      <c r="L66" s="142"/>
      <c r="M66" s="937" t="str">
        <f t="shared" si="0"/>
        <v>;</v>
      </c>
      <c r="N66" s="938" t="str">
        <f t="shared" si="1"/>
        <v/>
      </c>
      <c r="O66" s="83"/>
      <c r="P66" s="83"/>
      <c r="Q66" s="83"/>
      <c r="R66" s="83"/>
      <c r="S66" s="83"/>
      <c r="T66" s="83"/>
      <c r="U66" s="83"/>
      <c r="V66" s="83"/>
      <c r="W66" s="83"/>
      <c r="X66" s="83"/>
      <c r="Y66" s="83"/>
      <c r="Z66" s="83"/>
      <c r="AA66" s="83"/>
      <c r="AB66" s="83"/>
      <c r="AC66" s="83"/>
      <c r="AD66" s="83"/>
      <c r="AE66" s="83"/>
      <c r="AF66" s="83"/>
      <c r="AG66" s="83"/>
      <c r="AH66" s="57">
        <f t="shared" si="20"/>
        <v>0</v>
      </c>
      <c r="AI66" s="75" t="str">
        <f t="shared" si="21"/>
        <v>Moderado</v>
      </c>
      <c r="AJ66" s="74">
        <f t="shared" si="22"/>
        <v>0.6</v>
      </c>
      <c r="AK66" s="936" t="e">
        <f>IF(AND(M66&lt;&gt;"",AI66&lt;&gt;""),VLOOKUP(M66&amp;AI66,'No Eliminar'!$P$32:$Q$56,2,FALSE),"")</f>
        <v>#N/A</v>
      </c>
      <c r="AL66" s="124"/>
      <c r="AM66" s="992"/>
      <c r="AN66" s="992"/>
      <c r="AO66" s="87" t="str">
        <f t="shared" si="14"/>
        <v>Impacto</v>
      </c>
      <c r="AP66" s="88"/>
      <c r="AQ66" s="130" t="str">
        <f t="shared" si="15"/>
        <v/>
      </c>
      <c r="AR66" s="88"/>
      <c r="AS66" s="86" t="str">
        <f t="shared" si="16"/>
        <v/>
      </c>
      <c r="AT66" s="89" t="e">
        <f t="shared" si="17"/>
        <v>#VALUE!</v>
      </c>
      <c r="AU66" s="88"/>
      <c r="AV66" s="88"/>
      <c r="AW66" s="88"/>
      <c r="AX66" s="89" t="str">
        <f t="shared" si="75"/>
        <v/>
      </c>
      <c r="AY66" s="90" t="str">
        <f t="shared" si="18"/>
        <v>Muy Alta</v>
      </c>
      <c r="AZ66" s="89" t="e">
        <f t="shared" si="23"/>
        <v>#VALUE!</v>
      </c>
      <c r="BA66" s="90" t="e">
        <f t="shared" si="19"/>
        <v>#VALUE!</v>
      </c>
      <c r="BB66" s="69" t="e">
        <f>IF(AND(AY66&lt;&gt;"",BA66&lt;&gt;""),VLOOKUP(AY66&amp;BA66,'No Eliminar'!$P$3:$Q$27,2,FALSE),"")</f>
        <v>#VALUE!</v>
      </c>
      <c r="BC66" s="88"/>
      <c r="BD66" s="992"/>
      <c r="BE66" s="992"/>
      <c r="BF66" s="992"/>
      <c r="BG66" s="992"/>
      <c r="BH66" s="992"/>
      <c r="BI66" s="1077"/>
    </row>
    <row r="67" spans="2:61" ht="49.5" thickBot="1" x14ac:dyDescent="0.35">
      <c r="B67" s="63"/>
      <c r="C67" s="156" t="e">
        <f>VLOOKUP(B67,'No Eliminar'!B$3:D$18,2,FALSE)</f>
        <v>#N/A</v>
      </c>
      <c r="D67" s="156" t="e">
        <f>VLOOKUP(B67,'No Eliminar'!B$3:E$18,4,FALSE)</f>
        <v>#N/A</v>
      </c>
      <c r="E67" s="63"/>
      <c r="F67" s="133"/>
      <c r="G67" s="1131"/>
      <c r="H67" s="1061"/>
      <c r="I67" s="1132"/>
      <c r="J67" s="1132"/>
      <c r="K67" s="431"/>
      <c r="L67" s="142"/>
      <c r="M67" s="937" t="str">
        <f t="shared" si="0"/>
        <v>;</v>
      </c>
      <c r="N67" s="938" t="str">
        <f t="shared" si="1"/>
        <v/>
      </c>
      <c r="O67" s="83"/>
      <c r="P67" s="83"/>
      <c r="Q67" s="83"/>
      <c r="R67" s="83"/>
      <c r="S67" s="83"/>
      <c r="T67" s="83"/>
      <c r="U67" s="83"/>
      <c r="V67" s="83"/>
      <c r="W67" s="83"/>
      <c r="X67" s="83"/>
      <c r="Y67" s="83"/>
      <c r="Z67" s="83"/>
      <c r="AA67" s="83"/>
      <c r="AB67" s="83"/>
      <c r="AC67" s="83"/>
      <c r="AD67" s="83"/>
      <c r="AE67" s="83"/>
      <c r="AF67" s="83"/>
      <c r="AG67" s="83"/>
      <c r="AH67" s="57">
        <f t="shared" si="20"/>
        <v>0</v>
      </c>
      <c r="AI67" s="75" t="str">
        <f t="shared" si="21"/>
        <v>Moderado</v>
      </c>
      <c r="AJ67" s="74">
        <f t="shared" si="22"/>
        <v>0.6</v>
      </c>
      <c r="AK67" s="936" t="e">
        <f>IF(AND(M67&lt;&gt;"",AI67&lt;&gt;""),VLOOKUP(M67&amp;AI67,'No Eliminar'!$P$32:$Q$56,2,FALSE),"")</f>
        <v>#N/A</v>
      </c>
      <c r="AL67" s="124"/>
      <c r="AM67" s="992"/>
      <c r="AN67" s="992"/>
      <c r="AO67" s="87" t="str">
        <f t="shared" si="14"/>
        <v>Impacto</v>
      </c>
      <c r="AP67" s="88"/>
      <c r="AQ67" s="130" t="str">
        <f t="shared" si="15"/>
        <v/>
      </c>
      <c r="AR67" s="88"/>
      <c r="AS67" s="86" t="str">
        <f t="shared" si="16"/>
        <v/>
      </c>
      <c r="AT67" s="89" t="e">
        <f t="shared" si="17"/>
        <v>#VALUE!</v>
      </c>
      <c r="AU67" s="88"/>
      <c r="AV67" s="88"/>
      <c r="AW67" s="88"/>
      <c r="AX67" s="89" t="str">
        <f t="shared" si="75"/>
        <v/>
      </c>
      <c r="AY67" s="90" t="str">
        <f t="shared" si="18"/>
        <v>Muy Alta</v>
      </c>
      <c r="AZ67" s="89" t="e">
        <f t="shared" si="23"/>
        <v>#VALUE!</v>
      </c>
      <c r="BA67" s="90" t="e">
        <f t="shared" si="19"/>
        <v>#VALUE!</v>
      </c>
      <c r="BB67" s="69" t="e">
        <f>IF(AND(AY67&lt;&gt;"",BA67&lt;&gt;""),VLOOKUP(AY67&amp;BA67,'No Eliminar'!$P$3:$Q$27,2,FALSE),"")</f>
        <v>#VALUE!</v>
      </c>
      <c r="BC67" s="88"/>
      <c r="BD67" s="992"/>
      <c r="BE67" s="992"/>
      <c r="BF67" s="992"/>
      <c r="BG67" s="992"/>
      <c r="BH67" s="992"/>
      <c r="BI67" s="1077"/>
    </row>
    <row r="68" spans="2:61" ht="49.5" thickBot="1" x14ac:dyDescent="0.35">
      <c r="B68" s="63"/>
      <c r="C68" s="156" t="e">
        <f>VLOOKUP(B68,'No Eliminar'!B$3:D$18,2,FALSE)</f>
        <v>#N/A</v>
      </c>
      <c r="D68" s="156" t="e">
        <f>VLOOKUP(B68,'No Eliminar'!B$3:E$18,4,FALSE)</f>
        <v>#N/A</v>
      </c>
      <c r="E68" s="63"/>
      <c r="F68" s="133"/>
      <c r="G68" s="1131"/>
      <c r="H68" s="1061"/>
      <c r="I68" s="1132"/>
      <c r="J68" s="1132"/>
      <c r="K68" s="431"/>
      <c r="L68" s="142"/>
      <c r="M68" s="937" t="str">
        <f t="shared" si="0"/>
        <v>;</v>
      </c>
      <c r="N68" s="938" t="str">
        <f t="shared" si="1"/>
        <v/>
      </c>
      <c r="O68" s="83"/>
      <c r="P68" s="83"/>
      <c r="Q68" s="83"/>
      <c r="R68" s="83"/>
      <c r="S68" s="83"/>
      <c r="T68" s="83"/>
      <c r="U68" s="83"/>
      <c r="V68" s="83"/>
      <c r="W68" s="83"/>
      <c r="X68" s="83"/>
      <c r="Y68" s="83"/>
      <c r="Z68" s="83"/>
      <c r="AA68" s="83"/>
      <c r="AB68" s="83"/>
      <c r="AC68" s="83"/>
      <c r="AD68" s="83"/>
      <c r="AE68" s="83"/>
      <c r="AF68" s="83"/>
      <c r="AG68" s="83"/>
      <c r="AH68" s="57">
        <f t="shared" si="20"/>
        <v>0</v>
      </c>
      <c r="AI68" s="75" t="str">
        <f t="shared" si="21"/>
        <v>Moderado</v>
      </c>
      <c r="AJ68" s="74">
        <f t="shared" si="22"/>
        <v>0.6</v>
      </c>
      <c r="AK68" s="936" t="e">
        <f>IF(AND(M68&lt;&gt;"",AI68&lt;&gt;""),VLOOKUP(M68&amp;AI68,'No Eliminar'!$P$32:$Q$56,2,FALSE),"")</f>
        <v>#N/A</v>
      </c>
      <c r="AL68" s="124"/>
      <c r="AM68" s="992"/>
      <c r="AN68" s="992"/>
      <c r="AO68" s="87" t="str">
        <f t="shared" si="14"/>
        <v>Impacto</v>
      </c>
      <c r="AP68" s="88"/>
      <c r="AQ68" s="130" t="str">
        <f t="shared" si="15"/>
        <v/>
      </c>
      <c r="AR68" s="88"/>
      <c r="AS68" s="86" t="str">
        <f t="shared" si="16"/>
        <v/>
      </c>
      <c r="AT68" s="89" t="e">
        <f t="shared" si="17"/>
        <v>#VALUE!</v>
      </c>
      <c r="AU68" s="88"/>
      <c r="AV68" s="88"/>
      <c r="AW68" s="88"/>
      <c r="AX68" s="89" t="str">
        <f t="shared" si="75"/>
        <v/>
      </c>
      <c r="AY68" s="90" t="str">
        <f t="shared" si="18"/>
        <v>Muy Alta</v>
      </c>
      <c r="AZ68" s="89" t="e">
        <f t="shared" si="23"/>
        <v>#VALUE!</v>
      </c>
      <c r="BA68" s="90" t="e">
        <f t="shared" si="19"/>
        <v>#VALUE!</v>
      </c>
      <c r="BB68" s="69" t="e">
        <f>IF(AND(AY68&lt;&gt;"",BA68&lt;&gt;""),VLOOKUP(AY68&amp;BA68,'No Eliminar'!$P$3:$Q$27,2,FALSE),"")</f>
        <v>#VALUE!</v>
      </c>
      <c r="BC68" s="88"/>
      <c r="BD68" s="992"/>
      <c r="BE68" s="992"/>
      <c r="BF68" s="992"/>
      <c r="BG68" s="992"/>
      <c r="BH68" s="992"/>
      <c r="BI68" s="1077"/>
    </row>
    <row r="69" spans="2:61" ht="49.5" thickBot="1" x14ac:dyDescent="0.35">
      <c r="B69" s="63"/>
      <c r="C69" s="156" t="e">
        <f>VLOOKUP(B69,'No Eliminar'!B$3:D$18,2,FALSE)</f>
        <v>#N/A</v>
      </c>
      <c r="D69" s="156" t="e">
        <f>VLOOKUP(B69,'No Eliminar'!B$3:E$18,4,FALSE)</f>
        <v>#N/A</v>
      </c>
      <c r="E69" s="63"/>
      <c r="F69" s="133"/>
      <c r="G69" s="1131"/>
      <c r="H69" s="1061"/>
      <c r="I69" s="1132"/>
      <c r="J69" s="1132"/>
      <c r="K69" s="431"/>
      <c r="L69" s="142"/>
      <c r="M69" s="937" t="str">
        <f t="shared" si="0"/>
        <v>;</v>
      </c>
      <c r="N69" s="938" t="str">
        <f t="shared" si="1"/>
        <v/>
      </c>
      <c r="O69" s="83"/>
      <c r="P69" s="83"/>
      <c r="Q69" s="83"/>
      <c r="R69" s="83"/>
      <c r="S69" s="83"/>
      <c r="T69" s="83"/>
      <c r="U69" s="83"/>
      <c r="V69" s="83"/>
      <c r="W69" s="83"/>
      <c r="X69" s="83"/>
      <c r="Y69" s="83"/>
      <c r="Z69" s="83"/>
      <c r="AA69" s="83"/>
      <c r="AB69" s="83"/>
      <c r="AC69" s="83"/>
      <c r="AD69" s="83"/>
      <c r="AE69" s="83"/>
      <c r="AF69" s="83"/>
      <c r="AG69" s="83"/>
      <c r="AH69" s="57">
        <f t="shared" si="20"/>
        <v>0</v>
      </c>
      <c r="AI69" s="75" t="str">
        <f t="shared" si="21"/>
        <v>Moderado</v>
      </c>
      <c r="AJ69" s="74">
        <f t="shared" si="22"/>
        <v>0.6</v>
      </c>
      <c r="AK69" s="936" t="e">
        <f>IF(AND(M69&lt;&gt;"",AI69&lt;&gt;""),VLOOKUP(M69&amp;AI69,'No Eliminar'!$P$32:$Q$56,2,FALSE),"")</f>
        <v>#N/A</v>
      </c>
      <c r="AL69" s="124"/>
      <c r="AM69" s="992"/>
      <c r="AN69" s="992"/>
      <c r="AO69" s="87" t="str">
        <f t="shared" si="14"/>
        <v>Impacto</v>
      </c>
      <c r="AP69" s="88"/>
      <c r="AQ69" s="130" t="str">
        <f t="shared" si="15"/>
        <v/>
      </c>
      <c r="AR69" s="88"/>
      <c r="AS69" s="86" t="str">
        <f t="shared" si="16"/>
        <v/>
      </c>
      <c r="AT69" s="89" t="e">
        <f t="shared" si="17"/>
        <v>#VALUE!</v>
      </c>
      <c r="AU69" s="88"/>
      <c r="AV69" s="88"/>
      <c r="AW69" s="88"/>
      <c r="AX69" s="89" t="str">
        <f t="shared" si="75"/>
        <v/>
      </c>
      <c r="AY69" s="90" t="str">
        <f t="shared" si="18"/>
        <v>Muy Alta</v>
      </c>
      <c r="AZ69" s="89" t="e">
        <f t="shared" si="23"/>
        <v>#VALUE!</v>
      </c>
      <c r="BA69" s="90" t="e">
        <f t="shared" si="19"/>
        <v>#VALUE!</v>
      </c>
      <c r="BB69" s="69" t="e">
        <f>IF(AND(AY69&lt;&gt;"",BA69&lt;&gt;""),VLOOKUP(AY69&amp;BA69,'No Eliminar'!$P$3:$Q$27,2,FALSE),"")</f>
        <v>#VALUE!</v>
      </c>
      <c r="BC69" s="88"/>
      <c r="BD69" s="992"/>
      <c r="BE69" s="992"/>
      <c r="BF69" s="992"/>
      <c r="BG69" s="992"/>
      <c r="BH69" s="992"/>
      <c r="BI69" s="1077"/>
    </row>
    <row r="70" spans="2:61" ht="49.5" thickBot="1" x14ac:dyDescent="0.35">
      <c r="B70" s="63"/>
      <c r="C70" s="156" t="e">
        <f>VLOOKUP(B70,'No Eliminar'!B$3:D$18,2,FALSE)</f>
        <v>#N/A</v>
      </c>
      <c r="D70" s="156" t="e">
        <f>VLOOKUP(B70,'No Eliminar'!B$3:E$18,4,FALSE)</f>
        <v>#N/A</v>
      </c>
      <c r="E70" s="63"/>
      <c r="F70" s="133"/>
      <c r="G70" s="1131"/>
      <c r="H70" s="1061"/>
      <c r="I70" s="1132"/>
      <c r="J70" s="1132"/>
      <c r="K70" s="431"/>
      <c r="L70" s="142"/>
      <c r="M70" s="937" t="str">
        <f t="shared" si="0"/>
        <v>;</v>
      </c>
      <c r="N70" s="938" t="str">
        <f t="shared" si="1"/>
        <v/>
      </c>
      <c r="O70" s="83"/>
      <c r="P70" s="83"/>
      <c r="Q70" s="83"/>
      <c r="R70" s="83"/>
      <c r="S70" s="83"/>
      <c r="T70" s="83"/>
      <c r="U70" s="83"/>
      <c r="V70" s="83"/>
      <c r="W70" s="83"/>
      <c r="X70" s="83"/>
      <c r="Y70" s="83"/>
      <c r="Z70" s="83"/>
      <c r="AA70" s="83"/>
      <c r="AB70" s="83"/>
      <c r="AC70" s="83"/>
      <c r="AD70" s="83"/>
      <c r="AE70" s="83"/>
      <c r="AF70" s="83"/>
      <c r="AG70" s="83"/>
      <c r="AH70" s="57">
        <f t="shared" si="20"/>
        <v>0</v>
      </c>
      <c r="AI70" s="75" t="str">
        <f t="shared" si="21"/>
        <v>Moderado</v>
      </c>
      <c r="AJ70" s="74">
        <f t="shared" si="22"/>
        <v>0.6</v>
      </c>
      <c r="AK70" s="936" t="e">
        <f>IF(AND(M70&lt;&gt;"",AI70&lt;&gt;""),VLOOKUP(M70&amp;AI70,'No Eliminar'!$P$32:$Q$56,2,FALSE),"")</f>
        <v>#N/A</v>
      </c>
      <c r="AL70" s="124"/>
      <c r="AM70" s="992"/>
      <c r="AN70" s="992"/>
      <c r="AO70" s="87" t="str">
        <f t="shared" si="14"/>
        <v>Impacto</v>
      </c>
      <c r="AP70" s="88"/>
      <c r="AQ70" s="130" t="str">
        <f t="shared" si="15"/>
        <v/>
      </c>
      <c r="AR70" s="88"/>
      <c r="AS70" s="86" t="str">
        <f t="shared" si="16"/>
        <v/>
      </c>
      <c r="AT70" s="89" t="e">
        <f t="shared" si="17"/>
        <v>#VALUE!</v>
      </c>
      <c r="AU70" s="88"/>
      <c r="AV70" s="88"/>
      <c r="AW70" s="88"/>
      <c r="AX70" s="89" t="str">
        <f t="shared" si="75"/>
        <v/>
      </c>
      <c r="AY70" s="90" t="str">
        <f t="shared" si="18"/>
        <v>Muy Alta</v>
      </c>
      <c r="AZ70" s="89" t="e">
        <f t="shared" si="23"/>
        <v>#VALUE!</v>
      </c>
      <c r="BA70" s="90" t="e">
        <f t="shared" si="19"/>
        <v>#VALUE!</v>
      </c>
      <c r="BB70" s="69" t="e">
        <f>IF(AND(AY70&lt;&gt;"",BA70&lt;&gt;""),VLOOKUP(AY70&amp;BA70,'No Eliminar'!$P$3:$Q$27,2,FALSE),"")</f>
        <v>#VALUE!</v>
      </c>
      <c r="BC70" s="88"/>
      <c r="BD70" s="992"/>
      <c r="BE70" s="992"/>
      <c r="BF70" s="992"/>
      <c r="BG70" s="992"/>
      <c r="BH70" s="992"/>
      <c r="BI70" s="1077"/>
    </row>
    <row r="71" spans="2:61" ht="49.5" thickBot="1" x14ac:dyDescent="0.35">
      <c r="B71" s="63"/>
      <c r="C71" s="156" t="e">
        <f>VLOOKUP(B71,'No Eliminar'!B$3:D$18,2,FALSE)</f>
        <v>#N/A</v>
      </c>
      <c r="D71" s="156" t="e">
        <f>VLOOKUP(B71,'No Eliminar'!B$3:E$18,4,FALSE)</f>
        <v>#N/A</v>
      </c>
      <c r="E71" s="63"/>
      <c r="F71" s="133"/>
      <c r="G71" s="1131"/>
      <c r="H71" s="1061"/>
      <c r="I71" s="1132"/>
      <c r="J71" s="1132"/>
      <c r="K71" s="431"/>
      <c r="L71" s="142"/>
      <c r="M71" s="937" t="str">
        <f t="shared" si="0"/>
        <v>;</v>
      </c>
      <c r="N71" s="938" t="str">
        <f t="shared" si="1"/>
        <v/>
      </c>
      <c r="O71" s="83"/>
      <c r="P71" s="83"/>
      <c r="Q71" s="83"/>
      <c r="R71" s="83"/>
      <c r="S71" s="83"/>
      <c r="T71" s="83"/>
      <c r="U71" s="83"/>
      <c r="V71" s="83"/>
      <c r="W71" s="83"/>
      <c r="X71" s="83"/>
      <c r="Y71" s="83"/>
      <c r="Z71" s="83"/>
      <c r="AA71" s="83"/>
      <c r="AB71" s="83"/>
      <c r="AC71" s="83"/>
      <c r="AD71" s="83"/>
      <c r="AE71" s="83"/>
      <c r="AF71" s="83"/>
      <c r="AG71" s="83"/>
      <c r="AH71" s="57">
        <f t="shared" si="20"/>
        <v>0</v>
      </c>
      <c r="AI71" s="75" t="str">
        <f t="shared" si="21"/>
        <v>Moderado</v>
      </c>
      <c r="AJ71" s="74">
        <f t="shared" si="22"/>
        <v>0.6</v>
      </c>
      <c r="AK71" s="936" t="e">
        <f>IF(AND(M71&lt;&gt;"",AI71&lt;&gt;""),VLOOKUP(M71&amp;AI71,'No Eliminar'!$P$32:$Q$56,2,FALSE),"")</f>
        <v>#N/A</v>
      </c>
      <c r="AL71" s="124"/>
      <c r="AM71" s="992"/>
      <c r="AN71" s="992"/>
      <c r="AO71" s="87" t="str">
        <f t="shared" si="14"/>
        <v>Impacto</v>
      </c>
      <c r="AP71" s="88"/>
      <c r="AQ71" s="130" t="str">
        <f t="shared" si="15"/>
        <v/>
      </c>
      <c r="AR71" s="88"/>
      <c r="AS71" s="86" t="str">
        <f t="shared" si="16"/>
        <v/>
      </c>
      <c r="AT71" s="89" t="e">
        <f t="shared" si="17"/>
        <v>#VALUE!</v>
      </c>
      <c r="AU71" s="88"/>
      <c r="AV71" s="88"/>
      <c r="AW71" s="88"/>
      <c r="AX71" s="89" t="str">
        <f t="shared" si="75"/>
        <v/>
      </c>
      <c r="AY71" s="90" t="str">
        <f t="shared" si="18"/>
        <v>Muy Alta</v>
      </c>
      <c r="AZ71" s="89" t="e">
        <f t="shared" si="23"/>
        <v>#VALUE!</v>
      </c>
      <c r="BA71" s="90" t="e">
        <f t="shared" si="19"/>
        <v>#VALUE!</v>
      </c>
      <c r="BB71" s="69" t="e">
        <f>IF(AND(AY71&lt;&gt;"",BA71&lt;&gt;""),VLOOKUP(AY71&amp;BA71,'No Eliminar'!$P$3:$Q$27,2,FALSE),"")</f>
        <v>#VALUE!</v>
      </c>
      <c r="BC71" s="88"/>
      <c r="BD71" s="992"/>
      <c r="BE71" s="992"/>
      <c r="BF71" s="992"/>
      <c r="BG71" s="992"/>
      <c r="BH71" s="992"/>
      <c r="BI71" s="1077"/>
    </row>
    <row r="72" spans="2:61" ht="49.5" thickBot="1" x14ac:dyDescent="0.35">
      <c r="B72" s="63"/>
      <c r="C72" s="156" t="e">
        <f>VLOOKUP(B72,'No Eliminar'!B$3:D$18,2,FALSE)</f>
        <v>#N/A</v>
      </c>
      <c r="D72" s="156" t="e">
        <f>VLOOKUP(B72,'No Eliminar'!B$3:E$18,4,FALSE)</f>
        <v>#N/A</v>
      </c>
      <c r="E72" s="63"/>
      <c r="F72" s="133"/>
      <c r="G72" s="1131"/>
      <c r="H72" s="1061"/>
      <c r="I72" s="1132"/>
      <c r="J72" s="1132"/>
      <c r="K72" s="431"/>
      <c r="L72" s="142"/>
      <c r="M72" s="937" t="str">
        <f t="shared" ref="M72:M135" si="86">IF(L72="No se ha presentado en los últimos años","Rara vez", IF(L72="Al menos  1 vez en los últimos 5 años","Improbable", IF(L72="Al menos  1 vez en los últimos 2 años","Posible", IF(L72="Al menos  1 vez en el último año","Probable",IF(L72="Más de 1 vez al año","Casi seguro",";")))))</f>
        <v>;</v>
      </c>
      <c r="N72" s="938" t="str">
        <f t="shared" ref="N72:N135" si="87">IF(M72="Rara vez", 20%, IF(M72="Improbable",40%, IF(M72="Posible",60%, IF(M72="Probable",80%,IF(M72="Casi seguro",100%,"")))))</f>
        <v/>
      </c>
      <c r="O72" s="83"/>
      <c r="P72" s="83"/>
      <c r="Q72" s="83"/>
      <c r="R72" s="83"/>
      <c r="S72" s="83"/>
      <c r="T72" s="83"/>
      <c r="U72" s="83"/>
      <c r="V72" s="83"/>
      <c r="W72" s="83"/>
      <c r="X72" s="83"/>
      <c r="Y72" s="83"/>
      <c r="Z72" s="83"/>
      <c r="AA72" s="83"/>
      <c r="AB72" s="83"/>
      <c r="AC72" s="83"/>
      <c r="AD72" s="83"/>
      <c r="AE72" s="83"/>
      <c r="AF72" s="83"/>
      <c r="AG72" s="83"/>
      <c r="AH72" s="57">
        <f t="shared" si="20"/>
        <v>0</v>
      </c>
      <c r="AI72" s="75" t="str">
        <f t="shared" si="21"/>
        <v>Moderado</v>
      </c>
      <c r="AJ72" s="74">
        <f t="shared" si="22"/>
        <v>0.6</v>
      </c>
      <c r="AK72" s="936" t="e">
        <f>IF(AND(M72&lt;&gt;"",AI72&lt;&gt;""),VLOOKUP(M72&amp;AI72,'No Eliminar'!$P$32:$Q$56,2,FALSE),"")</f>
        <v>#N/A</v>
      </c>
      <c r="AL72" s="124"/>
      <c r="AM72" s="992"/>
      <c r="AN72" s="992"/>
      <c r="AO72" s="87" t="str">
        <f t="shared" si="14"/>
        <v>Impacto</v>
      </c>
      <c r="AP72" s="88"/>
      <c r="AQ72" s="130" t="str">
        <f t="shared" si="15"/>
        <v/>
      </c>
      <c r="AR72" s="88"/>
      <c r="AS72" s="86" t="str">
        <f t="shared" si="16"/>
        <v/>
      </c>
      <c r="AT72" s="89" t="e">
        <f t="shared" si="17"/>
        <v>#VALUE!</v>
      </c>
      <c r="AU72" s="88"/>
      <c r="AV72" s="88"/>
      <c r="AW72" s="88"/>
      <c r="AX72" s="89" t="str">
        <f t="shared" si="75"/>
        <v/>
      </c>
      <c r="AY72" s="90" t="str">
        <f t="shared" si="18"/>
        <v>Muy Alta</v>
      </c>
      <c r="AZ72" s="89" t="e">
        <f t="shared" si="23"/>
        <v>#VALUE!</v>
      </c>
      <c r="BA72" s="90" t="e">
        <f t="shared" si="19"/>
        <v>#VALUE!</v>
      </c>
      <c r="BB72" s="69" t="e">
        <f>IF(AND(AY72&lt;&gt;"",BA72&lt;&gt;""),VLOOKUP(AY72&amp;BA72,'No Eliminar'!$P$3:$Q$27,2,FALSE),"")</f>
        <v>#VALUE!</v>
      </c>
      <c r="BC72" s="88"/>
      <c r="BD72" s="992"/>
      <c r="BE72" s="992"/>
      <c r="BF72" s="992"/>
      <c r="BG72" s="992"/>
      <c r="BH72" s="992"/>
      <c r="BI72" s="1077"/>
    </row>
    <row r="73" spans="2:61" ht="49.5" thickBot="1" x14ac:dyDescent="0.35">
      <c r="B73" s="63"/>
      <c r="C73" s="156" t="e">
        <f>VLOOKUP(B73,'No Eliminar'!B$3:D$18,2,FALSE)</f>
        <v>#N/A</v>
      </c>
      <c r="D73" s="156" t="e">
        <f>VLOOKUP(B73,'No Eliminar'!B$3:E$18,4,FALSE)</f>
        <v>#N/A</v>
      </c>
      <c r="E73" s="63"/>
      <c r="F73" s="133"/>
      <c r="G73" s="1131"/>
      <c r="H73" s="1061"/>
      <c r="I73" s="1132"/>
      <c r="J73" s="1132"/>
      <c r="K73" s="431"/>
      <c r="L73" s="142"/>
      <c r="M73" s="937" t="str">
        <f t="shared" si="86"/>
        <v>;</v>
      </c>
      <c r="N73" s="938" t="str">
        <f t="shared" si="87"/>
        <v/>
      </c>
      <c r="O73" s="83"/>
      <c r="P73" s="83"/>
      <c r="Q73" s="83"/>
      <c r="R73" s="83"/>
      <c r="S73" s="83"/>
      <c r="T73" s="83"/>
      <c r="U73" s="83"/>
      <c r="V73" s="83"/>
      <c r="W73" s="83"/>
      <c r="X73" s="83"/>
      <c r="Y73" s="83"/>
      <c r="Z73" s="83"/>
      <c r="AA73" s="83"/>
      <c r="AB73" s="83"/>
      <c r="AC73" s="83"/>
      <c r="AD73" s="83"/>
      <c r="AE73" s="83"/>
      <c r="AF73" s="83"/>
      <c r="AG73" s="83"/>
      <c r="AH73" s="57">
        <f t="shared" si="20"/>
        <v>0</v>
      </c>
      <c r="AI73" s="75" t="str">
        <f t="shared" si="21"/>
        <v>Moderado</v>
      </c>
      <c r="AJ73" s="74">
        <f t="shared" si="22"/>
        <v>0.6</v>
      </c>
      <c r="AK73" s="936" t="e">
        <f>IF(AND(M73&lt;&gt;"",AI73&lt;&gt;""),VLOOKUP(M73&amp;AI73,'No Eliminar'!$P$32:$Q$56,2,FALSE),"")</f>
        <v>#N/A</v>
      </c>
      <c r="AL73" s="124"/>
      <c r="AM73" s="992"/>
      <c r="AN73" s="992"/>
      <c r="AO73" s="87" t="str">
        <f t="shared" si="14"/>
        <v>Impacto</v>
      </c>
      <c r="AP73" s="88"/>
      <c r="AQ73" s="130" t="str">
        <f t="shared" si="15"/>
        <v/>
      </c>
      <c r="AR73" s="88"/>
      <c r="AS73" s="86" t="str">
        <f t="shared" si="16"/>
        <v/>
      </c>
      <c r="AT73" s="89" t="e">
        <f t="shared" si="17"/>
        <v>#VALUE!</v>
      </c>
      <c r="AU73" s="88"/>
      <c r="AV73" s="88"/>
      <c r="AW73" s="88"/>
      <c r="AX73" s="89" t="str">
        <f t="shared" si="75"/>
        <v/>
      </c>
      <c r="AY73" s="90" t="str">
        <f t="shared" si="18"/>
        <v>Muy Alta</v>
      </c>
      <c r="AZ73" s="89" t="e">
        <f t="shared" si="23"/>
        <v>#VALUE!</v>
      </c>
      <c r="BA73" s="90" t="e">
        <f t="shared" si="19"/>
        <v>#VALUE!</v>
      </c>
      <c r="BB73" s="69" t="e">
        <f>IF(AND(AY73&lt;&gt;"",BA73&lt;&gt;""),VLOOKUP(AY73&amp;BA73,'No Eliminar'!$P$3:$Q$27,2,FALSE),"")</f>
        <v>#VALUE!</v>
      </c>
      <c r="BC73" s="88"/>
      <c r="BD73" s="992"/>
      <c r="BE73" s="992"/>
      <c r="BF73" s="992"/>
      <c r="BG73" s="992"/>
      <c r="BH73" s="992"/>
      <c r="BI73" s="1077"/>
    </row>
    <row r="74" spans="2:61" ht="49.5" thickBot="1" x14ac:dyDescent="0.35">
      <c r="B74" s="63"/>
      <c r="C74" s="156" t="e">
        <f>VLOOKUP(B74,'No Eliminar'!B$3:D$18,2,FALSE)</f>
        <v>#N/A</v>
      </c>
      <c r="D74" s="156" t="e">
        <f>VLOOKUP(B74,'No Eliminar'!B$3:E$18,4,FALSE)</f>
        <v>#N/A</v>
      </c>
      <c r="E74" s="63"/>
      <c r="F74" s="133"/>
      <c r="G74" s="1131"/>
      <c r="H74" s="1061"/>
      <c r="I74" s="1132"/>
      <c r="J74" s="1132"/>
      <c r="K74" s="431"/>
      <c r="L74" s="142"/>
      <c r="M74" s="937" t="str">
        <f t="shared" si="86"/>
        <v>;</v>
      </c>
      <c r="N74" s="938" t="str">
        <f t="shared" si="87"/>
        <v/>
      </c>
      <c r="O74" s="83"/>
      <c r="P74" s="83"/>
      <c r="Q74" s="83"/>
      <c r="R74" s="83"/>
      <c r="S74" s="83"/>
      <c r="T74" s="83"/>
      <c r="U74" s="83"/>
      <c r="V74" s="83"/>
      <c r="W74" s="83"/>
      <c r="X74" s="83"/>
      <c r="Y74" s="83"/>
      <c r="Z74" s="83"/>
      <c r="AA74" s="83"/>
      <c r="AB74" s="83"/>
      <c r="AC74" s="83"/>
      <c r="AD74" s="83"/>
      <c r="AE74" s="83"/>
      <c r="AF74" s="83"/>
      <c r="AG74" s="83"/>
      <c r="AH74" s="57">
        <f t="shared" si="20"/>
        <v>0</v>
      </c>
      <c r="AI74" s="75" t="str">
        <f t="shared" si="21"/>
        <v>Moderado</v>
      </c>
      <c r="AJ74" s="74">
        <f t="shared" si="22"/>
        <v>0.6</v>
      </c>
      <c r="AK74" s="936" t="e">
        <f>IF(AND(M74&lt;&gt;"",AI74&lt;&gt;""),VLOOKUP(M74&amp;AI74,'No Eliminar'!$P$32:$Q$56,2,FALSE),"")</f>
        <v>#N/A</v>
      </c>
      <c r="AL74" s="124"/>
      <c r="AM74" s="992"/>
      <c r="AN74" s="992"/>
      <c r="AO74" s="87" t="str">
        <f t="shared" si="14"/>
        <v>Impacto</v>
      </c>
      <c r="AP74" s="88"/>
      <c r="AQ74" s="130" t="str">
        <f t="shared" si="15"/>
        <v/>
      </c>
      <c r="AR74" s="88"/>
      <c r="AS74" s="86" t="str">
        <f t="shared" si="16"/>
        <v/>
      </c>
      <c r="AT74" s="89" t="e">
        <f t="shared" si="17"/>
        <v>#VALUE!</v>
      </c>
      <c r="AU74" s="88"/>
      <c r="AV74" s="88"/>
      <c r="AW74" s="88"/>
      <c r="AX74" s="89" t="str">
        <f t="shared" si="75"/>
        <v/>
      </c>
      <c r="AY74" s="90" t="str">
        <f t="shared" si="18"/>
        <v>Muy Alta</v>
      </c>
      <c r="AZ74" s="89" t="e">
        <f t="shared" si="23"/>
        <v>#VALUE!</v>
      </c>
      <c r="BA74" s="90" t="e">
        <f t="shared" si="19"/>
        <v>#VALUE!</v>
      </c>
      <c r="BB74" s="69" t="e">
        <f>IF(AND(AY74&lt;&gt;"",BA74&lt;&gt;""),VLOOKUP(AY74&amp;BA74,'No Eliminar'!$P$3:$Q$27,2,FALSE),"")</f>
        <v>#VALUE!</v>
      </c>
      <c r="BC74" s="88"/>
      <c r="BD74" s="992"/>
      <c r="BE74" s="992"/>
      <c r="BF74" s="992"/>
      <c r="BG74" s="992"/>
      <c r="BH74" s="992"/>
      <c r="BI74" s="1077"/>
    </row>
    <row r="75" spans="2:61" ht="49.5" thickBot="1" x14ac:dyDescent="0.35">
      <c r="B75" s="63"/>
      <c r="C75" s="156" t="e">
        <f>VLOOKUP(B75,'No Eliminar'!B$3:D$18,2,FALSE)</f>
        <v>#N/A</v>
      </c>
      <c r="D75" s="156" t="e">
        <f>VLOOKUP(B75,'No Eliminar'!B$3:E$18,4,FALSE)</f>
        <v>#N/A</v>
      </c>
      <c r="E75" s="63"/>
      <c r="F75" s="133"/>
      <c r="G75" s="1131"/>
      <c r="H75" s="1061"/>
      <c r="I75" s="1132"/>
      <c r="J75" s="1132"/>
      <c r="K75" s="431"/>
      <c r="L75" s="142"/>
      <c r="M75" s="937" t="str">
        <f t="shared" si="86"/>
        <v>;</v>
      </c>
      <c r="N75" s="938" t="str">
        <f t="shared" si="87"/>
        <v/>
      </c>
      <c r="O75" s="83"/>
      <c r="P75" s="83"/>
      <c r="Q75" s="83"/>
      <c r="R75" s="83"/>
      <c r="S75" s="83"/>
      <c r="T75" s="83"/>
      <c r="U75" s="83"/>
      <c r="V75" s="83"/>
      <c r="W75" s="83"/>
      <c r="X75" s="83"/>
      <c r="Y75" s="83"/>
      <c r="Z75" s="83"/>
      <c r="AA75" s="83"/>
      <c r="AB75" s="83"/>
      <c r="AC75" s="83"/>
      <c r="AD75" s="83"/>
      <c r="AE75" s="83"/>
      <c r="AF75" s="83"/>
      <c r="AG75" s="83"/>
      <c r="AH75" s="57">
        <f t="shared" si="20"/>
        <v>0</v>
      </c>
      <c r="AI75" s="75" t="str">
        <f t="shared" si="21"/>
        <v>Moderado</v>
      </c>
      <c r="AJ75" s="74">
        <f t="shared" si="22"/>
        <v>0.6</v>
      </c>
      <c r="AK75" s="936" t="e">
        <f>IF(AND(M75&lt;&gt;"",AI75&lt;&gt;""),VLOOKUP(M75&amp;AI75,'No Eliminar'!$P$32:$Q$56,2,FALSE),"")</f>
        <v>#N/A</v>
      </c>
      <c r="AL75" s="124"/>
      <c r="AM75" s="992"/>
      <c r="AN75" s="992"/>
      <c r="AO75" s="87" t="str">
        <f t="shared" si="14"/>
        <v>Impacto</v>
      </c>
      <c r="AP75" s="88"/>
      <c r="AQ75" s="130" t="str">
        <f t="shared" si="15"/>
        <v/>
      </c>
      <c r="AR75" s="88"/>
      <c r="AS75" s="86" t="str">
        <f t="shared" si="16"/>
        <v/>
      </c>
      <c r="AT75" s="89" t="e">
        <f t="shared" si="17"/>
        <v>#VALUE!</v>
      </c>
      <c r="AU75" s="88"/>
      <c r="AV75" s="88"/>
      <c r="AW75" s="88"/>
      <c r="AX75" s="89" t="str">
        <f t="shared" si="75"/>
        <v/>
      </c>
      <c r="AY75" s="90" t="str">
        <f t="shared" si="18"/>
        <v>Muy Alta</v>
      </c>
      <c r="AZ75" s="89" t="e">
        <f t="shared" si="23"/>
        <v>#VALUE!</v>
      </c>
      <c r="BA75" s="90" t="e">
        <f t="shared" si="19"/>
        <v>#VALUE!</v>
      </c>
      <c r="BB75" s="69" t="e">
        <f>IF(AND(AY75&lt;&gt;"",BA75&lt;&gt;""),VLOOKUP(AY75&amp;BA75,'No Eliminar'!$P$3:$Q$27,2,FALSE),"")</f>
        <v>#VALUE!</v>
      </c>
      <c r="BC75" s="88"/>
      <c r="BD75" s="992"/>
      <c r="BE75" s="992"/>
      <c r="BF75" s="992"/>
      <c r="BG75" s="992"/>
      <c r="BH75" s="992"/>
      <c r="BI75" s="1077"/>
    </row>
    <row r="76" spans="2:61" ht="49.5" thickBot="1" x14ac:dyDescent="0.35">
      <c r="B76" s="63"/>
      <c r="C76" s="156" t="e">
        <f>VLOOKUP(B76,'No Eliminar'!B$3:D$18,2,FALSE)</f>
        <v>#N/A</v>
      </c>
      <c r="D76" s="156" t="e">
        <f>VLOOKUP(B76,'No Eliminar'!B$3:E$18,4,FALSE)</f>
        <v>#N/A</v>
      </c>
      <c r="E76" s="63"/>
      <c r="F76" s="133"/>
      <c r="G76" s="1131"/>
      <c r="H76" s="1061"/>
      <c r="I76" s="1132"/>
      <c r="J76" s="1132"/>
      <c r="K76" s="431"/>
      <c r="L76" s="142"/>
      <c r="M76" s="937" t="str">
        <f t="shared" si="86"/>
        <v>;</v>
      </c>
      <c r="N76" s="938" t="str">
        <f t="shared" si="87"/>
        <v/>
      </c>
      <c r="O76" s="83"/>
      <c r="P76" s="83"/>
      <c r="Q76" s="83"/>
      <c r="R76" s="83"/>
      <c r="S76" s="83"/>
      <c r="T76" s="83"/>
      <c r="U76" s="83"/>
      <c r="V76" s="83"/>
      <c r="W76" s="83"/>
      <c r="X76" s="83"/>
      <c r="Y76" s="83"/>
      <c r="Z76" s="83"/>
      <c r="AA76" s="83"/>
      <c r="AB76" s="83"/>
      <c r="AC76" s="83"/>
      <c r="AD76" s="83"/>
      <c r="AE76" s="83"/>
      <c r="AF76" s="83"/>
      <c r="AG76" s="83"/>
      <c r="AH76" s="57">
        <f t="shared" si="20"/>
        <v>0</v>
      </c>
      <c r="AI76" s="75" t="str">
        <f t="shared" si="21"/>
        <v>Moderado</v>
      </c>
      <c r="AJ76" s="74">
        <f t="shared" si="22"/>
        <v>0.6</v>
      </c>
      <c r="AK76" s="936" t="e">
        <f>IF(AND(M76&lt;&gt;"",AI76&lt;&gt;""),VLOOKUP(M76&amp;AI76,'No Eliminar'!$P$32:$Q$56,2,FALSE),"")</f>
        <v>#N/A</v>
      </c>
      <c r="AL76" s="124"/>
      <c r="AM76" s="992"/>
      <c r="AN76" s="992"/>
      <c r="AO76" s="87" t="str">
        <f t="shared" si="14"/>
        <v>Impacto</v>
      </c>
      <c r="AP76" s="88"/>
      <c r="AQ76" s="130" t="str">
        <f t="shared" si="15"/>
        <v/>
      </c>
      <c r="AR76" s="88"/>
      <c r="AS76" s="86" t="str">
        <f t="shared" si="16"/>
        <v/>
      </c>
      <c r="AT76" s="89" t="e">
        <f t="shared" si="17"/>
        <v>#VALUE!</v>
      </c>
      <c r="AU76" s="88"/>
      <c r="AV76" s="88"/>
      <c r="AW76" s="88"/>
      <c r="AX76" s="89" t="str">
        <f t="shared" si="75"/>
        <v/>
      </c>
      <c r="AY76" s="90" t="str">
        <f t="shared" si="18"/>
        <v>Muy Alta</v>
      </c>
      <c r="AZ76" s="89" t="e">
        <f t="shared" si="23"/>
        <v>#VALUE!</v>
      </c>
      <c r="BA76" s="90" t="e">
        <f t="shared" si="19"/>
        <v>#VALUE!</v>
      </c>
      <c r="BB76" s="69" t="e">
        <f>IF(AND(AY76&lt;&gt;"",BA76&lt;&gt;""),VLOOKUP(AY76&amp;BA76,'No Eliminar'!$P$3:$Q$27,2,FALSE),"")</f>
        <v>#VALUE!</v>
      </c>
      <c r="BC76" s="88"/>
      <c r="BD76" s="992"/>
      <c r="BE76" s="992"/>
      <c r="BF76" s="992"/>
      <c r="BG76" s="992"/>
      <c r="BH76" s="992"/>
      <c r="BI76" s="1077"/>
    </row>
    <row r="77" spans="2:61" ht="49.5" thickBot="1" x14ac:dyDescent="0.35">
      <c r="B77" s="63"/>
      <c r="C77" s="156" t="e">
        <f>VLOOKUP(B77,'No Eliminar'!B$3:D$18,2,FALSE)</f>
        <v>#N/A</v>
      </c>
      <c r="D77" s="156" t="e">
        <f>VLOOKUP(B77,'No Eliminar'!B$3:E$18,4,FALSE)</f>
        <v>#N/A</v>
      </c>
      <c r="E77" s="63"/>
      <c r="F77" s="133"/>
      <c r="G77" s="1131"/>
      <c r="H77" s="1061"/>
      <c r="I77" s="1132"/>
      <c r="J77" s="1132"/>
      <c r="K77" s="431"/>
      <c r="L77" s="142"/>
      <c r="M77" s="937" t="str">
        <f t="shared" si="86"/>
        <v>;</v>
      </c>
      <c r="N77" s="938" t="str">
        <f t="shared" si="87"/>
        <v/>
      </c>
      <c r="O77" s="83"/>
      <c r="P77" s="83"/>
      <c r="Q77" s="83"/>
      <c r="R77" s="83"/>
      <c r="S77" s="83"/>
      <c r="T77" s="83"/>
      <c r="U77" s="83"/>
      <c r="V77" s="83"/>
      <c r="W77" s="83"/>
      <c r="X77" s="83"/>
      <c r="Y77" s="83"/>
      <c r="Z77" s="83"/>
      <c r="AA77" s="83"/>
      <c r="AB77" s="83"/>
      <c r="AC77" s="83"/>
      <c r="AD77" s="83"/>
      <c r="AE77" s="83"/>
      <c r="AF77" s="83"/>
      <c r="AG77" s="83"/>
      <c r="AH77" s="57">
        <f t="shared" si="20"/>
        <v>0</v>
      </c>
      <c r="AI77" s="75" t="str">
        <f t="shared" si="21"/>
        <v>Moderado</v>
      </c>
      <c r="AJ77" s="74">
        <f t="shared" si="22"/>
        <v>0.6</v>
      </c>
      <c r="AK77" s="936" t="e">
        <f>IF(AND(M77&lt;&gt;"",AI77&lt;&gt;""),VLOOKUP(M77&amp;AI77,'No Eliminar'!$P$32:$Q$56,2,FALSE),"")</f>
        <v>#N/A</v>
      </c>
      <c r="AL77" s="124"/>
      <c r="AM77" s="992"/>
      <c r="AN77" s="992"/>
      <c r="AO77" s="87" t="str">
        <f t="shared" si="14"/>
        <v>Impacto</v>
      </c>
      <c r="AP77" s="88"/>
      <c r="AQ77" s="130" t="str">
        <f t="shared" si="15"/>
        <v/>
      </c>
      <c r="AR77" s="88"/>
      <c r="AS77" s="86" t="str">
        <f t="shared" si="16"/>
        <v/>
      </c>
      <c r="AT77" s="89" t="e">
        <f t="shared" si="17"/>
        <v>#VALUE!</v>
      </c>
      <c r="AU77" s="88"/>
      <c r="AV77" s="88"/>
      <c r="AW77" s="88"/>
      <c r="AX77" s="89" t="str">
        <f t="shared" si="75"/>
        <v/>
      </c>
      <c r="AY77" s="90" t="str">
        <f t="shared" si="18"/>
        <v>Muy Alta</v>
      </c>
      <c r="AZ77" s="89" t="e">
        <f t="shared" si="23"/>
        <v>#VALUE!</v>
      </c>
      <c r="BA77" s="90" t="e">
        <f t="shared" si="19"/>
        <v>#VALUE!</v>
      </c>
      <c r="BB77" s="69" t="e">
        <f>IF(AND(AY77&lt;&gt;"",BA77&lt;&gt;""),VLOOKUP(AY77&amp;BA77,'No Eliminar'!$P$3:$Q$27,2,FALSE),"")</f>
        <v>#VALUE!</v>
      </c>
      <c r="BC77" s="88"/>
      <c r="BD77" s="992"/>
      <c r="BE77" s="992"/>
      <c r="BF77" s="992"/>
      <c r="BG77" s="992"/>
      <c r="BH77" s="992"/>
      <c r="BI77" s="1077"/>
    </row>
    <row r="78" spans="2:61" ht="49.5" thickBot="1" x14ac:dyDescent="0.35">
      <c r="B78" s="63"/>
      <c r="C78" s="156" t="e">
        <f>VLOOKUP(B78,'No Eliminar'!B$3:D$18,2,FALSE)</f>
        <v>#N/A</v>
      </c>
      <c r="D78" s="156" t="e">
        <f>VLOOKUP(B78,'No Eliminar'!B$3:E$18,4,FALSE)</f>
        <v>#N/A</v>
      </c>
      <c r="E78" s="63"/>
      <c r="F78" s="133"/>
      <c r="G78" s="1131"/>
      <c r="H78" s="1061"/>
      <c r="I78" s="1132"/>
      <c r="J78" s="1132"/>
      <c r="K78" s="431"/>
      <c r="L78" s="142"/>
      <c r="M78" s="937" t="str">
        <f t="shared" si="86"/>
        <v>;</v>
      </c>
      <c r="N78" s="938" t="str">
        <f t="shared" si="87"/>
        <v/>
      </c>
      <c r="O78" s="83"/>
      <c r="P78" s="83"/>
      <c r="Q78" s="83"/>
      <c r="R78" s="83"/>
      <c r="S78" s="83"/>
      <c r="T78" s="83"/>
      <c r="U78" s="83"/>
      <c r="V78" s="83"/>
      <c r="W78" s="83"/>
      <c r="X78" s="83"/>
      <c r="Y78" s="83"/>
      <c r="Z78" s="83"/>
      <c r="AA78" s="83"/>
      <c r="AB78" s="83"/>
      <c r="AC78" s="83"/>
      <c r="AD78" s="83"/>
      <c r="AE78" s="83"/>
      <c r="AF78" s="83"/>
      <c r="AG78" s="83"/>
      <c r="AH78" s="57">
        <f t="shared" si="20"/>
        <v>0</v>
      </c>
      <c r="AI78" s="75" t="str">
        <f t="shared" si="21"/>
        <v>Moderado</v>
      </c>
      <c r="AJ78" s="74">
        <f t="shared" si="22"/>
        <v>0.6</v>
      </c>
      <c r="AK78" s="936" t="e">
        <f>IF(AND(M78&lt;&gt;"",AI78&lt;&gt;""),VLOOKUP(M78&amp;AI78,'No Eliminar'!$P$32:$Q$56,2,FALSE),"")</f>
        <v>#N/A</v>
      </c>
      <c r="AL78" s="124"/>
      <c r="AM78" s="992"/>
      <c r="AN78" s="992"/>
      <c r="AO78" s="87" t="str">
        <f t="shared" si="14"/>
        <v>Impacto</v>
      </c>
      <c r="AP78" s="88"/>
      <c r="AQ78" s="130" t="str">
        <f t="shared" si="15"/>
        <v/>
      </c>
      <c r="AR78" s="88"/>
      <c r="AS78" s="86" t="str">
        <f t="shared" si="16"/>
        <v/>
      </c>
      <c r="AT78" s="89" t="e">
        <f t="shared" si="17"/>
        <v>#VALUE!</v>
      </c>
      <c r="AU78" s="88"/>
      <c r="AV78" s="88"/>
      <c r="AW78" s="88"/>
      <c r="AX78" s="89" t="str">
        <f t="shared" si="75"/>
        <v/>
      </c>
      <c r="AY78" s="90" t="str">
        <f t="shared" si="18"/>
        <v>Muy Alta</v>
      </c>
      <c r="AZ78" s="89" t="e">
        <f t="shared" si="23"/>
        <v>#VALUE!</v>
      </c>
      <c r="BA78" s="90" t="e">
        <f t="shared" si="19"/>
        <v>#VALUE!</v>
      </c>
      <c r="BB78" s="69" t="e">
        <f>IF(AND(AY78&lt;&gt;"",BA78&lt;&gt;""),VLOOKUP(AY78&amp;BA78,'No Eliminar'!$P$3:$Q$27,2,FALSE),"")</f>
        <v>#VALUE!</v>
      </c>
      <c r="BC78" s="88"/>
      <c r="BD78" s="992"/>
      <c r="BE78" s="992"/>
      <c r="BF78" s="992"/>
      <c r="BG78" s="992"/>
      <c r="BH78" s="992"/>
      <c r="BI78" s="1077"/>
    </row>
    <row r="79" spans="2:61" ht="49.5" thickBot="1" x14ac:dyDescent="0.35">
      <c r="B79" s="63"/>
      <c r="C79" s="156" t="e">
        <f>VLOOKUP(B79,'No Eliminar'!B$3:D$18,2,FALSE)</f>
        <v>#N/A</v>
      </c>
      <c r="D79" s="156" t="e">
        <f>VLOOKUP(B79,'No Eliminar'!B$3:E$18,4,FALSE)</f>
        <v>#N/A</v>
      </c>
      <c r="E79" s="63"/>
      <c r="F79" s="133"/>
      <c r="G79" s="1131"/>
      <c r="H79" s="1061"/>
      <c r="I79" s="1132"/>
      <c r="J79" s="1132"/>
      <c r="K79" s="431"/>
      <c r="L79" s="142"/>
      <c r="M79" s="937" t="str">
        <f t="shared" si="86"/>
        <v>;</v>
      </c>
      <c r="N79" s="938" t="str">
        <f t="shared" si="87"/>
        <v/>
      </c>
      <c r="O79" s="83"/>
      <c r="P79" s="83"/>
      <c r="Q79" s="83"/>
      <c r="R79" s="83"/>
      <c r="S79" s="83"/>
      <c r="T79" s="83"/>
      <c r="U79" s="83"/>
      <c r="V79" s="83"/>
      <c r="W79" s="83"/>
      <c r="X79" s="83"/>
      <c r="Y79" s="83"/>
      <c r="Z79" s="83"/>
      <c r="AA79" s="83"/>
      <c r="AB79" s="83"/>
      <c r="AC79" s="83"/>
      <c r="AD79" s="83"/>
      <c r="AE79" s="83"/>
      <c r="AF79" s="83"/>
      <c r="AG79" s="83"/>
      <c r="AH79" s="57">
        <f t="shared" si="20"/>
        <v>0</v>
      </c>
      <c r="AI79" s="75" t="str">
        <f t="shared" si="21"/>
        <v>Moderado</v>
      </c>
      <c r="AJ79" s="74">
        <f t="shared" si="22"/>
        <v>0.6</v>
      </c>
      <c r="AK79" s="936" t="e">
        <f>IF(AND(M79&lt;&gt;"",AI79&lt;&gt;""),VLOOKUP(M79&amp;AI79,'No Eliminar'!$P$32:$Q$56,2,FALSE),"")</f>
        <v>#N/A</v>
      </c>
      <c r="AL79" s="124"/>
      <c r="AM79" s="992"/>
      <c r="AN79" s="992"/>
      <c r="AO79" s="87" t="str">
        <f t="shared" si="14"/>
        <v>Impacto</v>
      </c>
      <c r="AP79" s="88"/>
      <c r="AQ79" s="130" t="str">
        <f t="shared" si="15"/>
        <v/>
      </c>
      <c r="AR79" s="88"/>
      <c r="AS79" s="86" t="str">
        <f t="shared" si="16"/>
        <v/>
      </c>
      <c r="AT79" s="89" t="e">
        <f t="shared" si="17"/>
        <v>#VALUE!</v>
      </c>
      <c r="AU79" s="88"/>
      <c r="AV79" s="88"/>
      <c r="AW79" s="88"/>
      <c r="AX79" s="89" t="str">
        <f t="shared" si="75"/>
        <v/>
      </c>
      <c r="AY79" s="90" t="str">
        <f t="shared" si="18"/>
        <v>Muy Alta</v>
      </c>
      <c r="AZ79" s="89" t="e">
        <f t="shared" si="23"/>
        <v>#VALUE!</v>
      </c>
      <c r="BA79" s="90" t="e">
        <f t="shared" si="19"/>
        <v>#VALUE!</v>
      </c>
      <c r="BB79" s="69" t="e">
        <f>IF(AND(AY79&lt;&gt;"",BA79&lt;&gt;""),VLOOKUP(AY79&amp;BA79,'No Eliminar'!$P$3:$Q$27,2,FALSE),"")</f>
        <v>#VALUE!</v>
      </c>
      <c r="BC79" s="88"/>
      <c r="BD79" s="992"/>
      <c r="BE79" s="992"/>
      <c r="BF79" s="992"/>
      <c r="BG79" s="992"/>
      <c r="BH79" s="992"/>
      <c r="BI79" s="1077"/>
    </row>
    <row r="80" spans="2:61" ht="49.5" thickBot="1" x14ac:dyDescent="0.35">
      <c r="B80" s="63"/>
      <c r="C80" s="156" t="e">
        <f>VLOOKUP(B80,'No Eliminar'!B$3:D$18,2,FALSE)</f>
        <v>#N/A</v>
      </c>
      <c r="D80" s="156" t="e">
        <f>VLOOKUP(B80,'No Eliminar'!B$3:E$18,4,FALSE)</f>
        <v>#N/A</v>
      </c>
      <c r="E80" s="63"/>
      <c r="F80" s="133"/>
      <c r="G80" s="1131"/>
      <c r="H80" s="1061"/>
      <c r="I80" s="1132"/>
      <c r="J80" s="1132"/>
      <c r="K80" s="431"/>
      <c r="L80" s="142"/>
      <c r="M80" s="937" t="str">
        <f t="shared" si="86"/>
        <v>;</v>
      </c>
      <c r="N80" s="938" t="str">
        <f t="shared" si="87"/>
        <v/>
      </c>
      <c r="O80" s="83"/>
      <c r="P80" s="83"/>
      <c r="Q80" s="83"/>
      <c r="R80" s="83"/>
      <c r="S80" s="83"/>
      <c r="T80" s="83"/>
      <c r="U80" s="83"/>
      <c r="V80" s="83"/>
      <c r="W80" s="83"/>
      <c r="X80" s="83"/>
      <c r="Y80" s="83"/>
      <c r="Z80" s="83"/>
      <c r="AA80" s="83"/>
      <c r="AB80" s="83"/>
      <c r="AC80" s="83"/>
      <c r="AD80" s="83"/>
      <c r="AE80" s="83"/>
      <c r="AF80" s="83"/>
      <c r="AG80" s="83"/>
      <c r="AH80" s="57">
        <f t="shared" si="20"/>
        <v>0</v>
      </c>
      <c r="AI80" s="75" t="str">
        <f t="shared" si="21"/>
        <v>Moderado</v>
      </c>
      <c r="AJ80" s="74">
        <f t="shared" si="22"/>
        <v>0.6</v>
      </c>
      <c r="AK80" s="936" t="e">
        <f>IF(AND(M80&lt;&gt;"",AI80&lt;&gt;""),VLOOKUP(M80&amp;AI80,'No Eliminar'!$P$32:$Q$56,2,FALSE),"")</f>
        <v>#N/A</v>
      </c>
      <c r="AL80" s="124"/>
      <c r="AM80" s="992"/>
      <c r="AN80" s="992"/>
      <c r="AO80" s="87" t="str">
        <f t="shared" si="14"/>
        <v>Impacto</v>
      </c>
      <c r="AP80" s="88"/>
      <c r="AQ80" s="130" t="str">
        <f t="shared" si="15"/>
        <v/>
      </c>
      <c r="AR80" s="88"/>
      <c r="AS80" s="86" t="str">
        <f t="shared" si="16"/>
        <v/>
      </c>
      <c r="AT80" s="89" t="e">
        <f t="shared" si="17"/>
        <v>#VALUE!</v>
      </c>
      <c r="AU80" s="88"/>
      <c r="AV80" s="88"/>
      <c r="AW80" s="88"/>
      <c r="AX80" s="89" t="str">
        <f t="shared" si="75"/>
        <v/>
      </c>
      <c r="AY80" s="90" t="str">
        <f t="shared" si="18"/>
        <v>Muy Alta</v>
      </c>
      <c r="AZ80" s="89" t="e">
        <f t="shared" si="23"/>
        <v>#VALUE!</v>
      </c>
      <c r="BA80" s="90" t="e">
        <f t="shared" si="19"/>
        <v>#VALUE!</v>
      </c>
      <c r="BB80" s="69" t="e">
        <f>IF(AND(AY80&lt;&gt;"",BA80&lt;&gt;""),VLOOKUP(AY80&amp;BA80,'No Eliminar'!$P$3:$Q$27,2,FALSE),"")</f>
        <v>#VALUE!</v>
      </c>
      <c r="BC80" s="88"/>
      <c r="BD80" s="992"/>
      <c r="BE80" s="992"/>
      <c r="BF80" s="992"/>
      <c r="BG80" s="992"/>
      <c r="BH80" s="992"/>
      <c r="BI80" s="1077"/>
    </row>
    <row r="81" spans="2:61" ht="49.5" thickBot="1" x14ac:dyDescent="0.35">
      <c r="B81" s="63"/>
      <c r="C81" s="156" t="e">
        <f>VLOOKUP(B81,'No Eliminar'!B$3:D$18,2,FALSE)</f>
        <v>#N/A</v>
      </c>
      <c r="D81" s="156" t="e">
        <f>VLOOKUP(B81,'No Eliminar'!B$3:E$18,4,FALSE)</f>
        <v>#N/A</v>
      </c>
      <c r="E81" s="63"/>
      <c r="F81" s="133"/>
      <c r="G81" s="1131"/>
      <c r="H81" s="1061"/>
      <c r="I81" s="1132"/>
      <c r="J81" s="1132"/>
      <c r="K81" s="431"/>
      <c r="L81" s="142"/>
      <c r="M81" s="937" t="str">
        <f t="shared" si="86"/>
        <v>;</v>
      </c>
      <c r="N81" s="938" t="str">
        <f t="shared" si="87"/>
        <v/>
      </c>
      <c r="O81" s="83"/>
      <c r="P81" s="83"/>
      <c r="Q81" s="83"/>
      <c r="R81" s="83"/>
      <c r="S81" s="83"/>
      <c r="T81" s="83"/>
      <c r="U81" s="83"/>
      <c r="V81" s="83"/>
      <c r="W81" s="83"/>
      <c r="X81" s="83"/>
      <c r="Y81" s="83"/>
      <c r="Z81" s="83"/>
      <c r="AA81" s="83"/>
      <c r="AB81" s="83"/>
      <c r="AC81" s="83"/>
      <c r="AD81" s="83"/>
      <c r="AE81" s="83"/>
      <c r="AF81" s="83"/>
      <c r="AG81" s="83"/>
      <c r="AH81" s="57">
        <f t="shared" si="20"/>
        <v>0</v>
      </c>
      <c r="AI81" s="75" t="str">
        <f t="shared" si="21"/>
        <v>Moderado</v>
      </c>
      <c r="AJ81" s="74">
        <f t="shared" si="22"/>
        <v>0.6</v>
      </c>
      <c r="AK81" s="936" t="e">
        <f>IF(AND(M81&lt;&gt;"",AI81&lt;&gt;""),VLOOKUP(M81&amp;AI81,'No Eliminar'!$P$32:$Q$56,2,FALSE),"")</f>
        <v>#N/A</v>
      </c>
      <c r="AL81" s="124"/>
      <c r="AM81" s="992"/>
      <c r="AN81" s="992"/>
      <c r="AO81" s="87" t="str">
        <f t="shared" si="14"/>
        <v>Impacto</v>
      </c>
      <c r="AP81" s="88"/>
      <c r="AQ81" s="130" t="str">
        <f t="shared" si="15"/>
        <v/>
      </c>
      <c r="AR81" s="88"/>
      <c r="AS81" s="86" t="str">
        <f t="shared" si="16"/>
        <v/>
      </c>
      <c r="AT81" s="89" t="e">
        <f t="shared" si="17"/>
        <v>#VALUE!</v>
      </c>
      <c r="AU81" s="88"/>
      <c r="AV81" s="88"/>
      <c r="AW81" s="88"/>
      <c r="AX81" s="89" t="str">
        <f t="shared" si="75"/>
        <v/>
      </c>
      <c r="AY81" s="90" t="str">
        <f t="shared" si="18"/>
        <v>Muy Alta</v>
      </c>
      <c r="AZ81" s="89" t="e">
        <f t="shared" si="23"/>
        <v>#VALUE!</v>
      </c>
      <c r="BA81" s="90" t="e">
        <f t="shared" si="19"/>
        <v>#VALUE!</v>
      </c>
      <c r="BB81" s="69" t="e">
        <f>IF(AND(AY81&lt;&gt;"",BA81&lt;&gt;""),VLOOKUP(AY81&amp;BA81,'No Eliminar'!$P$3:$Q$27,2,FALSE),"")</f>
        <v>#VALUE!</v>
      </c>
      <c r="BC81" s="88"/>
      <c r="BD81" s="992"/>
      <c r="BE81" s="992"/>
      <c r="BF81" s="992"/>
      <c r="BG81" s="992"/>
      <c r="BH81" s="992"/>
      <c r="BI81" s="1077"/>
    </row>
    <row r="82" spans="2:61" ht="49.5" thickBot="1" x14ac:dyDescent="0.35">
      <c r="B82" s="63"/>
      <c r="C82" s="156" t="e">
        <f>VLOOKUP(B82,'No Eliminar'!B$3:D$18,2,FALSE)</f>
        <v>#N/A</v>
      </c>
      <c r="D82" s="156" t="e">
        <f>VLOOKUP(B82,'No Eliminar'!B$3:E$18,4,FALSE)</f>
        <v>#N/A</v>
      </c>
      <c r="E82" s="63"/>
      <c r="F82" s="133"/>
      <c r="G82" s="1131"/>
      <c r="H82" s="1061"/>
      <c r="I82" s="1132"/>
      <c r="J82" s="1132"/>
      <c r="K82" s="431"/>
      <c r="L82" s="142"/>
      <c r="M82" s="937" t="str">
        <f t="shared" si="86"/>
        <v>;</v>
      </c>
      <c r="N82" s="938" t="str">
        <f t="shared" si="87"/>
        <v/>
      </c>
      <c r="O82" s="83"/>
      <c r="P82" s="83"/>
      <c r="Q82" s="83"/>
      <c r="R82" s="83"/>
      <c r="S82" s="83"/>
      <c r="T82" s="83"/>
      <c r="U82" s="83"/>
      <c r="V82" s="83"/>
      <c r="W82" s="83"/>
      <c r="X82" s="83"/>
      <c r="Y82" s="83"/>
      <c r="Z82" s="83"/>
      <c r="AA82" s="83"/>
      <c r="AB82" s="83"/>
      <c r="AC82" s="83"/>
      <c r="AD82" s="83"/>
      <c r="AE82" s="83"/>
      <c r="AF82" s="83"/>
      <c r="AG82" s="83"/>
      <c r="AH82" s="57">
        <f t="shared" si="20"/>
        <v>0</v>
      </c>
      <c r="AI82" s="75" t="str">
        <f t="shared" si="21"/>
        <v>Moderado</v>
      </c>
      <c r="AJ82" s="74">
        <f t="shared" si="22"/>
        <v>0.6</v>
      </c>
      <c r="AK82" s="936" t="e">
        <f>IF(AND(M82&lt;&gt;"",AI82&lt;&gt;""),VLOOKUP(M82&amp;AI82,'No Eliminar'!$P$32:$Q$56,2,FALSE),"")</f>
        <v>#N/A</v>
      </c>
      <c r="AL82" s="124"/>
      <c r="AM82" s="992"/>
      <c r="AN82" s="992"/>
      <c r="AO82" s="87" t="str">
        <f t="shared" si="14"/>
        <v>Impacto</v>
      </c>
      <c r="AP82" s="88"/>
      <c r="AQ82" s="130" t="str">
        <f t="shared" si="15"/>
        <v/>
      </c>
      <c r="AR82" s="88"/>
      <c r="AS82" s="86" t="str">
        <f t="shared" si="16"/>
        <v/>
      </c>
      <c r="AT82" s="89" t="e">
        <f t="shared" si="17"/>
        <v>#VALUE!</v>
      </c>
      <c r="AU82" s="88"/>
      <c r="AV82" s="88"/>
      <c r="AW82" s="88"/>
      <c r="AX82" s="89" t="str">
        <f t="shared" si="75"/>
        <v/>
      </c>
      <c r="AY82" s="90" t="str">
        <f t="shared" si="18"/>
        <v>Muy Alta</v>
      </c>
      <c r="AZ82" s="89" t="e">
        <f t="shared" si="23"/>
        <v>#VALUE!</v>
      </c>
      <c r="BA82" s="90" t="e">
        <f t="shared" si="19"/>
        <v>#VALUE!</v>
      </c>
      <c r="BB82" s="69" t="e">
        <f>IF(AND(AY82&lt;&gt;"",BA82&lt;&gt;""),VLOOKUP(AY82&amp;BA82,'No Eliminar'!$P$3:$Q$27,2,FALSE),"")</f>
        <v>#VALUE!</v>
      </c>
      <c r="BC82" s="88"/>
      <c r="BD82" s="992"/>
      <c r="BE82" s="992"/>
      <c r="BF82" s="992"/>
      <c r="BG82" s="992"/>
      <c r="BH82" s="992"/>
      <c r="BI82" s="1077"/>
    </row>
    <row r="83" spans="2:61" ht="49.5" thickBot="1" x14ac:dyDescent="0.35">
      <c r="B83" s="63"/>
      <c r="C83" s="156" t="e">
        <f>VLOOKUP(B83,'No Eliminar'!B$3:D$18,2,FALSE)</f>
        <v>#N/A</v>
      </c>
      <c r="D83" s="156" t="e">
        <f>VLOOKUP(B83,'No Eliminar'!B$3:E$18,4,FALSE)</f>
        <v>#N/A</v>
      </c>
      <c r="E83" s="63"/>
      <c r="F83" s="133"/>
      <c r="G83" s="1131"/>
      <c r="H83" s="1061"/>
      <c r="I83" s="1132"/>
      <c r="J83" s="1132"/>
      <c r="K83" s="431"/>
      <c r="L83" s="142"/>
      <c r="M83" s="937" t="str">
        <f t="shared" si="86"/>
        <v>;</v>
      </c>
      <c r="N83" s="938" t="str">
        <f t="shared" si="87"/>
        <v/>
      </c>
      <c r="O83" s="83"/>
      <c r="P83" s="83"/>
      <c r="Q83" s="83"/>
      <c r="R83" s="83"/>
      <c r="S83" s="83"/>
      <c r="T83" s="83"/>
      <c r="U83" s="83"/>
      <c r="V83" s="83"/>
      <c r="W83" s="83"/>
      <c r="X83" s="83"/>
      <c r="Y83" s="83"/>
      <c r="Z83" s="83"/>
      <c r="AA83" s="83"/>
      <c r="AB83" s="83"/>
      <c r="AC83" s="83"/>
      <c r="AD83" s="83"/>
      <c r="AE83" s="83"/>
      <c r="AF83" s="83"/>
      <c r="AG83" s="83"/>
      <c r="AH83" s="57">
        <f t="shared" si="20"/>
        <v>0</v>
      </c>
      <c r="AI83" s="75" t="str">
        <f t="shared" si="21"/>
        <v>Moderado</v>
      </c>
      <c r="AJ83" s="74">
        <f t="shared" si="22"/>
        <v>0.6</v>
      </c>
      <c r="AK83" s="936" t="e">
        <f>IF(AND(M83&lt;&gt;"",AI83&lt;&gt;""),VLOOKUP(M83&amp;AI83,'No Eliminar'!$P$32:$Q$56,2,FALSE),"")</f>
        <v>#N/A</v>
      </c>
      <c r="AL83" s="124"/>
      <c r="AM83" s="992"/>
      <c r="AN83" s="992"/>
      <c r="AO83" s="87" t="str">
        <f t="shared" si="14"/>
        <v>Impacto</v>
      </c>
      <c r="AP83" s="88"/>
      <c r="AQ83" s="130" t="str">
        <f t="shared" si="15"/>
        <v/>
      </c>
      <c r="AR83" s="88"/>
      <c r="AS83" s="86" t="str">
        <f t="shared" si="16"/>
        <v/>
      </c>
      <c r="AT83" s="89" t="e">
        <f t="shared" si="17"/>
        <v>#VALUE!</v>
      </c>
      <c r="AU83" s="88"/>
      <c r="AV83" s="88"/>
      <c r="AW83" s="88"/>
      <c r="AX83" s="89" t="str">
        <f t="shared" si="75"/>
        <v/>
      </c>
      <c r="AY83" s="90" t="str">
        <f t="shared" si="18"/>
        <v>Muy Alta</v>
      </c>
      <c r="AZ83" s="89" t="e">
        <f t="shared" si="23"/>
        <v>#VALUE!</v>
      </c>
      <c r="BA83" s="90" t="e">
        <f t="shared" si="19"/>
        <v>#VALUE!</v>
      </c>
      <c r="BB83" s="69" t="e">
        <f>IF(AND(AY83&lt;&gt;"",BA83&lt;&gt;""),VLOOKUP(AY83&amp;BA83,'No Eliminar'!$P$3:$Q$27,2,FALSE),"")</f>
        <v>#VALUE!</v>
      </c>
      <c r="BC83" s="88"/>
      <c r="BD83" s="992"/>
      <c r="BE83" s="992"/>
      <c r="BF83" s="992"/>
      <c r="BG83" s="992"/>
      <c r="BH83" s="992"/>
      <c r="BI83" s="1077"/>
    </row>
    <row r="84" spans="2:61" ht="49.5" thickBot="1" x14ac:dyDescent="0.35">
      <c r="B84" s="63"/>
      <c r="C84" s="156" t="e">
        <f>VLOOKUP(B84,'No Eliminar'!B$3:D$18,2,FALSE)</f>
        <v>#N/A</v>
      </c>
      <c r="D84" s="156" t="e">
        <f>VLOOKUP(B84,'No Eliminar'!B$3:E$18,4,FALSE)</f>
        <v>#N/A</v>
      </c>
      <c r="E84" s="63"/>
      <c r="F84" s="133"/>
      <c r="G84" s="1131"/>
      <c r="H84" s="1061"/>
      <c r="I84" s="1132"/>
      <c r="J84" s="1132"/>
      <c r="K84" s="431"/>
      <c r="L84" s="142"/>
      <c r="M84" s="937" t="str">
        <f t="shared" si="86"/>
        <v>;</v>
      </c>
      <c r="N84" s="938" t="str">
        <f t="shared" si="87"/>
        <v/>
      </c>
      <c r="O84" s="83"/>
      <c r="P84" s="83"/>
      <c r="Q84" s="83"/>
      <c r="R84" s="83"/>
      <c r="S84" s="83"/>
      <c r="T84" s="83"/>
      <c r="U84" s="83"/>
      <c r="V84" s="83"/>
      <c r="W84" s="83"/>
      <c r="X84" s="83"/>
      <c r="Y84" s="83"/>
      <c r="Z84" s="83"/>
      <c r="AA84" s="83"/>
      <c r="AB84" s="83"/>
      <c r="AC84" s="83"/>
      <c r="AD84" s="83"/>
      <c r="AE84" s="83"/>
      <c r="AF84" s="83"/>
      <c r="AG84" s="83"/>
      <c r="AH84" s="57">
        <f t="shared" si="20"/>
        <v>0</v>
      </c>
      <c r="AI84" s="75" t="str">
        <f t="shared" si="21"/>
        <v>Moderado</v>
      </c>
      <c r="AJ84" s="74">
        <f t="shared" si="22"/>
        <v>0.6</v>
      </c>
      <c r="AK84" s="936" t="e">
        <f>IF(AND(M84&lt;&gt;"",AI84&lt;&gt;""),VLOOKUP(M84&amp;AI84,'No Eliminar'!$P$32:$Q$56,2,FALSE),"")</f>
        <v>#N/A</v>
      </c>
      <c r="AL84" s="124"/>
      <c r="AM84" s="992"/>
      <c r="AN84" s="992"/>
      <c r="AO84" s="87" t="str">
        <f t="shared" si="14"/>
        <v>Impacto</v>
      </c>
      <c r="AP84" s="88"/>
      <c r="AQ84" s="130" t="str">
        <f t="shared" si="15"/>
        <v/>
      </c>
      <c r="AR84" s="88"/>
      <c r="AS84" s="86" t="str">
        <f t="shared" si="16"/>
        <v/>
      </c>
      <c r="AT84" s="89" t="e">
        <f t="shared" si="17"/>
        <v>#VALUE!</v>
      </c>
      <c r="AU84" s="88"/>
      <c r="AV84" s="88"/>
      <c r="AW84" s="88"/>
      <c r="AX84" s="89" t="str">
        <f t="shared" si="75"/>
        <v/>
      </c>
      <c r="AY84" s="90" t="str">
        <f t="shared" si="18"/>
        <v>Muy Alta</v>
      </c>
      <c r="AZ84" s="89" t="e">
        <f t="shared" si="23"/>
        <v>#VALUE!</v>
      </c>
      <c r="BA84" s="90" t="e">
        <f t="shared" si="19"/>
        <v>#VALUE!</v>
      </c>
      <c r="BB84" s="69" t="e">
        <f>IF(AND(AY84&lt;&gt;"",BA84&lt;&gt;""),VLOOKUP(AY84&amp;BA84,'No Eliminar'!$P$3:$Q$27,2,FALSE),"")</f>
        <v>#VALUE!</v>
      </c>
      <c r="BC84" s="88"/>
      <c r="BD84" s="992"/>
      <c r="BE84" s="992"/>
      <c r="BF84" s="992"/>
      <c r="BG84" s="992"/>
      <c r="BH84" s="992"/>
      <c r="BI84" s="1077"/>
    </row>
    <row r="85" spans="2:61" ht="49.5" thickBot="1" x14ac:dyDescent="0.35">
      <c r="B85" s="63"/>
      <c r="C85" s="156" t="e">
        <f>VLOOKUP(B85,'No Eliminar'!B$3:D$18,2,FALSE)</f>
        <v>#N/A</v>
      </c>
      <c r="D85" s="156" t="e">
        <f>VLOOKUP(B85,'No Eliminar'!B$3:E$18,4,FALSE)</f>
        <v>#N/A</v>
      </c>
      <c r="E85" s="63"/>
      <c r="F85" s="133"/>
      <c r="G85" s="1131"/>
      <c r="H85" s="1061"/>
      <c r="I85" s="1132"/>
      <c r="J85" s="1132"/>
      <c r="K85" s="431"/>
      <c r="L85" s="142"/>
      <c r="M85" s="937" t="str">
        <f t="shared" si="86"/>
        <v>;</v>
      </c>
      <c r="N85" s="938" t="str">
        <f t="shared" si="87"/>
        <v/>
      </c>
      <c r="O85" s="83"/>
      <c r="P85" s="83"/>
      <c r="Q85" s="83"/>
      <c r="R85" s="83"/>
      <c r="S85" s="83"/>
      <c r="T85" s="83"/>
      <c r="U85" s="83"/>
      <c r="V85" s="83"/>
      <c r="W85" s="83"/>
      <c r="X85" s="83"/>
      <c r="Y85" s="83"/>
      <c r="Z85" s="83"/>
      <c r="AA85" s="83"/>
      <c r="AB85" s="83"/>
      <c r="AC85" s="83"/>
      <c r="AD85" s="83"/>
      <c r="AE85" s="83"/>
      <c r="AF85" s="83"/>
      <c r="AG85" s="83"/>
      <c r="AH85" s="57">
        <f t="shared" si="20"/>
        <v>0</v>
      </c>
      <c r="AI85" s="75" t="str">
        <f t="shared" si="21"/>
        <v>Moderado</v>
      </c>
      <c r="AJ85" s="74">
        <f t="shared" si="22"/>
        <v>0.6</v>
      </c>
      <c r="AK85" s="936" t="e">
        <f>IF(AND(M85&lt;&gt;"",AI85&lt;&gt;""),VLOOKUP(M85&amp;AI85,'No Eliminar'!$P$32:$Q$56,2,FALSE),"")</f>
        <v>#N/A</v>
      </c>
      <c r="AL85" s="124"/>
      <c r="AM85" s="992"/>
      <c r="AN85" s="992"/>
      <c r="AO85" s="87" t="str">
        <f t="shared" si="14"/>
        <v>Impacto</v>
      </c>
      <c r="AP85" s="88"/>
      <c r="AQ85" s="130" t="str">
        <f t="shared" si="15"/>
        <v/>
      </c>
      <c r="AR85" s="88"/>
      <c r="AS85" s="86" t="str">
        <f t="shared" si="16"/>
        <v/>
      </c>
      <c r="AT85" s="89" t="e">
        <f t="shared" si="17"/>
        <v>#VALUE!</v>
      </c>
      <c r="AU85" s="88"/>
      <c r="AV85" s="88"/>
      <c r="AW85" s="88"/>
      <c r="AX85" s="89" t="str">
        <f t="shared" si="75"/>
        <v/>
      </c>
      <c r="AY85" s="90" t="str">
        <f t="shared" si="18"/>
        <v>Muy Alta</v>
      </c>
      <c r="AZ85" s="89" t="e">
        <f t="shared" si="23"/>
        <v>#VALUE!</v>
      </c>
      <c r="BA85" s="90" t="e">
        <f t="shared" si="19"/>
        <v>#VALUE!</v>
      </c>
      <c r="BB85" s="69" t="e">
        <f>IF(AND(AY85&lt;&gt;"",BA85&lt;&gt;""),VLOOKUP(AY85&amp;BA85,'No Eliminar'!$P$3:$Q$27,2,FALSE),"")</f>
        <v>#VALUE!</v>
      </c>
      <c r="BC85" s="88"/>
      <c r="BD85" s="992"/>
      <c r="BE85" s="992"/>
      <c r="BF85" s="992"/>
      <c r="BG85" s="992"/>
      <c r="BH85" s="992"/>
      <c r="BI85" s="1077"/>
    </row>
    <row r="86" spans="2:61" ht="49.5" thickBot="1" x14ac:dyDescent="0.35">
      <c r="B86" s="63"/>
      <c r="C86" s="156" t="e">
        <f>VLOOKUP(B86,'No Eliminar'!B$3:D$18,2,FALSE)</f>
        <v>#N/A</v>
      </c>
      <c r="D86" s="156" t="e">
        <f>VLOOKUP(B86,'No Eliminar'!B$3:E$18,4,FALSE)</f>
        <v>#N/A</v>
      </c>
      <c r="E86" s="63"/>
      <c r="F86" s="133"/>
      <c r="G86" s="1131"/>
      <c r="H86" s="1061"/>
      <c r="I86" s="1132"/>
      <c r="J86" s="1132"/>
      <c r="K86" s="431"/>
      <c r="L86" s="142"/>
      <c r="M86" s="937" t="str">
        <f t="shared" si="86"/>
        <v>;</v>
      </c>
      <c r="N86" s="938" t="str">
        <f t="shared" si="87"/>
        <v/>
      </c>
      <c r="O86" s="83"/>
      <c r="P86" s="83"/>
      <c r="Q86" s="83"/>
      <c r="R86" s="83"/>
      <c r="S86" s="83"/>
      <c r="T86" s="83"/>
      <c r="U86" s="83"/>
      <c r="V86" s="83"/>
      <c r="W86" s="83"/>
      <c r="X86" s="83"/>
      <c r="Y86" s="83"/>
      <c r="Z86" s="83"/>
      <c r="AA86" s="83"/>
      <c r="AB86" s="83"/>
      <c r="AC86" s="83"/>
      <c r="AD86" s="83"/>
      <c r="AE86" s="83"/>
      <c r="AF86" s="83"/>
      <c r="AG86" s="83"/>
      <c r="AH86" s="57">
        <f t="shared" si="20"/>
        <v>0</v>
      </c>
      <c r="AI86" s="75" t="str">
        <f t="shared" si="21"/>
        <v>Moderado</v>
      </c>
      <c r="AJ86" s="74">
        <f t="shared" si="22"/>
        <v>0.6</v>
      </c>
      <c r="AK86" s="936" t="e">
        <f>IF(AND(M86&lt;&gt;"",AI86&lt;&gt;""),VLOOKUP(M86&amp;AI86,'No Eliminar'!$P$32:$Q$56,2,FALSE),"")</f>
        <v>#N/A</v>
      </c>
      <c r="AL86" s="124"/>
      <c r="AM86" s="992"/>
      <c r="AN86" s="992"/>
      <c r="AO86" s="87" t="str">
        <f t="shared" si="14"/>
        <v>Impacto</v>
      </c>
      <c r="AP86" s="88"/>
      <c r="AQ86" s="130" t="str">
        <f t="shared" si="15"/>
        <v/>
      </c>
      <c r="AR86" s="88"/>
      <c r="AS86" s="86" t="str">
        <f t="shared" si="16"/>
        <v/>
      </c>
      <c r="AT86" s="89" t="e">
        <f t="shared" si="17"/>
        <v>#VALUE!</v>
      </c>
      <c r="AU86" s="88"/>
      <c r="AV86" s="88"/>
      <c r="AW86" s="88"/>
      <c r="AX86" s="89" t="str">
        <f t="shared" si="75"/>
        <v/>
      </c>
      <c r="AY86" s="90" t="str">
        <f t="shared" si="18"/>
        <v>Muy Alta</v>
      </c>
      <c r="AZ86" s="89" t="e">
        <f t="shared" si="23"/>
        <v>#VALUE!</v>
      </c>
      <c r="BA86" s="90" t="e">
        <f t="shared" si="19"/>
        <v>#VALUE!</v>
      </c>
      <c r="BB86" s="69" t="e">
        <f>IF(AND(AY86&lt;&gt;"",BA86&lt;&gt;""),VLOOKUP(AY86&amp;BA86,'No Eliminar'!$P$3:$Q$27,2,FALSE),"")</f>
        <v>#VALUE!</v>
      </c>
      <c r="BC86" s="88"/>
      <c r="BD86" s="992"/>
      <c r="BE86" s="992"/>
      <c r="BF86" s="992"/>
      <c r="BG86" s="992"/>
      <c r="BH86" s="992"/>
      <c r="BI86" s="1077"/>
    </row>
    <row r="87" spans="2:61" ht="49.5" thickBot="1" x14ac:dyDescent="0.35">
      <c r="B87" s="63"/>
      <c r="C87" s="156" t="e">
        <f>VLOOKUP(B87,'No Eliminar'!B$3:D$18,2,FALSE)</f>
        <v>#N/A</v>
      </c>
      <c r="D87" s="156" t="e">
        <f>VLOOKUP(B87,'No Eliminar'!B$3:E$18,4,FALSE)</f>
        <v>#N/A</v>
      </c>
      <c r="E87" s="63"/>
      <c r="F87" s="133"/>
      <c r="G87" s="1131"/>
      <c r="H87" s="1061"/>
      <c r="I87" s="1132"/>
      <c r="J87" s="1132"/>
      <c r="K87" s="431"/>
      <c r="L87" s="142"/>
      <c r="M87" s="937" t="str">
        <f t="shared" si="86"/>
        <v>;</v>
      </c>
      <c r="N87" s="938" t="str">
        <f t="shared" si="87"/>
        <v/>
      </c>
      <c r="O87" s="83"/>
      <c r="P87" s="83"/>
      <c r="Q87" s="83"/>
      <c r="R87" s="83"/>
      <c r="S87" s="83"/>
      <c r="T87" s="83"/>
      <c r="U87" s="83"/>
      <c r="V87" s="83"/>
      <c r="W87" s="83"/>
      <c r="X87" s="83"/>
      <c r="Y87" s="83"/>
      <c r="Z87" s="83"/>
      <c r="AA87" s="83"/>
      <c r="AB87" s="83"/>
      <c r="AC87" s="83"/>
      <c r="AD87" s="83"/>
      <c r="AE87" s="83"/>
      <c r="AF87" s="83"/>
      <c r="AG87" s="83"/>
      <c r="AH87" s="57">
        <f t="shared" si="20"/>
        <v>0</v>
      </c>
      <c r="AI87" s="75" t="str">
        <f t="shared" si="21"/>
        <v>Moderado</v>
      </c>
      <c r="AJ87" s="74">
        <f t="shared" si="22"/>
        <v>0.6</v>
      </c>
      <c r="AK87" s="936" t="e">
        <f>IF(AND(M87&lt;&gt;"",AI87&lt;&gt;""),VLOOKUP(M87&amp;AI87,'No Eliminar'!$P$32:$Q$56,2,FALSE),"")</f>
        <v>#N/A</v>
      </c>
      <c r="AL87" s="124"/>
      <c r="AM87" s="992"/>
      <c r="AN87" s="992"/>
      <c r="AO87" s="87" t="str">
        <f t="shared" si="14"/>
        <v>Impacto</v>
      </c>
      <c r="AP87" s="88"/>
      <c r="AQ87" s="130" t="str">
        <f t="shared" si="15"/>
        <v/>
      </c>
      <c r="AR87" s="88"/>
      <c r="AS87" s="86" t="str">
        <f t="shared" si="16"/>
        <v/>
      </c>
      <c r="AT87" s="89" t="e">
        <f t="shared" si="17"/>
        <v>#VALUE!</v>
      </c>
      <c r="AU87" s="88"/>
      <c r="AV87" s="88"/>
      <c r="AW87" s="88"/>
      <c r="AX87" s="89" t="str">
        <f t="shared" si="75"/>
        <v/>
      </c>
      <c r="AY87" s="90" t="str">
        <f t="shared" si="18"/>
        <v>Muy Alta</v>
      </c>
      <c r="AZ87" s="89" t="e">
        <f t="shared" si="23"/>
        <v>#VALUE!</v>
      </c>
      <c r="BA87" s="90" t="e">
        <f t="shared" si="19"/>
        <v>#VALUE!</v>
      </c>
      <c r="BB87" s="69" t="e">
        <f>IF(AND(AY87&lt;&gt;"",BA87&lt;&gt;""),VLOOKUP(AY87&amp;BA87,'No Eliminar'!$P$3:$Q$27,2,FALSE),"")</f>
        <v>#VALUE!</v>
      </c>
      <c r="BC87" s="88"/>
      <c r="BD87" s="992"/>
      <c r="BE87" s="992"/>
      <c r="BF87" s="992"/>
      <c r="BG87" s="992"/>
      <c r="BH87" s="992"/>
      <c r="BI87" s="1077"/>
    </row>
    <row r="88" spans="2:61" ht="49.5" thickBot="1" x14ac:dyDescent="0.35">
      <c r="B88" s="63"/>
      <c r="C88" s="156" t="e">
        <f>VLOOKUP(B88,'No Eliminar'!B$3:D$18,2,FALSE)</f>
        <v>#N/A</v>
      </c>
      <c r="D88" s="156" t="e">
        <f>VLOOKUP(B88,'No Eliminar'!B$3:E$18,4,FALSE)</f>
        <v>#N/A</v>
      </c>
      <c r="E88" s="63"/>
      <c r="F88" s="133"/>
      <c r="G88" s="1131"/>
      <c r="H88" s="1061"/>
      <c r="I88" s="1132"/>
      <c r="J88" s="1132"/>
      <c r="K88" s="431"/>
      <c r="L88" s="142"/>
      <c r="M88" s="937" t="str">
        <f t="shared" si="86"/>
        <v>;</v>
      </c>
      <c r="N88" s="938" t="str">
        <f t="shared" si="87"/>
        <v/>
      </c>
      <c r="O88" s="83"/>
      <c r="P88" s="83"/>
      <c r="Q88" s="83"/>
      <c r="R88" s="83"/>
      <c r="S88" s="83"/>
      <c r="T88" s="83"/>
      <c r="U88" s="83"/>
      <c r="V88" s="83"/>
      <c r="W88" s="83"/>
      <c r="X88" s="83"/>
      <c r="Y88" s="83"/>
      <c r="Z88" s="83"/>
      <c r="AA88" s="83"/>
      <c r="AB88" s="83"/>
      <c r="AC88" s="83"/>
      <c r="AD88" s="83"/>
      <c r="AE88" s="83"/>
      <c r="AF88" s="83"/>
      <c r="AG88" s="83"/>
      <c r="AH88" s="57">
        <f t="shared" ref="AH88:AH151" si="88">COUNTIF(O88:AG88, "SI")</f>
        <v>0</v>
      </c>
      <c r="AI88" s="75" t="str">
        <f t="shared" ref="AI88:AI151" si="89">IF(AH88&lt;=5, "Moderado", IF(AH88&lt;=11,"Mayor","Catastrófico"))</f>
        <v>Moderado</v>
      </c>
      <c r="AJ88" s="74">
        <f t="shared" ref="AJ88:AJ151" si="90">IF(AI88="Leve", 20%, IF(AI88="Menor",40%, IF(AI88="Moderado",60%, IF(AI88="Mayor",80%,IF(AI88="Catastrófico",100%,"")))))</f>
        <v>0.6</v>
      </c>
      <c r="AK88" s="936" t="e">
        <f>IF(AND(M88&lt;&gt;"",AI88&lt;&gt;""),VLOOKUP(M88&amp;AI88,'No Eliminar'!$P$32:$Q$56,2,FALSE),"")</f>
        <v>#N/A</v>
      </c>
      <c r="AL88" s="124"/>
      <c r="AM88" s="992"/>
      <c r="AN88" s="992"/>
      <c r="AO88" s="87" t="str">
        <f t="shared" ref="AO88:AO151" si="91">IF(AP88="Preventivo","Probabilidad",IF(AP88="Detectivo","Probabilidad","Impacto"))</f>
        <v>Impacto</v>
      </c>
      <c r="AP88" s="88"/>
      <c r="AQ88" s="130" t="str">
        <f t="shared" ref="AQ88:AQ151" si="92">IF(AP88="Preventivo", 25%, IF(AP88="Detectivo",15%, IF(AP88="Correctivo",10%,IF(AP88="No se tienen controles para aplicar al impacto","No Aplica",""))))</f>
        <v/>
      </c>
      <c r="AR88" s="88"/>
      <c r="AS88" s="86" t="str">
        <f t="shared" ref="AS88:AS151" si="93">IF(AR88="Automático", 25%, IF(AR88="Manual",15%,IF(AR88="No Aplica", "No Aplica","")))</f>
        <v/>
      </c>
      <c r="AT88" s="89" t="e">
        <f t="shared" ref="AT88:AT151" si="94">AQ88+AS88</f>
        <v>#VALUE!</v>
      </c>
      <c r="AU88" s="88"/>
      <c r="AV88" s="88"/>
      <c r="AW88" s="88"/>
      <c r="AX88" s="89" t="str">
        <f t="shared" ref="AX88:AX151" si="95">IFERROR(IF(AO88="Probabilidad",(N88-(+N88*AT88)),IF(AO88="Impacto",N88,"")),"")</f>
        <v/>
      </c>
      <c r="AY88" s="90" t="str">
        <f t="shared" ref="AY88:AY151" si="96">IF(AX88&lt;=20%, "Muy Baja", IF(AX88&lt;=40%,"Baja", IF(AX88&lt;=60%,"Media",IF(AX88&lt;=80%,"Alta","Muy Alta"))))</f>
        <v>Muy Alta</v>
      </c>
      <c r="AZ88" s="89" t="e">
        <f t="shared" ref="AZ88:AZ151" si="97">IF(AO88="Impacto",(AJ88-(+AJ88*AT88)),AJ88)</f>
        <v>#VALUE!</v>
      </c>
      <c r="BA88" s="90" t="e">
        <f t="shared" ref="BA88:BA151" si="98">IF(AZ88&lt;=20%, "Leve", IF(AZ88&lt;=40%,"Menor", IF(AZ88&lt;=60%,"Moderado",IF(AZ88&lt;=80%,"Mayor","Catastrófico"))))</f>
        <v>#VALUE!</v>
      </c>
      <c r="BB88" s="69" t="e">
        <f>IF(AND(AY88&lt;&gt;"",BA88&lt;&gt;""),VLOOKUP(AY88&amp;BA88,'No Eliminar'!$P$3:$Q$27,2,FALSE),"")</f>
        <v>#VALUE!</v>
      </c>
      <c r="BC88" s="88"/>
      <c r="BD88" s="992"/>
      <c r="BE88" s="992"/>
      <c r="BF88" s="992"/>
      <c r="BG88" s="992"/>
      <c r="BH88" s="992"/>
      <c r="BI88" s="1077"/>
    </row>
    <row r="89" spans="2:61" ht="49.5" thickBot="1" x14ac:dyDescent="0.35">
      <c r="B89" s="63"/>
      <c r="C89" s="156" t="e">
        <f>VLOOKUP(B89,'No Eliminar'!B$3:D$18,2,FALSE)</f>
        <v>#N/A</v>
      </c>
      <c r="D89" s="156" t="e">
        <f>VLOOKUP(B89,'No Eliminar'!B$3:E$18,4,FALSE)</f>
        <v>#N/A</v>
      </c>
      <c r="E89" s="63"/>
      <c r="F89" s="133"/>
      <c r="G89" s="1131"/>
      <c r="H89" s="1061"/>
      <c r="I89" s="1132"/>
      <c r="J89" s="1132"/>
      <c r="K89" s="431"/>
      <c r="L89" s="142"/>
      <c r="M89" s="937" t="str">
        <f t="shared" si="86"/>
        <v>;</v>
      </c>
      <c r="N89" s="938" t="str">
        <f t="shared" si="87"/>
        <v/>
      </c>
      <c r="O89" s="83"/>
      <c r="P89" s="83"/>
      <c r="Q89" s="83"/>
      <c r="R89" s="83"/>
      <c r="S89" s="83"/>
      <c r="T89" s="83"/>
      <c r="U89" s="83"/>
      <c r="V89" s="83"/>
      <c r="W89" s="83"/>
      <c r="X89" s="83"/>
      <c r="Y89" s="83"/>
      <c r="Z89" s="83"/>
      <c r="AA89" s="83"/>
      <c r="AB89" s="83"/>
      <c r="AC89" s="83"/>
      <c r="AD89" s="83"/>
      <c r="AE89" s="83"/>
      <c r="AF89" s="83"/>
      <c r="AG89" s="83"/>
      <c r="AH89" s="57">
        <f t="shared" si="88"/>
        <v>0</v>
      </c>
      <c r="AI89" s="75" t="str">
        <f t="shared" si="89"/>
        <v>Moderado</v>
      </c>
      <c r="AJ89" s="74">
        <f t="shared" si="90"/>
        <v>0.6</v>
      </c>
      <c r="AK89" s="936" t="e">
        <f>IF(AND(M89&lt;&gt;"",AI89&lt;&gt;""),VLOOKUP(M89&amp;AI89,'No Eliminar'!$P$32:$Q$56,2,FALSE),"")</f>
        <v>#N/A</v>
      </c>
      <c r="AL89" s="124"/>
      <c r="AM89" s="992"/>
      <c r="AN89" s="992"/>
      <c r="AO89" s="87" t="str">
        <f t="shared" si="91"/>
        <v>Impacto</v>
      </c>
      <c r="AP89" s="88"/>
      <c r="AQ89" s="130" t="str">
        <f t="shared" si="92"/>
        <v/>
      </c>
      <c r="AR89" s="88"/>
      <c r="AS89" s="86" t="str">
        <f t="shared" si="93"/>
        <v/>
      </c>
      <c r="AT89" s="89" t="e">
        <f t="shared" si="94"/>
        <v>#VALUE!</v>
      </c>
      <c r="AU89" s="88"/>
      <c r="AV89" s="88"/>
      <c r="AW89" s="88"/>
      <c r="AX89" s="89" t="str">
        <f t="shared" si="95"/>
        <v/>
      </c>
      <c r="AY89" s="90" t="str">
        <f t="shared" si="96"/>
        <v>Muy Alta</v>
      </c>
      <c r="AZ89" s="89" t="e">
        <f t="shared" si="97"/>
        <v>#VALUE!</v>
      </c>
      <c r="BA89" s="90" t="e">
        <f t="shared" si="98"/>
        <v>#VALUE!</v>
      </c>
      <c r="BB89" s="69" t="e">
        <f>IF(AND(AY89&lt;&gt;"",BA89&lt;&gt;""),VLOOKUP(AY89&amp;BA89,'No Eliminar'!$P$3:$Q$27,2,FALSE),"")</f>
        <v>#VALUE!</v>
      </c>
      <c r="BC89" s="88"/>
      <c r="BD89" s="992"/>
      <c r="BE89" s="992"/>
      <c r="BF89" s="992"/>
      <c r="BG89" s="992"/>
      <c r="BH89" s="992"/>
      <c r="BI89" s="1077"/>
    </row>
    <row r="90" spans="2:61" ht="49.5" thickBot="1" x14ac:dyDescent="0.35">
      <c r="B90" s="63"/>
      <c r="C90" s="156" t="e">
        <f>VLOOKUP(B90,'No Eliminar'!B$3:D$18,2,FALSE)</f>
        <v>#N/A</v>
      </c>
      <c r="D90" s="156" t="e">
        <f>VLOOKUP(B90,'No Eliminar'!B$3:E$18,4,FALSE)</f>
        <v>#N/A</v>
      </c>
      <c r="E90" s="63"/>
      <c r="F90" s="133"/>
      <c r="G90" s="1131"/>
      <c r="H90" s="1061"/>
      <c r="I90" s="1132"/>
      <c r="J90" s="1132"/>
      <c r="K90" s="431"/>
      <c r="L90" s="142"/>
      <c r="M90" s="937" t="str">
        <f t="shared" si="86"/>
        <v>;</v>
      </c>
      <c r="N90" s="938" t="str">
        <f t="shared" si="87"/>
        <v/>
      </c>
      <c r="O90" s="83"/>
      <c r="P90" s="83"/>
      <c r="Q90" s="83"/>
      <c r="R90" s="83"/>
      <c r="S90" s="83"/>
      <c r="T90" s="83"/>
      <c r="U90" s="83"/>
      <c r="V90" s="83"/>
      <c r="W90" s="83"/>
      <c r="X90" s="83"/>
      <c r="Y90" s="83"/>
      <c r="Z90" s="83"/>
      <c r="AA90" s="83"/>
      <c r="AB90" s="83"/>
      <c r="AC90" s="83"/>
      <c r="AD90" s="83"/>
      <c r="AE90" s="83"/>
      <c r="AF90" s="83"/>
      <c r="AG90" s="83"/>
      <c r="AH90" s="57">
        <f t="shared" si="88"/>
        <v>0</v>
      </c>
      <c r="AI90" s="75" t="str">
        <f t="shared" si="89"/>
        <v>Moderado</v>
      </c>
      <c r="AJ90" s="74">
        <f t="shared" si="90"/>
        <v>0.6</v>
      </c>
      <c r="AK90" s="936" t="e">
        <f>IF(AND(M90&lt;&gt;"",AI90&lt;&gt;""),VLOOKUP(M90&amp;AI90,'No Eliminar'!$P$32:$Q$56,2,FALSE),"")</f>
        <v>#N/A</v>
      </c>
      <c r="AL90" s="124"/>
      <c r="AM90" s="992"/>
      <c r="AN90" s="992"/>
      <c r="AO90" s="87" t="str">
        <f t="shared" si="91"/>
        <v>Impacto</v>
      </c>
      <c r="AP90" s="88"/>
      <c r="AQ90" s="130" t="str">
        <f t="shared" si="92"/>
        <v/>
      </c>
      <c r="AR90" s="88"/>
      <c r="AS90" s="86" t="str">
        <f t="shared" si="93"/>
        <v/>
      </c>
      <c r="AT90" s="89" t="e">
        <f t="shared" si="94"/>
        <v>#VALUE!</v>
      </c>
      <c r="AU90" s="88"/>
      <c r="AV90" s="88"/>
      <c r="AW90" s="88"/>
      <c r="AX90" s="89" t="str">
        <f t="shared" si="95"/>
        <v/>
      </c>
      <c r="AY90" s="90" t="str">
        <f t="shared" si="96"/>
        <v>Muy Alta</v>
      </c>
      <c r="AZ90" s="89" t="e">
        <f t="shared" si="97"/>
        <v>#VALUE!</v>
      </c>
      <c r="BA90" s="90" t="e">
        <f t="shared" si="98"/>
        <v>#VALUE!</v>
      </c>
      <c r="BB90" s="69" t="e">
        <f>IF(AND(AY90&lt;&gt;"",BA90&lt;&gt;""),VLOOKUP(AY90&amp;BA90,'No Eliminar'!$P$3:$Q$27,2,FALSE),"")</f>
        <v>#VALUE!</v>
      </c>
      <c r="BC90" s="88"/>
      <c r="BD90" s="992"/>
      <c r="BE90" s="992"/>
      <c r="BF90" s="992"/>
      <c r="BG90" s="992"/>
      <c r="BH90" s="992"/>
      <c r="BI90" s="1077"/>
    </row>
    <row r="91" spans="2:61" ht="49.5" thickBot="1" x14ac:dyDescent="0.35">
      <c r="B91" s="63"/>
      <c r="C91" s="156" t="e">
        <f>VLOOKUP(B91,'No Eliminar'!B$3:D$18,2,FALSE)</f>
        <v>#N/A</v>
      </c>
      <c r="D91" s="156" t="e">
        <f>VLOOKUP(B91,'No Eliminar'!B$3:E$18,4,FALSE)</f>
        <v>#N/A</v>
      </c>
      <c r="E91" s="63"/>
      <c r="F91" s="133"/>
      <c r="G91" s="1131"/>
      <c r="H91" s="1061"/>
      <c r="I91" s="1132"/>
      <c r="J91" s="1132"/>
      <c r="K91" s="431"/>
      <c r="L91" s="142"/>
      <c r="M91" s="937" t="str">
        <f t="shared" si="86"/>
        <v>;</v>
      </c>
      <c r="N91" s="938" t="str">
        <f t="shared" si="87"/>
        <v/>
      </c>
      <c r="O91" s="83"/>
      <c r="P91" s="83"/>
      <c r="Q91" s="83"/>
      <c r="R91" s="83"/>
      <c r="S91" s="83"/>
      <c r="T91" s="83"/>
      <c r="U91" s="83"/>
      <c r="V91" s="83"/>
      <c r="W91" s="83"/>
      <c r="X91" s="83"/>
      <c r="Y91" s="83"/>
      <c r="Z91" s="83"/>
      <c r="AA91" s="83"/>
      <c r="AB91" s="83"/>
      <c r="AC91" s="83"/>
      <c r="AD91" s="83"/>
      <c r="AE91" s="83"/>
      <c r="AF91" s="83"/>
      <c r="AG91" s="83"/>
      <c r="AH91" s="57">
        <f t="shared" si="88"/>
        <v>0</v>
      </c>
      <c r="AI91" s="75" t="str">
        <f t="shared" si="89"/>
        <v>Moderado</v>
      </c>
      <c r="AJ91" s="74">
        <f t="shared" si="90"/>
        <v>0.6</v>
      </c>
      <c r="AK91" s="936" t="e">
        <f>IF(AND(M91&lt;&gt;"",AI91&lt;&gt;""),VLOOKUP(M91&amp;AI91,'No Eliminar'!$P$32:$Q$56,2,FALSE),"")</f>
        <v>#N/A</v>
      </c>
      <c r="AL91" s="124"/>
      <c r="AM91" s="992"/>
      <c r="AN91" s="992"/>
      <c r="AO91" s="87" t="str">
        <f t="shared" si="91"/>
        <v>Impacto</v>
      </c>
      <c r="AP91" s="88"/>
      <c r="AQ91" s="130" t="str">
        <f t="shared" si="92"/>
        <v/>
      </c>
      <c r="AR91" s="88"/>
      <c r="AS91" s="86" t="str">
        <f t="shared" si="93"/>
        <v/>
      </c>
      <c r="AT91" s="89" t="e">
        <f t="shared" si="94"/>
        <v>#VALUE!</v>
      </c>
      <c r="AU91" s="88"/>
      <c r="AV91" s="88"/>
      <c r="AW91" s="88"/>
      <c r="AX91" s="89" t="str">
        <f t="shared" si="95"/>
        <v/>
      </c>
      <c r="AY91" s="90" t="str">
        <f t="shared" si="96"/>
        <v>Muy Alta</v>
      </c>
      <c r="AZ91" s="89" t="e">
        <f t="shared" si="97"/>
        <v>#VALUE!</v>
      </c>
      <c r="BA91" s="90" t="e">
        <f t="shared" si="98"/>
        <v>#VALUE!</v>
      </c>
      <c r="BB91" s="69" t="e">
        <f>IF(AND(AY91&lt;&gt;"",BA91&lt;&gt;""),VLOOKUP(AY91&amp;BA91,'No Eliminar'!$P$3:$Q$27,2,FALSE),"")</f>
        <v>#VALUE!</v>
      </c>
      <c r="BC91" s="88"/>
      <c r="BD91" s="992"/>
      <c r="BE91" s="992"/>
      <c r="BF91" s="992"/>
      <c r="BG91" s="992"/>
      <c r="BH91" s="992"/>
      <c r="BI91" s="1077"/>
    </row>
    <row r="92" spans="2:61" ht="49.5" thickBot="1" x14ac:dyDescent="0.35">
      <c r="B92" s="63"/>
      <c r="C92" s="156" t="e">
        <f>VLOOKUP(B92,'No Eliminar'!B$3:D$18,2,FALSE)</f>
        <v>#N/A</v>
      </c>
      <c r="D92" s="156" t="e">
        <f>VLOOKUP(B92,'No Eliminar'!B$3:E$18,4,FALSE)</f>
        <v>#N/A</v>
      </c>
      <c r="E92" s="63"/>
      <c r="F92" s="133"/>
      <c r="G92" s="1131"/>
      <c r="H92" s="1061"/>
      <c r="I92" s="1132"/>
      <c r="J92" s="1132"/>
      <c r="K92" s="431"/>
      <c r="L92" s="142"/>
      <c r="M92" s="937" t="str">
        <f t="shared" si="86"/>
        <v>;</v>
      </c>
      <c r="N92" s="938" t="str">
        <f t="shared" si="87"/>
        <v/>
      </c>
      <c r="O92" s="83"/>
      <c r="P92" s="83"/>
      <c r="Q92" s="83"/>
      <c r="R92" s="83"/>
      <c r="S92" s="83"/>
      <c r="T92" s="83"/>
      <c r="U92" s="83"/>
      <c r="V92" s="83"/>
      <c r="W92" s="83"/>
      <c r="X92" s="83"/>
      <c r="Y92" s="83"/>
      <c r="Z92" s="83"/>
      <c r="AA92" s="83"/>
      <c r="AB92" s="83"/>
      <c r="AC92" s="83"/>
      <c r="AD92" s="83"/>
      <c r="AE92" s="83"/>
      <c r="AF92" s="83"/>
      <c r="AG92" s="83"/>
      <c r="AH92" s="57">
        <f t="shared" si="88"/>
        <v>0</v>
      </c>
      <c r="AI92" s="75" t="str">
        <f t="shared" si="89"/>
        <v>Moderado</v>
      </c>
      <c r="AJ92" s="74">
        <f t="shared" si="90"/>
        <v>0.6</v>
      </c>
      <c r="AK92" s="936" t="e">
        <f>IF(AND(M92&lt;&gt;"",AI92&lt;&gt;""),VLOOKUP(M92&amp;AI92,'No Eliminar'!$P$32:$Q$56,2,FALSE),"")</f>
        <v>#N/A</v>
      </c>
      <c r="AL92" s="124"/>
      <c r="AM92" s="992"/>
      <c r="AN92" s="992"/>
      <c r="AO92" s="87" t="str">
        <f t="shared" si="91"/>
        <v>Impacto</v>
      </c>
      <c r="AP92" s="88"/>
      <c r="AQ92" s="130" t="str">
        <f t="shared" si="92"/>
        <v/>
      </c>
      <c r="AR92" s="88"/>
      <c r="AS92" s="86" t="str">
        <f t="shared" si="93"/>
        <v/>
      </c>
      <c r="AT92" s="89" t="e">
        <f t="shared" si="94"/>
        <v>#VALUE!</v>
      </c>
      <c r="AU92" s="88"/>
      <c r="AV92" s="88"/>
      <c r="AW92" s="88"/>
      <c r="AX92" s="89" t="str">
        <f t="shared" si="95"/>
        <v/>
      </c>
      <c r="AY92" s="90" t="str">
        <f t="shared" si="96"/>
        <v>Muy Alta</v>
      </c>
      <c r="AZ92" s="89" t="e">
        <f t="shared" si="97"/>
        <v>#VALUE!</v>
      </c>
      <c r="BA92" s="90" t="e">
        <f t="shared" si="98"/>
        <v>#VALUE!</v>
      </c>
      <c r="BB92" s="69" t="e">
        <f>IF(AND(AY92&lt;&gt;"",BA92&lt;&gt;""),VLOOKUP(AY92&amp;BA92,'No Eliminar'!$P$3:$Q$27,2,FALSE),"")</f>
        <v>#VALUE!</v>
      </c>
      <c r="BC92" s="88"/>
      <c r="BD92" s="992"/>
      <c r="BE92" s="992"/>
      <c r="BF92" s="992"/>
      <c r="BG92" s="992"/>
      <c r="BH92" s="992"/>
      <c r="BI92" s="1077"/>
    </row>
    <row r="93" spans="2:61" ht="49.5" thickBot="1" x14ac:dyDescent="0.35">
      <c r="B93" s="63"/>
      <c r="C93" s="156" t="e">
        <f>VLOOKUP(B93,'No Eliminar'!B$3:D$18,2,FALSE)</f>
        <v>#N/A</v>
      </c>
      <c r="D93" s="156" t="e">
        <f>VLOOKUP(B93,'No Eliminar'!B$3:E$18,4,FALSE)</f>
        <v>#N/A</v>
      </c>
      <c r="E93" s="63"/>
      <c r="F93" s="133"/>
      <c r="G93" s="1131"/>
      <c r="H93" s="1061"/>
      <c r="I93" s="1132"/>
      <c r="J93" s="1132"/>
      <c r="K93" s="431"/>
      <c r="L93" s="142"/>
      <c r="M93" s="937" t="str">
        <f t="shared" si="86"/>
        <v>;</v>
      </c>
      <c r="N93" s="938" t="str">
        <f t="shared" si="87"/>
        <v/>
      </c>
      <c r="O93" s="83"/>
      <c r="P93" s="83"/>
      <c r="Q93" s="83"/>
      <c r="R93" s="83"/>
      <c r="S93" s="83"/>
      <c r="T93" s="83"/>
      <c r="U93" s="83"/>
      <c r="V93" s="83"/>
      <c r="W93" s="83"/>
      <c r="X93" s="83"/>
      <c r="Y93" s="83"/>
      <c r="Z93" s="83"/>
      <c r="AA93" s="83"/>
      <c r="AB93" s="83"/>
      <c r="AC93" s="83"/>
      <c r="AD93" s="83"/>
      <c r="AE93" s="83"/>
      <c r="AF93" s="83"/>
      <c r="AG93" s="83"/>
      <c r="AH93" s="57">
        <f t="shared" si="88"/>
        <v>0</v>
      </c>
      <c r="AI93" s="75" t="str">
        <f t="shared" si="89"/>
        <v>Moderado</v>
      </c>
      <c r="AJ93" s="74">
        <f t="shared" si="90"/>
        <v>0.6</v>
      </c>
      <c r="AK93" s="936" t="e">
        <f>IF(AND(M93&lt;&gt;"",AI93&lt;&gt;""),VLOOKUP(M93&amp;AI93,'No Eliminar'!$P$32:$Q$56,2,FALSE),"")</f>
        <v>#N/A</v>
      </c>
      <c r="AL93" s="124"/>
      <c r="AM93" s="992"/>
      <c r="AN93" s="992"/>
      <c r="AO93" s="87" t="str">
        <f t="shared" si="91"/>
        <v>Impacto</v>
      </c>
      <c r="AP93" s="88"/>
      <c r="AQ93" s="130" t="str">
        <f t="shared" si="92"/>
        <v/>
      </c>
      <c r="AR93" s="88"/>
      <c r="AS93" s="86" t="str">
        <f t="shared" si="93"/>
        <v/>
      </c>
      <c r="AT93" s="89" t="e">
        <f t="shared" si="94"/>
        <v>#VALUE!</v>
      </c>
      <c r="AU93" s="88"/>
      <c r="AV93" s="88"/>
      <c r="AW93" s="88"/>
      <c r="AX93" s="89" t="str">
        <f t="shared" si="95"/>
        <v/>
      </c>
      <c r="AY93" s="90" t="str">
        <f t="shared" si="96"/>
        <v>Muy Alta</v>
      </c>
      <c r="AZ93" s="89" t="e">
        <f t="shared" si="97"/>
        <v>#VALUE!</v>
      </c>
      <c r="BA93" s="90" t="e">
        <f t="shared" si="98"/>
        <v>#VALUE!</v>
      </c>
      <c r="BB93" s="69" t="e">
        <f>IF(AND(AY93&lt;&gt;"",BA93&lt;&gt;""),VLOOKUP(AY93&amp;BA93,'No Eliminar'!$P$3:$Q$27,2,FALSE),"")</f>
        <v>#VALUE!</v>
      </c>
      <c r="BC93" s="88"/>
      <c r="BD93" s="992"/>
      <c r="BE93" s="992"/>
      <c r="BF93" s="992"/>
      <c r="BG93" s="992"/>
      <c r="BH93" s="992"/>
      <c r="BI93" s="1077"/>
    </row>
    <row r="94" spans="2:61" ht="49.5" thickBot="1" x14ac:dyDescent="0.35">
      <c r="B94" s="63"/>
      <c r="C94" s="156" t="e">
        <f>VLOOKUP(B94,'No Eliminar'!B$3:D$18,2,FALSE)</f>
        <v>#N/A</v>
      </c>
      <c r="D94" s="156" t="e">
        <f>VLOOKUP(B94,'No Eliminar'!B$3:E$18,4,FALSE)</f>
        <v>#N/A</v>
      </c>
      <c r="E94" s="63"/>
      <c r="F94" s="133"/>
      <c r="G94" s="1131"/>
      <c r="H94" s="1061"/>
      <c r="I94" s="1132"/>
      <c r="J94" s="1132"/>
      <c r="K94" s="431"/>
      <c r="L94" s="142"/>
      <c r="M94" s="937" t="str">
        <f t="shared" si="86"/>
        <v>;</v>
      </c>
      <c r="N94" s="938" t="str">
        <f t="shared" si="87"/>
        <v/>
      </c>
      <c r="O94" s="83"/>
      <c r="P94" s="83"/>
      <c r="Q94" s="83"/>
      <c r="R94" s="83"/>
      <c r="S94" s="83"/>
      <c r="T94" s="83"/>
      <c r="U94" s="83"/>
      <c r="V94" s="83"/>
      <c r="W94" s="83"/>
      <c r="X94" s="83"/>
      <c r="Y94" s="83"/>
      <c r="Z94" s="83"/>
      <c r="AA94" s="83"/>
      <c r="AB94" s="83"/>
      <c r="AC94" s="83"/>
      <c r="AD94" s="83"/>
      <c r="AE94" s="83"/>
      <c r="AF94" s="83"/>
      <c r="AG94" s="83"/>
      <c r="AH94" s="57">
        <f t="shared" si="88"/>
        <v>0</v>
      </c>
      <c r="AI94" s="75" t="str">
        <f t="shared" si="89"/>
        <v>Moderado</v>
      </c>
      <c r="AJ94" s="74">
        <f t="shared" si="90"/>
        <v>0.6</v>
      </c>
      <c r="AK94" s="936" t="e">
        <f>IF(AND(M94&lt;&gt;"",AI94&lt;&gt;""),VLOOKUP(M94&amp;AI94,'No Eliminar'!$P$32:$Q$56,2,FALSE),"")</f>
        <v>#N/A</v>
      </c>
      <c r="AL94" s="124"/>
      <c r="AM94" s="992"/>
      <c r="AN94" s="992"/>
      <c r="AO94" s="87" t="str">
        <f t="shared" si="91"/>
        <v>Impacto</v>
      </c>
      <c r="AP94" s="88"/>
      <c r="AQ94" s="130" t="str">
        <f t="shared" si="92"/>
        <v/>
      </c>
      <c r="AR94" s="88"/>
      <c r="AS94" s="86" t="str">
        <f t="shared" si="93"/>
        <v/>
      </c>
      <c r="AT94" s="89" t="e">
        <f t="shared" si="94"/>
        <v>#VALUE!</v>
      </c>
      <c r="AU94" s="88"/>
      <c r="AV94" s="88"/>
      <c r="AW94" s="88"/>
      <c r="AX94" s="89" t="str">
        <f t="shared" si="95"/>
        <v/>
      </c>
      <c r="AY94" s="90" t="str">
        <f t="shared" si="96"/>
        <v>Muy Alta</v>
      </c>
      <c r="AZ94" s="89" t="e">
        <f t="shared" si="97"/>
        <v>#VALUE!</v>
      </c>
      <c r="BA94" s="90" t="e">
        <f t="shared" si="98"/>
        <v>#VALUE!</v>
      </c>
      <c r="BB94" s="69" t="e">
        <f>IF(AND(AY94&lt;&gt;"",BA94&lt;&gt;""),VLOOKUP(AY94&amp;BA94,'No Eliminar'!$P$3:$Q$27,2,FALSE),"")</f>
        <v>#VALUE!</v>
      </c>
      <c r="BC94" s="88"/>
      <c r="BD94" s="992"/>
      <c r="BE94" s="992"/>
      <c r="BF94" s="992"/>
      <c r="BG94" s="992"/>
      <c r="BH94" s="992"/>
      <c r="BI94" s="1077"/>
    </row>
    <row r="95" spans="2:61" ht="49.5" thickBot="1" x14ac:dyDescent="0.35">
      <c r="B95" s="63"/>
      <c r="C95" s="156" t="e">
        <f>VLOOKUP(B95,'No Eliminar'!B$3:D$18,2,FALSE)</f>
        <v>#N/A</v>
      </c>
      <c r="D95" s="156" t="e">
        <f>VLOOKUP(B95,'No Eliminar'!B$3:E$18,4,FALSE)</f>
        <v>#N/A</v>
      </c>
      <c r="E95" s="63"/>
      <c r="F95" s="133"/>
      <c r="G95" s="1131"/>
      <c r="H95" s="1061"/>
      <c r="I95" s="1132"/>
      <c r="J95" s="1132"/>
      <c r="K95" s="431"/>
      <c r="L95" s="142"/>
      <c r="M95" s="937" t="str">
        <f t="shared" si="86"/>
        <v>;</v>
      </c>
      <c r="N95" s="938" t="str">
        <f t="shared" si="87"/>
        <v/>
      </c>
      <c r="O95" s="83"/>
      <c r="P95" s="83"/>
      <c r="Q95" s="83"/>
      <c r="R95" s="83"/>
      <c r="S95" s="83"/>
      <c r="T95" s="83"/>
      <c r="U95" s="83"/>
      <c r="V95" s="83"/>
      <c r="W95" s="83"/>
      <c r="X95" s="83"/>
      <c r="Y95" s="83"/>
      <c r="Z95" s="83"/>
      <c r="AA95" s="83"/>
      <c r="AB95" s="83"/>
      <c r="AC95" s="83"/>
      <c r="AD95" s="83"/>
      <c r="AE95" s="83"/>
      <c r="AF95" s="83"/>
      <c r="AG95" s="83"/>
      <c r="AH95" s="57">
        <f t="shared" si="88"/>
        <v>0</v>
      </c>
      <c r="AI95" s="75" t="str">
        <f t="shared" si="89"/>
        <v>Moderado</v>
      </c>
      <c r="AJ95" s="74">
        <f t="shared" si="90"/>
        <v>0.6</v>
      </c>
      <c r="AK95" s="936" t="e">
        <f>IF(AND(M95&lt;&gt;"",AI95&lt;&gt;""),VLOOKUP(M95&amp;AI95,'No Eliminar'!$P$32:$Q$56,2,FALSE),"")</f>
        <v>#N/A</v>
      </c>
      <c r="AL95" s="124"/>
      <c r="AM95" s="992"/>
      <c r="AN95" s="992"/>
      <c r="AO95" s="87" t="str">
        <f t="shared" si="91"/>
        <v>Impacto</v>
      </c>
      <c r="AP95" s="88"/>
      <c r="AQ95" s="130" t="str">
        <f t="shared" si="92"/>
        <v/>
      </c>
      <c r="AR95" s="88"/>
      <c r="AS95" s="86" t="str">
        <f t="shared" si="93"/>
        <v/>
      </c>
      <c r="AT95" s="89" t="e">
        <f t="shared" si="94"/>
        <v>#VALUE!</v>
      </c>
      <c r="AU95" s="88"/>
      <c r="AV95" s="88"/>
      <c r="AW95" s="88"/>
      <c r="AX95" s="89" t="str">
        <f t="shared" si="95"/>
        <v/>
      </c>
      <c r="AY95" s="90" t="str">
        <f t="shared" si="96"/>
        <v>Muy Alta</v>
      </c>
      <c r="AZ95" s="89" t="e">
        <f t="shared" si="97"/>
        <v>#VALUE!</v>
      </c>
      <c r="BA95" s="90" t="e">
        <f t="shared" si="98"/>
        <v>#VALUE!</v>
      </c>
      <c r="BB95" s="69" t="e">
        <f>IF(AND(AY95&lt;&gt;"",BA95&lt;&gt;""),VLOOKUP(AY95&amp;BA95,'No Eliminar'!$P$3:$Q$27,2,FALSE),"")</f>
        <v>#VALUE!</v>
      </c>
      <c r="BC95" s="88"/>
      <c r="BD95" s="992"/>
      <c r="BE95" s="992"/>
      <c r="BF95" s="992"/>
      <c r="BG95" s="992"/>
      <c r="BH95" s="992"/>
      <c r="BI95" s="1077"/>
    </row>
    <row r="96" spans="2:61" ht="49.5" thickBot="1" x14ac:dyDescent="0.35">
      <c r="B96" s="63"/>
      <c r="C96" s="156" t="e">
        <f>VLOOKUP(B96,'No Eliminar'!B$3:D$18,2,FALSE)</f>
        <v>#N/A</v>
      </c>
      <c r="D96" s="156" t="e">
        <f>VLOOKUP(B96,'No Eliminar'!B$3:E$18,4,FALSE)</f>
        <v>#N/A</v>
      </c>
      <c r="E96" s="63"/>
      <c r="F96" s="133"/>
      <c r="G96" s="1131"/>
      <c r="H96" s="1061"/>
      <c r="I96" s="1132"/>
      <c r="J96" s="1132"/>
      <c r="K96" s="431"/>
      <c r="L96" s="142"/>
      <c r="M96" s="937" t="str">
        <f t="shared" si="86"/>
        <v>;</v>
      </c>
      <c r="N96" s="938" t="str">
        <f t="shared" si="87"/>
        <v/>
      </c>
      <c r="O96" s="83"/>
      <c r="P96" s="83"/>
      <c r="Q96" s="83"/>
      <c r="R96" s="83"/>
      <c r="S96" s="83"/>
      <c r="T96" s="83"/>
      <c r="U96" s="83"/>
      <c r="V96" s="83"/>
      <c r="W96" s="83"/>
      <c r="X96" s="83"/>
      <c r="Y96" s="83"/>
      <c r="Z96" s="83"/>
      <c r="AA96" s="83"/>
      <c r="AB96" s="83"/>
      <c r="AC96" s="83"/>
      <c r="AD96" s="83"/>
      <c r="AE96" s="83"/>
      <c r="AF96" s="83"/>
      <c r="AG96" s="83"/>
      <c r="AH96" s="57">
        <f t="shared" si="88"/>
        <v>0</v>
      </c>
      <c r="AI96" s="75" t="str">
        <f t="shared" si="89"/>
        <v>Moderado</v>
      </c>
      <c r="AJ96" s="74">
        <f t="shared" si="90"/>
        <v>0.6</v>
      </c>
      <c r="AK96" s="936" t="e">
        <f>IF(AND(M96&lt;&gt;"",AI96&lt;&gt;""),VLOOKUP(M96&amp;AI96,'No Eliminar'!$P$32:$Q$56,2,FALSE),"")</f>
        <v>#N/A</v>
      </c>
      <c r="AL96" s="124"/>
      <c r="AM96" s="992"/>
      <c r="AN96" s="992"/>
      <c r="AO96" s="87" t="str">
        <f t="shared" si="91"/>
        <v>Impacto</v>
      </c>
      <c r="AP96" s="88"/>
      <c r="AQ96" s="130" t="str">
        <f t="shared" si="92"/>
        <v/>
      </c>
      <c r="AR96" s="88"/>
      <c r="AS96" s="86" t="str">
        <f t="shared" si="93"/>
        <v/>
      </c>
      <c r="AT96" s="89" t="e">
        <f t="shared" si="94"/>
        <v>#VALUE!</v>
      </c>
      <c r="AU96" s="88"/>
      <c r="AV96" s="88"/>
      <c r="AW96" s="88"/>
      <c r="AX96" s="89" t="str">
        <f t="shared" si="95"/>
        <v/>
      </c>
      <c r="AY96" s="90" t="str">
        <f t="shared" si="96"/>
        <v>Muy Alta</v>
      </c>
      <c r="AZ96" s="89" t="e">
        <f t="shared" si="97"/>
        <v>#VALUE!</v>
      </c>
      <c r="BA96" s="90" t="e">
        <f t="shared" si="98"/>
        <v>#VALUE!</v>
      </c>
      <c r="BB96" s="69" t="e">
        <f>IF(AND(AY96&lt;&gt;"",BA96&lt;&gt;""),VLOOKUP(AY96&amp;BA96,'No Eliminar'!$P$3:$Q$27,2,FALSE),"")</f>
        <v>#VALUE!</v>
      </c>
      <c r="BC96" s="88"/>
      <c r="BD96" s="992"/>
      <c r="BE96" s="992"/>
      <c r="BF96" s="992"/>
      <c r="BG96" s="992"/>
      <c r="BH96" s="992"/>
      <c r="BI96" s="1077"/>
    </row>
    <row r="97" spans="2:61" ht="49.5" thickBot="1" x14ac:dyDescent="0.35">
      <c r="B97" s="63"/>
      <c r="C97" s="156" t="e">
        <f>VLOOKUP(B97,'No Eliminar'!B$3:D$18,2,FALSE)</f>
        <v>#N/A</v>
      </c>
      <c r="D97" s="156" t="e">
        <f>VLOOKUP(B97,'No Eliminar'!B$3:E$18,4,FALSE)</f>
        <v>#N/A</v>
      </c>
      <c r="E97" s="63"/>
      <c r="F97" s="133"/>
      <c r="G97" s="1131"/>
      <c r="H97" s="1061"/>
      <c r="I97" s="1132"/>
      <c r="J97" s="1132"/>
      <c r="K97" s="431"/>
      <c r="L97" s="142"/>
      <c r="M97" s="937" t="str">
        <f t="shared" si="86"/>
        <v>;</v>
      </c>
      <c r="N97" s="938" t="str">
        <f t="shared" si="87"/>
        <v/>
      </c>
      <c r="O97" s="83"/>
      <c r="P97" s="83"/>
      <c r="Q97" s="83"/>
      <c r="R97" s="83"/>
      <c r="S97" s="83"/>
      <c r="T97" s="83"/>
      <c r="U97" s="83"/>
      <c r="V97" s="83"/>
      <c r="W97" s="83"/>
      <c r="X97" s="83"/>
      <c r="Y97" s="83"/>
      <c r="Z97" s="83"/>
      <c r="AA97" s="83"/>
      <c r="AB97" s="83"/>
      <c r="AC97" s="83"/>
      <c r="AD97" s="83"/>
      <c r="AE97" s="83"/>
      <c r="AF97" s="83"/>
      <c r="AG97" s="83"/>
      <c r="AH97" s="57">
        <f t="shared" si="88"/>
        <v>0</v>
      </c>
      <c r="AI97" s="75" t="str">
        <f t="shared" si="89"/>
        <v>Moderado</v>
      </c>
      <c r="AJ97" s="74">
        <f t="shared" si="90"/>
        <v>0.6</v>
      </c>
      <c r="AK97" s="936" t="e">
        <f>IF(AND(M97&lt;&gt;"",AI97&lt;&gt;""),VLOOKUP(M97&amp;AI97,'No Eliminar'!$P$32:$Q$56,2,FALSE),"")</f>
        <v>#N/A</v>
      </c>
      <c r="AL97" s="124"/>
      <c r="AM97" s="992"/>
      <c r="AN97" s="992"/>
      <c r="AO97" s="87" t="str">
        <f t="shared" si="91"/>
        <v>Impacto</v>
      </c>
      <c r="AP97" s="88"/>
      <c r="AQ97" s="130" t="str">
        <f t="shared" si="92"/>
        <v/>
      </c>
      <c r="AR97" s="88"/>
      <c r="AS97" s="86" t="str">
        <f t="shared" si="93"/>
        <v/>
      </c>
      <c r="AT97" s="89" t="e">
        <f t="shared" si="94"/>
        <v>#VALUE!</v>
      </c>
      <c r="AU97" s="88"/>
      <c r="AV97" s="88"/>
      <c r="AW97" s="88"/>
      <c r="AX97" s="89" t="str">
        <f t="shared" si="95"/>
        <v/>
      </c>
      <c r="AY97" s="90" t="str">
        <f t="shared" si="96"/>
        <v>Muy Alta</v>
      </c>
      <c r="AZ97" s="89" t="e">
        <f t="shared" si="97"/>
        <v>#VALUE!</v>
      </c>
      <c r="BA97" s="90" t="e">
        <f t="shared" si="98"/>
        <v>#VALUE!</v>
      </c>
      <c r="BB97" s="69" t="e">
        <f>IF(AND(AY97&lt;&gt;"",BA97&lt;&gt;""),VLOOKUP(AY97&amp;BA97,'No Eliminar'!$P$3:$Q$27,2,FALSE),"")</f>
        <v>#VALUE!</v>
      </c>
      <c r="BC97" s="88"/>
      <c r="BD97" s="992"/>
      <c r="BE97" s="992"/>
      <c r="BF97" s="992"/>
      <c r="BG97" s="992"/>
      <c r="BH97" s="992"/>
      <c r="BI97" s="1077"/>
    </row>
    <row r="98" spans="2:61" ht="49.5" thickBot="1" x14ac:dyDescent="0.35">
      <c r="B98" s="63"/>
      <c r="C98" s="156" t="e">
        <f>VLOOKUP(B98,'No Eliminar'!B$3:D$18,2,FALSE)</f>
        <v>#N/A</v>
      </c>
      <c r="D98" s="156" t="e">
        <f>VLOOKUP(B98,'No Eliminar'!B$3:E$18,4,FALSE)</f>
        <v>#N/A</v>
      </c>
      <c r="E98" s="63"/>
      <c r="F98" s="133"/>
      <c r="G98" s="1131"/>
      <c r="H98" s="1061"/>
      <c r="I98" s="1132"/>
      <c r="J98" s="1132"/>
      <c r="K98" s="431"/>
      <c r="L98" s="142"/>
      <c r="M98" s="937" t="str">
        <f t="shared" si="86"/>
        <v>;</v>
      </c>
      <c r="N98" s="938" t="str">
        <f t="shared" si="87"/>
        <v/>
      </c>
      <c r="O98" s="83"/>
      <c r="P98" s="83"/>
      <c r="Q98" s="83"/>
      <c r="R98" s="83"/>
      <c r="S98" s="83"/>
      <c r="T98" s="83"/>
      <c r="U98" s="83"/>
      <c r="V98" s="83"/>
      <c r="W98" s="83"/>
      <c r="X98" s="83"/>
      <c r="Y98" s="83"/>
      <c r="Z98" s="83"/>
      <c r="AA98" s="83"/>
      <c r="AB98" s="83"/>
      <c r="AC98" s="83"/>
      <c r="AD98" s="83"/>
      <c r="AE98" s="83"/>
      <c r="AF98" s="83"/>
      <c r="AG98" s="83"/>
      <c r="AH98" s="57">
        <f t="shared" si="88"/>
        <v>0</v>
      </c>
      <c r="AI98" s="75" t="str">
        <f t="shared" si="89"/>
        <v>Moderado</v>
      </c>
      <c r="AJ98" s="74">
        <f t="shared" si="90"/>
        <v>0.6</v>
      </c>
      <c r="AK98" s="936" t="e">
        <f>IF(AND(M98&lt;&gt;"",AI98&lt;&gt;""),VLOOKUP(M98&amp;AI98,'No Eliminar'!$P$32:$Q$56,2,FALSE),"")</f>
        <v>#N/A</v>
      </c>
      <c r="AL98" s="124"/>
      <c r="AM98" s="992"/>
      <c r="AN98" s="992"/>
      <c r="AO98" s="87" t="str">
        <f t="shared" si="91"/>
        <v>Impacto</v>
      </c>
      <c r="AP98" s="88"/>
      <c r="AQ98" s="130" t="str">
        <f t="shared" si="92"/>
        <v/>
      </c>
      <c r="AR98" s="88"/>
      <c r="AS98" s="86" t="str">
        <f t="shared" si="93"/>
        <v/>
      </c>
      <c r="AT98" s="89" t="e">
        <f t="shared" si="94"/>
        <v>#VALUE!</v>
      </c>
      <c r="AU98" s="88"/>
      <c r="AV98" s="88"/>
      <c r="AW98" s="88"/>
      <c r="AX98" s="89" t="str">
        <f t="shared" si="95"/>
        <v/>
      </c>
      <c r="AY98" s="90" t="str">
        <f t="shared" si="96"/>
        <v>Muy Alta</v>
      </c>
      <c r="AZ98" s="89" t="e">
        <f t="shared" si="97"/>
        <v>#VALUE!</v>
      </c>
      <c r="BA98" s="90" t="e">
        <f t="shared" si="98"/>
        <v>#VALUE!</v>
      </c>
      <c r="BB98" s="69" t="e">
        <f>IF(AND(AY98&lt;&gt;"",BA98&lt;&gt;""),VLOOKUP(AY98&amp;BA98,'No Eliminar'!$P$3:$Q$27,2,FALSE),"")</f>
        <v>#VALUE!</v>
      </c>
      <c r="BC98" s="88"/>
      <c r="BD98" s="992"/>
      <c r="BE98" s="992"/>
      <c r="BF98" s="992"/>
      <c r="BG98" s="992"/>
      <c r="BH98" s="992"/>
      <c r="BI98" s="1077"/>
    </row>
    <row r="99" spans="2:61" ht="49.5" thickBot="1" x14ac:dyDescent="0.35">
      <c r="B99" s="63"/>
      <c r="C99" s="156" t="e">
        <f>VLOOKUP(B99,'No Eliminar'!B$3:D$18,2,FALSE)</f>
        <v>#N/A</v>
      </c>
      <c r="D99" s="156" t="e">
        <f>VLOOKUP(B99,'No Eliminar'!B$3:E$18,4,FALSE)</f>
        <v>#N/A</v>
      </c>
      <c r="E99" s="63"/>
      <c r="F99" s="133"/>
      <c r="G99" s="1131"/>
      <c r="H99" s="1061"/>
      <c r="I99" s="1132"/>
      <c r="J99" s="1132"/>
      <c r="K99" s="431"/>
      <c r="L99" s="142"/>
      <c r="M99" s="937" t="str">
        <f t="shared" si="86"/>
        <v>;</v>
      </c>
      <c r="N99" s="938" t="str">
        <f t="shared" si="87"/>
        <v/>
      </c>
      <c r="O99" s="83"/>
      <c r="P99" s="83"/>
      <c r="Q99" s="83"/>
      <c r="R99" s="83"/>
      <c r="S99" s="83"/>
      <c r="T99" s="83"/>
      <c r="U99" s="83"/>
      <c r="V99" s="83"/>
      <c r="W99" s="83"/>
      <c r="X99" s="83"/>
      <c r="Y99" s="83"/>
      <c r="Z99" s="83"/>
      <c r="AA99" s="83"/>
      <c r="AB99" s="83"/>
      <c r="AC99" s="83"/>
      <c r="AD99" s="83"/>
      <c r="AE99" s="83"/>
      <c r="AF99" s="83"/>
      <c r="AG99" s="83"/>
      <c r="AH99" s="57">
        <f t="shared" si="88"/>
        <v>0</v>
      </c>
      <c r="AI99" s="75" t="str">
        <f t="shared" si="89"/>
        <v>Moderado</v>
      </c>
      <c r="AJ99" s="74">
        <f t="shared" si="90"/>
        <v>0.6</v>
      </c>
      <c r="AK99" s="936" t="e">
        <f>IF(AND(M99&lt;&gt;"",AI99&lt;&gt;""),VLOOKUP(M99&amp;AI99,'No Eliminar'!$P$32:$Q$56,2,FALSE),"")</f>
        <v>#N/A</v>
      </c>
      <c r="AL99" s="124"/>
      <c r="AM99" s="992"/>
      <c r="AN99" s="992"/>
      <c r="AO99" s="87" t="str">
        <f t="shared" si="91"/>
        <v>Impacto</v>
      </c>
      <c r="AP99" s="88"/>
      <c r="AQ99" s="130" t="str">
        <f t="shared" si="92"/>
        <v/>
      </c>
      <c r="AR99" s="88"/>
      <c r="AS99" s="86" t="str">
        <f t="shared" si="93"/>
        <v/>
      </c>
      <c r="AT99" s="89" t="e">
        <f t="shared" si="94"/>
        <v>#VALUE!</v>
      </c>
      <c r="AU99" s="88"/>
      <c r="AV99" s="88"/>
      <c r="AW99" s="88"/>
      <c r="AX99" s="89" t="str">
        <f t="shared" si="95"/>
        <v/>
      </c>
      <c r="AY99" s="90" t="str">
        <f t="shared" si="96"/>
        <v>Muy Alta</v>
      </c>
      <c r="AZ99" s="89" t="e">
        <f t="shared" si="97"/>
        <v>#VALUE!</v>
      </c>
      <c r="BA99" s="90" t="e">
        <f t="shared" si="98"/>
        <v>#VALUE!</v>
      </c>
      <c r="BB99" s="69" t="e">
        <f>IF(AND(AY99&lt;&gt;"",BA99&lt;&gt;""),VLOOKUP(AY99&amp;BA99,'No Eliminar'!$P$3:$Q$27,2,FALSE),"")</f>
        <v>#VALUE!</v>
      </c>
      <c r="BC99" s="88"/>
      <c r="BD99" s="992"/>
      <c r="BE99" s="992"/>
      <c r="BF99" s="992"/>
      <c r="BG99" s="992"/>
      <c r="BH99" s="992"/>
      <c r="BI99" s="1077"/>
    </row>
    <row r="100" spans="2:61" ht="49.5" thickBot="1" x14ac:dyDescent="0.35">
      <c r="B100" s="63"/>
      <c r="C100" s="156" t="e">
        <f>VLOOKUP(B100,'No Eliminar'!B$3:D$18,2,FALSE)</f>
        <v>#N/A</v>
      </c>
      <c r="D100" s="156" t="e">
        <f>VLOOKUP(B100,'No Eliminar'!B$3:E$18,4,FALSE)</f>
        <v>#N/A</v>
      </c>
      <c r="E100" s="63"/>
      <c r="F100" s="133"/>
      <c r="G100" s="1131"/>
      <c r="H100" s="1061"/>
      <c r="I100" s="1132"/>
      <c r="J100" s="1132"/>
      <c r="K100" s="431"/>
      <c r="L100" s="142"/>
      <c r="M100" s="937" t="str">
        <f t="shared" si="86"/>
        <v>;</v>
      </c>
      <c r="N100" s="938" t="str">
        <f t="shared" si="87"/>
        <v/>
      </c>
      <c r="O100" s="83"/>
      <c r="P100" s="83"/>
      <c r="Q100" s="83"/>
      <c r="R100" s="83"/>
      <c r="S100" s="83"/>
      <c r="T100" s="83"/>
      <c r="U100" s="83"/>
      <c r="V100" s="83"/>
      <c r="W100" s="83"/>
      <c r="X100" s="83"/>
      <c r="Y100" s="83"/>
      <c r="Z100" s="83"/>
      <c r="AA100" s="83"/>
      <c r="AB100" s="83"/>
      <c r="AC100" s="83"/>
      <c r="AD100" s="83"/>
      <c r="AE100" s="83"/>
      <c r="AF100" s="83"/>
      <c r="AG100" s="83"/>
      <c r="AH100" s="57">
        <f t="shared" si="88"/>
        <v>0</v>
      </c>
      <c r="AI100" s="75" t="str">
        <f t="shared" si="89"/>
        <v>Moderado</v>
      </c>
      <c r="AJ100" s="74">
        <f t="shared" si="90"/>
        <v>0.6</v>
      </c>
      <c r="AK100" s="936" t="e">
        <f>IF(AND(M100&lt;&gt;"",AI100&lt;&gt;""),VLOOKUP(M100&amp;AI100,'No Eliminar'!$P$32:$Q$56,2,FALSE),"")</f>
        <v>#N/A</v>
      </c>
      <c r="AL100" s="124"/>
      <c r="AM100" s="992"/>
      <c r="AN100" s="992"/>
      <c r="AO100" s="87" t="str">
        <f t="shared" si="91"/>
        <v>Impacto</v>
      </c>
      <c r="AP100" s="88"/>
      <c r="AQ100" s="130" t="str">
        <f t="shared" si="92"/>
        <v/>
      </c>
      <c r="AR100" s="88"/>
      <c r="AS100" s="86" t="str">
        <f t="shared" si="93"/>
        <v/>
      </c>
      <c r="AT100" s="89" t="e">
        <f t="shared" si="94"/>
        <v>#VALUE!</v>
      </c>
      <c r="AU100" s="88"/>
      <c r="AV100" s="88"/>
      <c r="AW100" s="88"/>
      <c r="AX100" s="89" t="str">
        <f t="shared" si="95"/>
        <v/>
      </c>
      <c r="AY100" s="90" t="str">
        <f t="shared" si="96"/>
        <v>Muy Alta</v>
      </c>
      <c r="AZ100" s="89" t="e">
        <f t="shared" si="97"/>
        <v>#VALUE!</v>
      </c>
      <c r="BA100" s="90" t="e">
        <f t="shared" si="98"/>
        <v>#VALUE!</v>
      </c>
      <c r="BB100" s="69" t="e">
        <f>IF(AND(AY100&lt;&gt;"",BA100&lt;&gt;""),VLOOKUP(AY100&amp;BA100,'No Eliminar'!$P$3:$Q$27,2,FALSE),"")</f>
        <v>#VALUE!</v>
      </c>
      <c r="BC100" s="88"/>
      <c r="BD100" s="992"/>
      <c r="BE100" s="992"/>
      <c r="BF100" s="992"/>
      <c r="BG100" s="992"/>
      <c r="BH100" s="992"/>
      <c r="BI100" s="1077"/>
    </row>
    <row r="101" spans="2:61" ht="49.5" thickBot="1" x14ac:dyDescent="0.35">
      <c r="B101" s="63"/>
      <c r="C101" s="156" t="e">
        <f>VLOOKUP(B101,'No Eliminar'!B$3:D$18,2,FALSE)</f>
        <v>#N/A</v>
      </c>
      <c r="D101" s="156" t="e">
        <f>VLOOKUP(B101,'No Eliminar'!B$3:E$18,4,FALSE)</f>
        <v>#N/A</v>
      </c>
      <c r="E101" s="63"/>
      <c r="F101" s="133"/>
      <c r="G101" s="1131"/>
      <c r="H101" s="1061"/>
      <c r="I101" s="1132"/>
      <c r="J101" s="1132"/>
      <c r="K101" s="431"/>
      <c r="L101" s="142"/>
      <c r="M101" s="937" t="str">
        <f t="shared" si="86"/>
        <v>;</v>
      </c>
      <c r="N101" s="938" t="str">
        <f t="shared" si="87"/>
        <v/>
      </c>
      <c r="O101" s="83"/>
      <c r="P101" s="83"/>
      <c r="Q101" s="83"/>
      <c r="R101" s="83"/>
      <c r="S101" s="83"/>
      <c r="T101" s="83"/>
      <c r="U101" s="83"/>
      <c r="V101" s="83"/>
      <c r="W101" s="83"/>
      <c r="X101" s="83"/>
      <c r="Y101" s="83"/>
      <c r="Z101" s="83"/>
      <c r="AA101" s="83"/>
      <c r="AB101" s="83"/>
      <c r="AC101" s="83"/>
      <c r="AD101" s="83"/>
      <c r="AE101" s="83"/>
      <c r="AF101" s="83"/>
      <c r="AG101" s="83"/>
      <c r="AH101" s="57">
        <f t="shared" si="88"/>
        <v>0</v>
      </c>
      <c r="AI101" s="75" t="str">
        <f t="shared" si="89"/>
        <v>Moderado</v>
      </c>
      <c r="AJ101" s="74">
        <f t="shared" si="90"/>
        <v>0.6</v>
      </c>
      <c r="AK101" s="936" t="e">
        <f>IF(AND(M101&lt;&gt;"",AI101&lt;&gt;""),VLOOKUP(M101&amp;AI101,'No Eliminar'!$P$32:$Q$56,2,FALSE),"")</f>
        <v>#N/A</v>
      </c>
      <c r="AL101" s="124"/>
      <c r="AM101" s="992"/>
      <c r="AN101" s="992"/>
      <c r="AO101" s="87" t="str">
        <f t="shared" si="91"/>
        <v>Impacto</v>
      </c>
      <c r="AP101" s="88"/>
      <c r="AQ101" s="130" t="str">
        <f t="shared" si="92"/>
        <v/>
      </c>
      <c r="AR101" s="88"/>
      <c r="AS101" s="86" t="str">
        <f t="shared" si="93"/>
        <v/>
      </c>
      <c r="AT101" s="89" t="e">
        <f t="shared" si="94"/>
        <v>#VALUE!</v>
      </c>
      <c r="AU101" s="88"/>
      <c r="AV101" s="88"/>
      <c r="AW101" s="88"/>
      <c r="AX101" s="89" t="str">
        <f t="shared" si="95"/>
        <v/>
      </c>
      <c r="AY101" s="90" t="str">
        <f t="shared" si="96"/>
        <v>Muy Alta</v>
      </c>
      <c r="AZ101" s="89" t="e">
        <f t="shared" si="97"/>
        <v>#VALUE!</v>
      </c>
      <c r="BA101" s="90" t="e">
        <f t="shared" si="98"/>
        <v>#VALUE!</v>
      </c>
      <c r="BB101" s="69" t="e">
        <f>IF(AND(AY101&lt;&gt;"",BA101&lt;&gt;""),VLOOKUP(AY101&amp;BA101,'No Eliminar'!$P$3:$Q$27,2,FALSE),"")</f>
        <v>#VALUE!</v>
      </c>
      <c r="BC101" s="88"/>
      <c r="BD101" s="992"/>
      <c r="BE101" s="992"/>
      <c r="BF101" s="992"/>
      <c r="BG101" s="992"/>
      <c r="BH101" s="992"/>
      <c r="BI101" s="1077"/>
    </row>
    <row r="102" spans="2:61" ht="49.5" thickBot="1" x14ac:dyDescent="0.35">
      <c r="B102" s="63"/>
      <c r="C102" s="156" t="e">
        <f>VLOOKUP(B102,'No Eliminar'!B$3:D$18,2,FALSE)</f>
        <v>#N/A</v>
      </c>
      <c r="D102" s="156" t="e">
        <f>VLOOKUP(B102,'No Eliminar'!B$3:E$18,4,FALSE)</f>
        <v>#N/A</v>
      </c>
      <c r="E102" s="63"/>
      <c r="F102" s="133"/>
      <c r="G102" s="1131"/>
      <c r="H102" s="1061"/>
      <c r="I102" s="1132"/>
      <c r="J102" s="1132"/>
      <c r="K102" s="431"/>
      <c r="L102" s="142"/>
      <c r="M102" s="937" t="str">
        <f t="shared" si="86"/>
        <v>;</v>
      </c>
      <c r="N102" s="938" t="str">
        <f t="shared" si="87"/>
        <v/>
      </c>
      <c r="O102" s="83"/>
      <c r="P102" s="83"/>
      <c r="Q102" s="83"/>
      <c r="R102" s="83"/>
      <c r="S102" s="83"/>
      <c r="T102" s="83"/>
      <c r="U102" s="83"/>
      <c r="V102" s="83"/>
      <c r="W102" s="83"/>
      <c r="X102" s="83"/>
      <c r="Y102" s="83"/>
      <c r="Z102" s="83"/>
      <c r="AA102" s="83"/>
      <c r="AB102" s="83"/>
      <c r="AC102" s="83"/>
      <c r="AD102" s="83"/>
      <c r="AE102" s="83"/>
      <c r="AF102" s="83"/>
      <c r="AG102" s="83"/>
      <c r="AH102" s="57">
        <f t="shared" si="88"/>
        <v>0</v>
      </c>
      <c r="AI102" s="75" t="str">
        <f t="shared" si="89"/>
        <v>Moderado</v>
      </c>
      <c r="AJ102" s="74">
        <f t="shared" si="90"/>
        <v>0.6</v>
      </c>
      <c r="AK102" s="936" t="e">
        <f>IF(AND(M102&lt;&gt;"",AI102&lt;&gt;""),VLOOKUP(M102&amp;AI102,'No Eliminar'!$P$32:$Q$56,2,FALSE),"")</f>
        <v>#N/A</v>
      </c>
      <c r="AL102" s="124"/>
      <c r="AM102" s="992"/>
      <c r="AN102" s="992"/>
      <c r="AO102" s="87" t="str">
        <f t="shared" si="91"/>
        <v>Impacto</v>
      </c>
      <c r="AP102" s="88"/>
      <c r="AQ102" s="130" t="str">
        <f t="shared" si="92"/>
        <v/>
      </c>
      <c r="AR102" s="88"/>
      <c r="AS102" s="86" t="str">
        <f t="shared" si="93"/>
        <v/>
      </c>
      <c r="AT102" s="89" t="e">
        <f t="shared" si="94"/>
        <v>#VALUE!</v>
      </c>
      <c r="AU102" s="88"/>
      <c r="AV102" s="88"/>
      <c r="AW102" s="88"/>
      <c r="AX102" s="89" t="str">
        <f t="shared" si="95"/>
        <v/>
      </c>
      <c r="AY102" s="90" t="str">
        <f t="shared" si="96"/>
        <v>Muy Alta</v>
      </c>
      <c r="AZ102" s="89" t="e">
        <f t="shared" si="97"/>
        <v>#VALUE!</v>
      </c>
      <c r="BA102" s="90" t="e">
        <f t="shared" si="98"/>
        <v>#VALUE!</v>
      </c>
      <c r="BB102" s="69" t="e">
        <f>IF(AND(AY102&lt;&gt;"",BA102&lt;&gt;""),VLOOKUP(AY102&amp;BA102,'No Eliminar'!$P$3:$Q$27,2,FALSE),"")</f>
        <v>#VALUE!</v>
      </c>
      <c r="BC102" s="88"/>
      <c r="BD102" s="992"/>
      <c r="BE102" s="992"/>
      <c r="BF102" s="992"/>
      <c r="BG102" s="992"/>
      <c r="BH102" s="992"/>
      <c r="BI102" s="1077"/>
    </row>
    <row r="103" spans="2:61" ht="49.5" thickBot="1" x14ac:dyDescent="0.35">
      <c r="B103" s="63"/>
      <c r="C103" s="156" t="e">
        <f>VLOOKUP(B103,'No Eliminar'!B$3:D$18,2,FALSE)</f>
        <v>#N/A</v>
      </c>
      <c r="D103" s="156" t="e">
        <f>VLOOKUP(B103,'No Eliminar'!B$3:E$18,4,FALSE)</f>
        <v>#N/A</v>
      </c>
      <c r="E103" s="63"/>
      <c r="F103" s="133"/>
      <c r="G103" s="1131"/>
      <c r="H103" s="1061"/>
      <c r="I103" s="1132"/>
      <c r="J103" s="1132"/>
      <c r="K103" s="431"/>
      <c r="L103" s="142"/>
      <c r="M103" s="937" t="str">
        <f t="shared" si="86"/>
        <v>;</v>
      </c>
      <c r="N103" s="938" t="str">
        <f t="shared" si="87"/>
        <v/>
      </c>
      <c r="O103" s="83"/>
      <c r="P103" s="83"/>
      <c r="Q103" s="83"/>
      <c r="R103" s="83"/>
      <c r="S103" s="83"/>
      <c r="T103" s="83"/>
      <c r="U103" s="83"/>
      <c r="V103" s="83"/>
      <c r="W103" s="83"/>
      <c r="X103" s="83"/>
      <c r="Y103" s="83"/>
      <c r="Z103" s="83"/>
      <c r="AA103" s="83"/>
      <c r="AB103" s="83"/>
      <c r="AC103" s="83"/>
      <c r="AD103" s="83"/>
      <c r="AE103" s="83"/>
      <c r="AF103" s="83"/>
      <c r="AG103" s="83"/>
      <c r="AH103" s="57">
        <f t="shared" si="88"/>
        <v>0</v>
      </c>
      <c r="AI103" s="75" t="str">
        <f t="shared" si="89"/>
        <v>Moderado</v>
      </c>
      <c r="AJ103" s="74">
        <f t="shared" si="90"/>
        <v>0.6</v>
      </c>
      <c r="AK103" s="936" t="e">
        <f>IF(AND(M103&lt;&gt;"",AI103&lt;&gt;""),VLOOKUP(M103&amp;AI103,'No Eliminar'!$P$32:$Q$56,2,FALSE),"")</f>
        <v>#N/A</v>
      </c>
      <c r="AL103" s="124"/>
      <c r="AM103" s="992"/>
      <c r="AN103" s="992"/>
      <c r="AO103" s="87" t="str">
        <f t="shared" si="91"/>
        <v>Impacto</v>
      </c>
      <c r="AP103" s="88"/>
      <c r="AQ103" s="130" t="str">
        <f t="shared" si="92"/>
        <v/>
      </c>
      <c r="AR103" s="88"/>
      <c r="AS103" s="86" t="str">
        <f t="shared" si="93"/>
        <v/>
      </c>
      <c r="AT103" s="89" t="e">
        <f t="shared" si="94"/>
        <v>#VALUE!</v>
      </c>
      <c r="AU103" s="88"/>
      <c r="AV103" s="88"/>
      <c r="AW103" s="88"/>
      <c r="AX103" s="89" t="str">
        <f t="shared" si="95"/>
        <v/>
      </c>
      <c r="AY103" s="90" t="str">
        <f t="shared" si="96"/>
        <v>Muy Alta</v>
      </c>
      <c r="AZ103" s="89" t="e">
        <f t="shared" si="97"/>
        <v>#VALUE!</v>
      </c>
      <c r="BA103" s="90" t="e">
        <f t="shared" si="98"/>
        <v>#VALUE!</v>
      </c>
      <c r="BB103" s="69" t="e">
        <f>IF(AND(AY103&lt;&gt;"",BA103&lt;&gt;""),VLOOKUP(AY103&amp;BA103,'No Eliminar'!$P$3:$Q$27,2,FALSE),"")</f>
        <v>#VALUE!</v>
      </c>
      <c r="BC103" s="88"/>
      <c r="BD103" s="992"/>
      <c r="BE103" s="992"/>
      <c r="BF103" s="992"/>
      <c r="BG103" s="992"/>
      <c r="BH103" s="992"/>
      <c r="BI103" s="1077"/>
    </row>
    <row r="104" spans="2:61" ht="49.5" thickBot="1" x14ac:dyDescent="0.35">
      <c r="B104" s="63"/>
      <c r="C104" s="156" t="e">
        <f>VLOOKUP(B104,'No Eliminar'!B$3:D$18,2,FALSE)</f>
        <v>#N/A</v>
      </c>
      <c r="D104" s="156" t="e">
        <f>VLOOKUP(B104,'No Eliminar'!B$3:E$18,4,FALSE)</f>
        <v>#N/A</v>
      </c>
      <c r="E104" s="63"/>
      <c r="F104" s="133"/>
      <c r="G104" s="1131"/>
      <c r="H104" s="1061"/>
      <c r="I104" s="1132"/>
      <c r="J104" s="1132"/>
      <c r="K104" s="431"/>
      <c r="L104" s="142"/>
      <c r="M104" s="937" t="str">
        <f t="shared" si="86"/>
        <v>;</v>
      </c>
      <c r="N104" s="938" t="str">
        <f t="shared" si="87"/>
        <v/>
      </c>
      <c r="O104" s="83"/>
      <c r="P104" s="83"/>
      <c r="Q104" s="83"/>
      <c r="R104" s="83"/>
      <c r="S104" s="83"/>
      <c r="T104" s="83"/>
      <c r="U104" s="83"/>
      <c r="V104" s="83"/>
      <c r="W104" s="83"/>
      <c r="X104" s="83"/>
      <c r="Y104" s="83"/>
      <c r="Z104" s="83"/>
      <c r="AA104" s="83"/>
      <c r="AB104" s="83"/>
      <c r="AC104" s="83"/>
      <c r="AD104" s="83"/>
      <c r="AE104" s="83"/>
      <c r="AF104" s="83"/>
      <c r="AG104" s="83"/>
      <c r="AH104" s="57">
        <f t="shared" si="88"/>
        <v>0</v>
      </c>
      <c r="AI104" s="75" t="str">
        <f t="shared" si="89"/>
        <v>Moderado</v>
      </c>
      <c r="AJ104" s="74">
        <f t="shared" si="90"/>
        <v>0.6</v>
      </c>
      <c r="AK104" s="936" t="e">
        <f>IF(AND(M104&lt;&gt;"",AI104&lt;&gt;""),VLOOKUP(M104&amp;AI104,'No Eliminar'!$P$32:$Q$56,2,FALSE),"")</f>
        <v>#N/A</v>
      </c>
      <c r="AL104" s="124"/>
      <c r="AM104" s="992"/>
      <c r="AN104" s="992"/>
      <c r="AO104" s="87" t="str">
        <f t="shared" si="91"/>
        <v>Impacto</v>
      </c>
      <c r="AP104" s="88"/>
      <c r="AQ104" s="130" t="str">
        <f t="shared" si="92"/>
        <v/>
      </c>
      <c r="AR104" s="88"/>
      <c r="AS104" s="86" t="str">
        <f t="shared" si="93"/>
        <v/>
      </c>
      <c r="AT104" s="89" t="e">
        <f t="shared" si="94"/>
        <v>#VALUE!</v>
      </c>
      <c r="AU104" s="88"/>
      <c r="AV104" s="88"/>
      <c r="AW104" s="88"/>
      <c r="AX104" s="89" t="str">
        <f t="shared" si="95"/>
        <v/>
      </c>
      <c r="AY104" s="90" t="str">
        <f t="shared" si="96"/>
        <v>Muy Alta</v>
      </c>
      <c r="AZ104" s="89" t="e">
        <f t="shared" si="97"/>
        <v>#VALUE!</v>
      </c>
      <c r="BA104" s="90" t="e">
        <f t="shared" si="98"/>
        <v>#VALUE!</v>
      </c>
      <c r="BB104" s="69" t="e">
        <f>IF(AND(AY104&lt;&gt;"",BA104&lt;&gt;""),VLOOKUP(AY104&amp;BA104,'No Eliminar'!$P$3:$Q$27,2,FALSE),"")</f>
        <v>#VALUE!</v>
      </c>
      <c r="BC104" s="88"/>
      <c r="BD104" s="992"/>
      <c r="BE104" s="992"/>
      <c r="BF104" s="992"/>
      <c r="BG104" s="992"/>
      <c r="BH104" s="992"/>
      <c r="BI104" s="1077"/>
    </row>
    <row r="105" spans="2:61" ht="49.5" thickBot="1" x14ac:dyDescent="0.35">
      <c r="B105" s="63"/>
      <c r="C105" s="156" t="e">
        <f>VLOOKUP(B105,'No Eliminar'!B$3:D$18,2,FALSE)</f>
        <v>#N/A</v>
      </c>
      <c r="D105" s="156" t="e">
        <f>VLOOKUP(B105,'No Eliminar'!B$3:E$18,4,FALSE)</f>
        <v>#N/A</v>
      </c>
      <c r="E105" s="63"/>
      <c r="F105" s="133"/>
      <c r="G105" s="1131"/>
      <c r="H105" s="1061"/>
      <c r="I105" s="1132"/>
      <c r="J105" s="1132"/>
      <c r="K105" s="431"/>
      <c r="L105" s="142"/>
      <c r="M105" s="937" t="str">
        <f t="shared" si="86"/>
        <v>;</v>
      </c>
      <c r="N105" s="938" t="str">
        <f t="shared" si="87"/>
        <v/>
      </c>
      <c r="O105" s="83"/>
      <c r="P105" s="83"/>
      <c r="Q105" s="83"/>
      <c r="R105" s="83"/>
      <c r="S105" s="83"/>
      <c r="T105" s="83"/>
      <c r="U105" s="83"/>
      <c r="V105" s="83"/>
      <c r="W105" s="83"/>
      <c r="X105" s="83"/>
      <c r="Y105" s="83"/>
      <c r="Z105" s="83"/>
      <c r="AA105" s="83"/>
      <c r="AB105" s="83"/>
      <c r="AC105" s="83"/>
      <c r="AD105" s="83"/>
      <c r="AE105" s="83"/>
      <c r="AF105" s="83"/>
      <c r="AG105" s="83"/>
      <c r="AH105" s="57">
        <f t="shared" si="88"/>
        <v>0</v>
      </c>
      <c r="AI105" s="75" t="str">
        <f t="shared" si="89"/>
        <v>Moderado</v>
      </c>
      <c r="AJ105" s="74">
        <f t="shared" si="90"/>
        <v>0.6</v>
      </c>
      <c r="AK105" s="936" t="e">
        <f>IF(AND(M105&lt;&gt;"",AI105&lt;&gt;""),VLOOKUP(M105&amp;AI105,'No Eliminar'!$P$32:$Q$56,2,FALSE),"")</f>
        <v>#N/A</v>
      </c>
      <c r="AL105" s="124"/>
      <c r="AM105" s="992"/>
      <c r="AN105" s="992"/>
      <c r="AO105" s="87" t="str">
        <f t="shared" si="91"/>
        <v>Impacto</v>
      </c>
      <c r="AP105" s="88"/>
      <c r="AQ105" s="130" t="str">
        <f t="shared" si="92"/>
        <v/>
      </c>
      <c r="AR105" s="88"/>
      <c r="AS105" s="86" t="str">
        <f t="shared" si="93"/>
        <v/>
      </c>
      <c r="AT105" s="89" t="e">
        <f t="shared" si="94"/>
        <v>#VALUE!</v>
      </c>
      <c r="AU105" s="88"/>
      <c r="AV105" s="88"/>
      <c r="AW105" s="88"/>
      <c r="AX105" s="89" t="str">
        <f t="shared" si="95"/>
        <v/>
      </c>
      <c r="AY105" s="90" t="str">
        <f t="shared" si="96"/>
        <v>Muy Alta</v>
      </c>
      <c r="AZ105" s="89" t="e">
        <f t="shared" si="97"/>
        <v>#VALUE!</v>
      </c>
      <c r="BA105" s="90" t="e">
        <f t="shared" si="98"/>
        <v>#VALUE!</v>
      </c>
      <c r="BB105" s="69" t="e">
        <f>IF(AND(AY105&lt;&gt;"",BA105&lt;&gt;""),VLOOKUP(AY105&amp;BA105,'No Eliminar'!$P$3:$Q$27,2,FALSE),"")</f>
        <v>#VALUE!</v>
      </c>
      <c r="BC105" s="88"/>
      <c r="BD105" s="992"/>
      <c r="BE105" s="992"/>
      <c r="BF105" s="992"/>
      <c r="BG105" s="992"/>
      <c r="BH105" s="992"/>
      <c r="BI105" s="1077"/>
    </row>
    <row r="106" spans="2:61" ht="49.5" thickBot="1" x14ac:dyDescent="0.35">
      <c r="B106" s="63"/>
      <c r="C106" s="156" t="e">
        <f>VLOOKUP(B106,'No Eliminar'!B$3:D$18,2,FALSE)</f>
        <v>#N/A</v>
      </c>
      <c r="D106" s="156" t="e">
        <f>VLOOKUP(B106,'No Eliminar'!B$3:E$18,4,FALSE)</f>
        <v>#N/A</v>
      </c>
      <c r="E106" s="63"/>
      <c r="F106" s="133"/>
      <c r="G106" s="1131"/>
      <c r="H106" s="1061"/>
      <c r="I106" s="1132"/>
      <c r="J106" s="1132"/>
      <c r="K106" s="431"/>
      <c r="L106" s="142"/>
      <c r="M106" s="937" t="str">
        <f t="shared" si="86"/>
        <v>;</v>
      </c>
      <c r="N106" s="938" t="str">
        <f t="shared" si="87"/>
        <v/>
      </c>
      <c r="O106" s="83"/>
      <c r="P106" s="83"/>
      <c r="Q106" s="83"/>
      <c r="R106" s="83"/>
      <c r="S106" s="83"/>
      <c r="T106" s="83"/>
      <c r="U106" s="83"/>
      <c r="V106" s="83"/>
      <c r="W106" s="83"/>
      <c r="X106" s="83"/>
      <c r="Y106" s="83"/>
      <c r="Z106" s="83"/>
      <c r="AA106" s="83"/>
      <c r="AB106" s="83"/>
      <c r="AC106" s="83"/>
      <c r="AD106" s="83"/>
      <c r="AE106" s="83"/>
      <c r="AF106" s="83"/>
      <c r="AG106" s="83"/>
      <c r="AH106" s="57">
        <f t="shared" si="88"/>
        <v>0</v>
      </c>
      <c r="AI106" s="75" t="str">
        <f t="shared" si="89"/>
        <v>Moderado</v>
      </c>
      <c r="AJ106" s="74">
        <f t="shared" si="90"/>
        <v>0.6</v>
      </c>
      <c r="AK106" s="936" t="e">
        <f>IF(AND(M106&lt;&gt;"",AI106&lt;&gt;""),VLOOKUP(M106&amp;AI106,'No Eliminar'!$P$32:$Q$56,2,FALSE),"")</f>
        <v>#N/A</v>
      </c>
      <c r="AL106" s="124"/>
      <c r="AM106" s="992"/>
      <c r="AN106" s="992"/>
      <c r="AO106" s="87" t="str">
        <f t="shared" si="91"/>
        <v>Impacto</v>
      </c>
      <c r="AP106" s="88"/>
      <c r="AQ106" s="130" t="str">
        <f t="shared" si="92"/>
        <v/>
      </c>
      <c r="AR106" s="88"/>
      <c r="AS106" s="86" t="str">
        <f t="shared" si="93"/>
        <v/>
      </c>
      <c r="AT106" s="89" t="e">
        <f t="shared" si="94"/>
        <v>#VALUE!</v>
      </c>
      <c r="AU106" s="88"/>
      <c r="AV106" s="88"/>
      <c r="AW106" s="88"/>
      <c r="AX106" s="89" t="str">
        <f t="shared" si="95"/>
        <v/>
      </c>
      <c r="AY106" s="90" t="str">
        <f t="shared" si="96"/>
        <v>Muy Alta</v>
      </c>
      <c r="AZ106" s="89" t="e">
        <f t="shared" si="97"/>
        <v>#VALUE!</v>
      </c>
      <c r="BA106" s="90" t="e">
        <f t="shared" si="98"/>
        <v>#VALUE!</v>
      </c>
      <c r="BB106" s="69" t="e">
        <f>IF(AND(AY106&lt;&gt;"",BA106&lt;&gt;""),VLOOKUP(AY106&amp;BA106,'No Eliminar'!$P$3:$Q$27,2,FALSE),"")</f>
        <v>#VALUE!</v>
      </c>
      <c r="BC106" s="88"/>
      <c r="BD106" s="992"/>
      <c r="BE106" s="992"/>
      <c r="BF106" s="992"/>
      <c r="BG106" s="992"/>
      <c r="BH106" s="992"/>
      <c r="BI106" s="1077"/>
    </row>
    <row r="107" spans="2:61" ht="49.5" thickBot="1" x14ac:dyDescent="0.35">
      <c r="B107" s="63"/>
      <c r="C107" s="156" t="e">
        <f>VLOOKUP(B107,'No Eliminar'!B$3:D$18,2,FALSE)</f>
        <v>#N/A</v>
      </c>
      <c r="D107" s="156" t="e">
        <f>VLOOKUP(B107,'No Eliminar'!B$3:E$18,4,FALSE)</f>
        <v>#N/A</v>
      </c>
      <c r="E107" s="63"/>
      <c r="F107" s="133"/>
      <c r="G107" s="1131"/>
      <c r="H107" s="1061"/>
      <c r="I107" s="1132"/>
      <c r="J107" s="1132"/>
      <c r="K107" s="431"/>
      <c r="L107" s="142"/>
      <c r="M107" s="937" t="str">
        <f t="shared" si="86"/>
        <v>;</v>
      </c>
      <c r="N107" s="938" t="str">
        <f t="shared" si="87"/>
        <v/>
      </c>
      <c r="O107" s="83"/>
      <c r="P107" s="83"/>
      <c r="Q107" s="83"/>
      <c r="R107" s="83"/>
      <c r="S107" s="83"/>
      <c r="T107" s="83"/>
      <c r="U107" s="83"/>
      <c r="V107" s="83"/>
      <c r="W107" s="83"/>
      <c r="X107" s="83"/>
      <c r="Y107" s="83"/>
      <c r="Z107" s="83"/>
      <c r="AA107" s="83"/>
      <c r="AB107" s="83"/>
      <c r="AC107" s="83"/>
      <c r="AD107" s="83"/>
      <c r="AE107" s="83"/>
      <c r="AF107" s="83"/>
      <c r="AG107" s="83"/>
      <c r="AH107" s="57">
        <f t="shared" si="88"/>
        <v>0</v>
      </c>
      <c r="AI107" s="75" t="str">
        <f t="shared" si="89"/>
        <v>Moderado</v>
      </c>
      <c r="AJ107" s="74">
        <f t="shared" si="90"/>
        <v>0.6</v>
      </c>
      <c r="AK107" s="936" t="e">
        <f>IF(AND(M107&lt;&gt;"",AI107&lt;&gt;""),VLOOKUP(M107&amp;AI107,'No Eliminar'!$P$32:$Q$56,2,FALSE),"")</f>
        <v>#N/A</v>
      </c>
      <c r="AL107" s="124"/>
      <c r="AM107" s="992"/>
      <c r="AN107" s="992"/>
      <c r="AO107" s="87" t="str">
        <f t="shared" si="91"/>
        <v>Impacto</v>
      </c>
      <c r="AP107" s="88"/>
      <c r="AQ107" s="130" t="str">
        <f t="shared" si="92"/>
        <v/>
      </c>
      <c r="AR107" s="88"/>
      <c r="AS107" s="86" t="str">
        <f t="shared" si="93"/>
        <v/>
      </c>
      <c r="AT107" s="89" t="e">
        <f t="shared" si="94"/>
        <v>#VALUE!</v>
      </c>
      <c r="AU107" s="88"/>
      <c r="AV107" s="88"/>
      <c r="AW107" s="88"/>
      <c r="AX107" s="89" t="str">
        <f t="shared" si="95"/>
        <v/>
      </c>
      <c r="AY107" s="90" t="str">
        <f t="shared" si="96"/>
        <v>Muy Alta</v>
      </c>
      <c r="AZ107" s="89" t="e">
        <f t="shared" si="97"/>
        <v>#VALUE!</v>
      </c>
      <c r="BA107" s="90" t="e">
        <f t="shared" si="98"/>
        <v>#VALUE!</v>
      </c>
      <c r="BB107" s="69" t="e">
        <f>IF(AND(AY107&lt;&gt;"",BA107&lt;&gt;""),VLOOKUP(AY107&amp;BA107,'No Eliminar'!$P$3:$Q$27,2,FALSE),"")</f>
        <v>#VALUE!</v>
      </c>
      <c r="BC107" s="88"/>
      <c r="BD107" s="992"/>
      <c r="BE107" s="992"/>
      <c r="BF107" s="992"/>
      <c r="BG107" s="992"/>
      <c r="BH107" s="992"/>
      <c r="BI107" s="1077"/>
    </row>
    <row r="108" spans="2:61" ht="49.5" thickBot="1" x14ac:dyDescent="0.35">
      <c r="B108" s="63"/>
      <c r="C108" s="156" t="e">
        <f>VLOOKUP(B108,'No Eliminar'!B$3:D$18,2,FALSE)</f>
        <v>#N/A</v>
      </c>
      <c r="D108" s="156" t="e">
        <f>VLOOKUP(B108,'No Eliminar'!B$3:E$18,4,FALSE)</f>
        <v>#N/A</v>
      </c>
      <c r="E108" s="63"/>
      <c r="F108" s="133"/>
      <c r="G108" s="1131"/>
      <c r="H108" s="1061"/>
      <c r="I108" s="1132"/>
      <c r="J108" s="1132"/>
      <c r="K108" s="431"/>
      <c r="L108" s="142"/>
      <c r="M108" s="937" t="str">
        <f t="shared" si="86"/>
        <v>;</v>
      </c>
      <c r="N108" s="938" t="str">
        <f t="shared" si="87"/>
        <v/>
      </c>
      <c r="O108" s="83"/>
      <c r="P108" s="83"/>
      <c r="Q108" s="83"/>
      <c r="R108" s="83"/>
      <c r="S108" s="83"/>
      <c r="T108" s="83"/>
      <c r="U108" s="83"/>
      <c r="V108" s="83"/>
      <c r="W108" s="83"/>
      <c r="X108" s="83"/>
      <c r="Y108" s="83"/>
      <c r="Z108" s="83"/>
      <c r="AA108" s="83"/>
      <c r="AB108" s="83"/>
      <c r="AC108" s="83"/>
      <c r="AD108" s="83"/>
      <c r="AE108" s="83"/>
      <c r="AF108" s="83"/>
      <c r="AG108" s="83"/>
      <c r="AH108" s="57">
        <f t="shared" si="88"/>
        <v>0</v>
      </c>
      <c r="AI108" s="75" t="str">
        <f t="shared" si="89"/>
        <v>Moderado</v>
      </c>
      <c r="AJ108" s="74">
        <f t="shared" si="90"/>
        <v>0.6</v>
      </c>
      <c r="AK108" s="936" t="e">
        <f>IF(AND(M108&lt;&gt;"",AI108&lt;&gt;""),VLOOKUP(M108&amp;AI108,'No Eliminar'!$P$32:$Q$56,2,FALSE),"")</f>
        <v>#N/A</v>
      </c>
      <c r="AL108" s="124"/>
      <c r="AM108" s="992"/>
      <c r="AN108" s="992"/>
      <c r="AO108" s="87" t="str">
        <f t="shared" si="91"/>
        <v>Impacto</v>
      </c>
      <c r="AP108" s="88"/>
      <c r="AQ108" s="130" t="str">
        <f t="shared" si="92"/>
        <v/>
      </c>
      <c r="AR108" s="88"/>
      <c r="AS108" s="86" t="str">
        <f t="shared" si="93"/>
        <v/>
      </c>
      <c r="AT108" s="89" t="e">
        <f t="shared" si="94"/>
        <v>#VALUE!</v>
      </c>
      <c r="AU108" s="88"/>
      <c r="AV108" s="88"/>
      <c r="AW108" s="88"/>
      <c r="AX108" s="89" t="str">
        <f t="shared" si="95"/>
        <v/>
      </c>
      <c r="AY108" s="90" t="str">
        <f t="shared" si="96"/>
        <v>Muy Alta</v>
      </c>
      <c r="AZ108" s="89" t="e">
        <f t="shared" si="97"/>
        <v>#VALUE!</v>
      </c>
      <c r="BA108" s="90" t="e">
        <f t="shared" si="98"/>
        <v>#VALUE!</v>
      </c>
      <c r="BB108" s="69" t="e">
        <f>IF(AND(AY108&lt;&gt;"",BA108&lt;&gt;""),VLOOKUP(AY108&amp;BA108,'No Eliminar'!$P$3:$Q$27,2,FALSE),"")</f>
        <v>#VALUE!</v>
      </c>
      <c r="BC108" s="88"/>
      <c r="BD108" s="992"/>
      <c r="BE108" s="992"/>
      <c r="BF108" s="992"/>
      <c r="BG108" s="992"/>
      <c r="BH108" s="992"/>
      <c r="BI108" s="1077"/>
    </row>
    <row r="109" spans="2:61" ht="49.5" thickBot="1" x14ac:dyDescent="0.35">
      <c r="B109" s="63"/>
      <c r="C109" s="156" t="e">
        <f>VLOOKUP(B109,'No Eliminar'!B$3:D$18,2,FALSE)</f>
        <v>#N/A</v>
      </c>
      <c r="D109" s="156" t="e">
        <f>VLOOKUP(B109,'No Eliminar'!B$3:E$18,4,FALSE)</f>
        <v>#N/A</v>
      </c>
      <c r="E109" s="63"/>
      <c r="F109" s="133"/>
      <c r="G109" s="1131"/>
      <c r="H109" s="1061"/>
      <c r="I109" s="1132"/>
      <c r="J109" s="1132"/>
      <c r="K109" s="431"/>
      <c r="L109" s="142"/>
      <c r="M109" s="937" t="str">
        <f t="shared" si="86"/>
        <v>;</v>
      </c>
      <c r="N109" s="938" t="str">
        <f t="shared" si="87"/>
        <v/>
      </c>
      <c r="O109" s="83"/>
      <c r="P109" s="83"/>
      <c r="Q109" s="83"/>
      <c r="R109" s="83"/>
      <c r="S109" s="83"/>
      <c r="T109" s="83"/>
      <c r="U109" s="83"/>
      <c r="V109" s="83"/>
      <c r="W109" s="83"/>
      <c r="X109" s="83"/>
      <c r="Y109" s="83"/>
      <c r="Z109" s="83"/>
      <c r="AA109" s="83"/>
      <c r="AB109" s="83"/>
      <c r="AC109" s="83"/>
      <c r="AD109" s="83"/>
      <c r="AE109" s="83"/>
      <c r="AF109" s="83"/>
      <c r="AG109" s="83"/>
      <c r="AH109" s="57">
        <f t="shared" si="88"/>
        <v>0</v>
      </c>
      <c r="AI109" s="75" t="str">
        <f t="shared" si="89"/>
        <v>Moderado</v>
      </c>
      <c r="AJ109" s="74">
        <f t="shared" si="90"/>
        <v>0.6</v>
      </c>
      <c r="AK109" s="936" t="e">
        <f>IF(AND(M109&lt;&gt;"",AI109&lt;&gt;""),VLOOKUP(M109&amp;AI109,'No Eliminar'!$P$32:$Q$56,2,FALSE),"")</f>
        <v>#N/A</v>
      </c>
      <c r="AL109" s="124"/>
      <c r="AM109" s="992"/>
      <c r="AN109" s="992"/>
      <c r="AO109" s="87" t="str">
        <f t="shared" si="91"/>
        <v>Impacto</v>
      </c>
      <c r="AP109" s="88"/>
      <c r="AQ109" s="130" t="str">
        <f t="shared" si="92"/>
        <v/>
      </c>
      <c r="AR109" s="88"/>
      <c r="AS109" s="86" t="str">
        <f t="shared" si="93"/>
        <v/>
      </c>
      <c r="AT109" s="89" t="e">
        <f t="shared" si="94"/>
        <v>#VALUE!</v>
      </c>
      <c r="AU109" s="88"/>
      <c r="AV109" s="88"/>
      <c r="AW109" s="88"/>
      <c r="AX109" s="89" t="str">
        <f t="shared" si="95"/>
        <v/>
      </c>
      <c r="AY109" s="90" t="str">
        <f t="shared" si="96"/>
        <v>Muy Alta</v>
      </c>
      <c r="AZ109" s="89" t="e">
        <f t="shared" si="97"/>
        <v>#VALUE!</v>
      </c>
      <c r="BA109" s="90" t="e">
        <f t="shared" si="98"/>
        <v>#VALUE!</v>
      </c>
      <c r="BB109" s="69" t="e">
        <f>IF(AND(AY109&lt;&gt;"",BA109&lt;&gt;""),VLOOKUP(AY109&amp;BA109,'No Eliminar'!$P$3:$Q$27,2,FALSE),"")</f>
        <v>#VALUE!</v>
      </c>
      <c r="BC109" s="88"/>
      <c r="BD109" s="992"/>
      <c r="BE109" s="992"/>
      <c r="BF109" s="992"/>
      <c r="BG109" s="992"/>
      <c r="BH109" s="992"/>
      <c r="BI109" s="1077"/>
    </row>
    <row r="110" spans="2:61" ht="49.5" thickBot="1" x14ac:dyDescent="0.35">
      <c r="B110" s="63"/>
      <c r="C110" s="156" t="e">
        <f>VLOOKUP(B110,'No Eliminar'!B$3:D$18,2,FALSE)</f>
        <v>#N/A</v>
      </c>
      <c r="D110" s="156" t="e">
        <f>VLOOKUP(B110,'No Eliminar'!B$3:E$18,4,FALSE)</f>
        <v>#N/A</v>
      </c>
      <c r="E110" s="63"/>
      <c r="F110" s="133"/>
      <c r="G110" s="1131"/>
      <c r="H110" s="1061"/>
      <c r="I110" s="1132"/>
      <c r="J110" s="1132"/>
      <c r="K110" s="431"/>
      <c r="L110" s="142"/>
      <c r="M110" s="937" t="str">
        <f t="shared" si="86"/>
        <v>;</v>
      </c>
      <c r="N110" s="938" t="str">
        <f t="shared" si="87"/>
        <v/>
      </c>
      <c r="O110" s="83"/>
      <c r="P110" s="83"/>
      <c r="Q110" s="83"/>
      <c r="R110" s="83"/>
      <c r="S110" s="83"/>
      <c r="T110" s="83"/>
      <c r="U110" s="83"/>
      <c r="V110" s="83"/>
      <c r="W110" s="83"/>
      <c r="X110" s="83"/>
      <c r="Y110" s="83"/>
      <c r="Z110" s="83"/>
      <c r="AA110" s="83"/>
      <c r="AB110" s="83"/>
      <c r="AC110" s="83"/>
      <c r="AD110" s="83"/>
      <c r="AE110" s="83"/>
      <c r="AF110" s="83"/>
      <c r="AG110" s="83"/>
      <c r="AH110" s="57">
        <f t="shared" si="88"/>
        <v>0</v>
      </c>
      <c r="AI110" s="75" t="str">
        <f t="shared" si="89"/>
        <v>Moderado</v>
      </c>
      <c r="AJ110" s="74">
        <f t="shared" si="90"/>
        <v>0.6</v>
      </c>
      <c r="AK110" s="936" t="e">
        <f>IF(AND(M110&lt;&gt;"",AI110&lt;&gt;""),VLOOKUP(M110&amp;AI110,'No Eliminar'!$P$32:$Q$56,2,FALSE),"")</f>
        <v>#N/A</v>
      </c>
      <c r="AL110" s="124"/>
      <c r="AM110" s="992"/>
      <c r="AN110" s="992"/>
      <c r="AO110" s="87" t="str">
        <f t="shared" si="91"/>
        <v>Impacto</v>
      </c>
      <c r="AP110" s="88"/>
      <c r="AQ110" s="130" t="str">
        <f t="shared" si="92"/>
        <v/>
      </c>
      <c r="AR110" s="88"/>
      <c r="AS110" s="86" t="str">
        <f t="shared" si="93"/>
        <v/>
      </c>
      <c r="AT110" s="89" t="e">
        <f t="shared" si="94"/>
        <v>#VALUE!</v>
      </c>
      <c r="AU110" s="88"/>
      <c r="AV110" s="88"/>
      <c r="AW110" s="88"/>
      <c r="AX110" s="89" t="str">
        <f t="shared" si="95"/>
        <v/>
      </c>
      <c r="AY110" s="90" t="str">
        <f t="shared" si="96"/>
        <v>Muy Alta</v>
      </c>
      <c r="AZ110" s="89" t="e">
        <f t="shared" si="97"/>
        <v>#VALUE!</v>
      </c>
      <c r="BA110" s="90" t="e">
        <f t="shared" si="98"/>
        <v>#VALUE!</v>
      </c>
      <c r="BB110" s="69" t="e">
        <f>IF(AND(AY110&lt;&gt;"",BA110&lt;&gt;""),VLOOKUP(AY110&amp;BA110,'No Eliminar'!$P$3:$Q$27,2,FALSE),"")</f>
        <v>#VALUE!</v>
      </c>
      <c r="BC110" s="88"/>
      <c r="BD110" s="992"/>
      <c r="BE110" s="992"/>
      <c r="BF110" s="992"/>
      <c r="BG110" s="992"/>
      <c r="BH110" s="992"/>
      <c r="BI110" s="1077"/>
    </row>
    <row r="111" spans="2:61" ht="49.5" thickBot="1" x14ac:dyDescent="0.35">
      <c r="B111" s="63"/>
      <c r="C111" s="156" t="e">
        <f>VLOOKUP(B111,'No Eliminar'!B$3:D$18,2,FALSE)</f>
        <v>#N/A</v>
      </c>
      <c r="D111" s="156" t="e">
        <f>VLOOKUP(B111,'No Eliminar'!B$3:E$18,4,FALSE)</f>
        <v>#N/A</v>
      </c>
      <c r="E111" s="63"/>
      <c r="F111" s="133"/>
      <c r="G111" s="1131"/>
      <c r="H111" s="1061"/>
      <c r="I111" s="1132"/>
      <c r="J111" s="1132"/>
      <c r="K111" s="431"/>
      <c r="L111" s="142"/>
      <c r="M111" s="937" t="str">
        <f t="shared" si="86"/>
        <v>;</v>
      </c>
      <c r="N111" s="938" t="str">
        <f t="shared" si="87"/>
        <v/>
      </c>
      <c r="O111" s="83"/>
      <c r="P111" s="83"/>
      <c r="Q111" s="83"/>
      <c r="R111" s="83"/>
      <c r="S111" s="83"/>
      <c r="T111" s="83"/>
      <c r="U111" s="83"/>
      <c r="V111" s="83"/>
      <c r="W111" s="83"/>
      <c r="X111" s="83"/>
      <c r="Y111" s="83"/>
      <c r="Z111" s="83"/>
      <c r="AA111" s="83"/>
      <c r="AB111" s="83"/>
      <c r="AC111" s="83"/>
      <c r="AD111" s="83"/>
      <c r="AE111" s="83"/>
      <c r="AF111" s="83"/>
      <c r="AG111" s="83"/>
      <c r="AH111" s="57">
        <f t="shared" si="88"/>
        <v>0</v>
      </c>
      <c r="AI111" s="75" t="str">
        <f t="shared" si="89"/>
        <v>Moderado</v>
      </c>
      <c r="AJ111" s="74">
        <f t="shared" si="90"/>
        <v>0.6</v>
      </c>
      <c r="AK111" s="936" t="e">
        <f>IF(AND(M111&lt;&gt;"",AI111&lt;&gt;""),VLOOKUP(M111&amp;AI111,'No Eliminar'!$P$32:$Q$56,2,FALSE),"")</f>
        <v>#N/A</v>
      </c>
      <c r="AL111" s="124"/>
      <c r="AM111" s="992"/>
      <c r="AN111" s="992"/>
      <c r="AO111" s="87" t="str">
        <f t="shared" si="91"/>
        <v>Impacto</v>
      </c>
      <c r="AP111" s="88"/>
      <c r="AQ111" s="130" t="str">
        <f t="shared" si="92"/>
        <v/>
      </c>
      <c r="AR111" s="88"/>
      <c r="AS111" s="86" t="str">
        <f t="shared" si="93"/>
        <v/>
      </c>
      <c r="AT111" s="89" t="e">
        <f t="shared" si="94"/>
        <v>#VALUE!</v>
      </c>
      <c r="AU111" s="88"/>
      <c r="AV111" s="88"/>
      <c r="AW111" s="88"/>
      <c r="AX111" s="89" t="str">
        <f t="shared" si="95"/>
        <v/>
      </c>
      <c r="AY111" s="90" t="str">
        <f t="shared" si="96"/>
        <v>Muy Alta</v>
      </c>
      <c r="AZ111" s="89" t="e">
        <f t="shared" si="97"/>
        <v>#VALUE!</v>
      </c>
      <c r="BA111" s="90" t="e">
        <f t="shared" si="98"/>
        <v>#VALUE!</v>
      </c>
      <c r="BB111" s="69" t="e">
        <f>IF(AND(AY111&lt;&gt;"",BA111&lt;&gt;""),VLOOKUP(AY111&amp;BA111,'No Eliminar'!$P$3:$Q$27,2,FALSE),"")</f>
        <v>#VALUE!</v>
      </c>
      <c r="BC111" s="88"/>
      <c r="BD111" s="992"/>
      <c r="BE111" s="992"/>
      <c r="BF111" s="992"/>
      <c r="BG111" s="992"/>
      <c r="BH111" s="992"/>
      <c r="BI111" s="1077"/>
    </row>
    <row r="112" spans="2:61" ht="49.5" thickBot="1" x14ac:dyDescent="0.35">
      <c r="B112" s="63"/>
      <c r="C112" s="156" t="e">
        <f>VLOOKUP(B112,'No Eliminar'!B$3:D$18,2,FALSE)</f>
        <v>#N/A</v>
      </c>
      <c r="D112" s="156" t="e">
        <f>VLOOKUP(B112,'No Eliminar'!B$3:E$18,4,FALSE)</f>
        <v>#N/A</v>
      </c>
      <c r="E112" s="63"/>
      <c r="F112" s="133"/>
      <c r="G112" s="1131"/>
      <c r="H112" s="1061"/>
      <c r="I112" s="1132"/>
      <c r="J112" s="1132"/>
      <c r="K112" s="431"/>
      <c r="L112" s="142"/>
      <c r="M112" s="937" t="str">
        <f t="shared" si="86"/>
        <v>;</v>
      </c>
      <c r="N112" s="938" t="str">
        <f t="shared" si="87"/>
        <v/>
      </c>
      <c r="O112" s="83"/>
      <c r="P112" s="83"/>
      <c r="Q112" s="83"/>
      <c r="R112" s="83"/>
      <c r="S112" s="83"/>
      <c r="T112" s="83"/>
      <c r="U112" s="83"/>
      <c r="V112" s="83"/>
      <c r="W112" s="83"/>
      <c r="X112" s="83"/>
      <c r="Y112" s="83"/>
      <c r="Z112" s="83"/>
      <c r="AA112" s="83"/>
      <c r="AB112" s="83"/>
      <c r="AC112" s="83"/>
      <c r="AD112" s="83"/>
      <c r="AE112" s="83"/>
      <c r="AF112" s="83"/>
      <c r="AG112" s="83"/>
      <c r="AH112" s="57">
        <f t="shared" si="88"/>
        <v>0</v>
      </c>
      <c r="AI112" s="75" t="str">
        <f t="shared" si="89"/>
        <v>Moderado</v>
      </c>
      <c r="AJ112" s="74">
        <f t="shared" si="90"/>
        <v>0.6</v>
      </c>
      <c r="AK112" s="936" t="e">
        <f>IF(AND(M112&lt;&gt;"",AI112&lt;&gt;""),VLOOKUP(M112&amp;AI112,'No Eliminar'!$P$32:$Q$56,2,FALSE),"")</f>
        <v>#N/A</v>
      </c>
      <c r="AL112" s="124"/>
      <c r="AM112" s="992"/>
      <c r="AN112" s="992"/>
      <c r="AO112" s="87" t="str">
        <f t="shared" si="91"/>
        <v>Impacto</v>
      </c>
      <c r="AP112" s="88"/>
      <c r="AQ112" s="130" t="str">
        <f t="shared" si="92"/>
        <v/>
      </c>
      <c r="AR112" s="88"/>
      <c r="AS112" s="86" t="str">
        <f t="shared" si="93"/>
        <v/>
      </c>
      <c r="AT112" s="89" t="e">
        <f t="shared" si="94"/>
        <v>#VALUE!</v>
      </c>
      <c r="AU112" s="88"/>
      <c r="AV112" s="88"/>
      <c r="AW112" s="88"/>
      <c r="AX112" s="89" t="str">
        <f t="shared" si="95"/>
        <v/>
      </c>
      <c r="AY112" s="90" t="str">
        <f t="shared" si="96"/>
        <v>Muy Alta</v>
      </c>
      <c r="AZ112" s="89" t="e">
        <f t="shared" si="97"/>
        <v>#VALUE!</v>
      </c>
      <c r="BA112" s="90" t="e">
        <f t="shared" si="98"/>
        <v>#VALUE!</v>
      </c>
      <c r="BB112" s="69" t="e">
        <f>IF(AND(AY112&lt;&gt;"",BA112&lt;&gt;""),VLOOKUP(AY112&amp;BA112,'No Eliminar'!$P$3:$Q$27,2,FALSE),"")</f>
        <v>#VALUE!</v>
      </c>
      <c r="BC112" s="88"/>
      <c r="BD112" s="992"/>
      <c r="BE112" s="992"/>
      <c r="BF112" s="992"/>
      <c r="BG112" s="992"/>
      <c r="BH112" s="992"/>
      <c r="BI112" s="1077"/>
    </row>
    <row r="113" spans="2:61" ht="49.5" thickBot="1" x14ac:dyDescent="0.35">
      <c r="B113" s="63"/>
      <c r="C113" s="156" t="e">
        <f>VLOOKUP(B113,'No Eliminar'!B$3:D$18,2,FALSE)</f>
        <v>#N/A</v>
      </c>
      <c r="D113" s="156" t="e">
        <f>VLOOKUP(B113,'No Eliminar'!B$3:E$18,4,FALSE)</f>
        <v>#N/A</v>
      </c>
      <c r="E113" s="63"/>
      <c r="F113" s="133"/>
      <c r="G113" s="1131"/>
      <c r="H113" s="1061"/>
      <c r="I113" s="1132"/>
      <c r="J113" s="1132"/>
      <c r="K113" s="431"/>
      <c r="L113" s="142"/>
      <c r="M113" s="937" t="str">
        <f t="shared" si="86"/>
        <v>;</v>
      </c>
      <c r="N113" s="938" t="str">
        <f t="shared" si="87"/>
        <v/>
      </c>
      <c r="O113" s="83"/>
      <c r="P113" s="83"/>
      <c r="Q113" s="83"/>
      <c r="R113" s="83"/>
      <c r="S113" s="83"/>
      <c r="T113" s="83"/>
      <c r="U113" s="83"/>
      <c r="V113" s="83"/>
      <c r="W113" s="83"/>
      <c r="X113" s="83"/>
      <c r="Y113" s="83"/>
      <c r="Z113" s="83"/>
      <c r="AA113" s="83"/>
      <c r="AB113" s="83"/>
      <c r="AC113" s="83"/>
      <c r="AD113" s="83"/>
      <c r="AE113" s="83"/>
      <c r="AF113" s="83"/>
      <c r="AG113" s="83"/>
      <c r="AH113" s="57">
        <f t="shared" si="88"/>
        <v>0</v>
      </c>
      <c r="AI113" s="75" t="str">
        <f t="shared" si="89"/>
        <v>Moderado</v>
      </c>
      <c r="AJ113" s="74">
        <f t="shared" si="90"/>
        <v>0.6</v>
      </c>
      <c r="AK113" s="936" t="e">
        <f>IF(AND(M113&lt;&gt;"",AI113&lt;&gt;""),VLOOKUP(M113&amp;AI113,'No Eliminar'!$P$32:$Q$56,2,FALSE),"")</f>
        <v>#N/A</v>
      </c>
      <c r="AL113" s="124"/>
      <c r="AM113" s="992"/>
      <c r="AN113" s="992"/>
      <c r="AO113" s="87" t="str">
        <f t="shared" si="91"/>
        <v>Impacto</v>
      </c>
      <c r="AP113" s="88"/>
      <c r="AQ113" s="130" t="str">
        <f t="shared" si="92"/>
        <v/>
      </c>
      <c r="AR113" s="88"/>
      <c r="AS113" s="86" t="str">
        <f t="shared" si="93"/>
        <v/>
      </c>
      <c r="AT113" s="89" t="e">
        <f t="shared" si="94"/>
        <v>#VALUE!</v>
      </c>
      <c r="AU113" s="88"/>
      <c r="AV113" s="88"/>
      <c r="AW113" s="88"/>
      <c r="AX113" s="89" t="str">
        <f t="shared" si="95"/>
        <v/>
      </c>
      <c r="AY113" s="90" t="str">
        <f t="shared" si="96"/>
        <v>Muy Alta</v>
      </c>
      <c r="AZ113" s="89" t="e">
        <f t="shared" si="97"/>
        <v>#VALUE!</v>
      </c>
      <c r="BA113" s="90" t="e">
        <f t="shared" si="98"/>
        <v>#VALUE!</v>
      </c>
      <c r="BB113" s="69" t="e">
        <f>IF(AND(AY113&lt;&gt;"",BA113&lt;&gt;""),VLOOKUP(AY113&amp;BA113,'No Eliminar'!$P$3:$Q$27,2,FALSE),"")</f>
        <v>#VALUE!</v>
      </c>
      <c r="BC113" s="88"/>
      <c r="BD113" s="992"/>
      <c r="BE113" s="992"/>
      <c r="BF113" s="992"/>
      <c r="BG113" s="992"/>
      <c r="BH113" s="992"/>
      <c r="BI113" s="1077"/>
    </row>
    <row r="114" spans="2:61" ht="49.5" thickBot="1" x14ac:dyDescent="0.35">
      <c r="B114" s="63"/>
      <c r="C114" s="156" t="e">
        <f>VLOOKUP(B114,'No Eliminar'!B$3:D$18,2,FALSE)</f>
        <v>#N/A</v>
      </c>
      <c r="D114" s="156" t="e">
        <f>VLOOKUP(B114,'No Eliminar'!B$3:E$18,4,FALSE)</f>
        <v>#N/A</v>
      </c>
      <c r="E114" s="63"/>
      <c r="F114" s="133"/>
      <c r="G114" s="1131"/>
      <c r="H114" s="1061"/>
      <c r="I114" s="1132"/>
      <c r="J114" s="1132"/>
      <c r="K114" s="431"/>
      <c r="L114" s="142"/>
      <c r="M114" s="937" t="str">
        <f t="shared" si="86"/>
        <v>;</v>
      </c>
      <c r="N114" s="938" t="str">
        <f t="shared" si="87"/>
        <v/>
      </c>
      <c r="O114" s="83"/>
      <c r="P114" s="83"/>
      <c r="Q114" s="83"/>
      <c r="R114" s="83"/>
      <c r="S114" s="83"/>
      <c r="T114" s="83"/>
      <c r="U114" s="83"/>
      <c r="V114" s="83"/>
      <c r="W114" s="83"/>
      <c r="X114" s="83"/>
      <c r="Y114" s="83"/>
      <c r="Z114" s="83"/>
      <c r="AA114" s="83"/>
      <c r="AB114" s="83"/>
      <c r="AC114" s="83"/>
      <c r="AD114" s="83"/>
      <c r="AE114" s="83"/>
      <c r="AF114" s="83"/>
      <c r="AG114" s="83"/>
      <c r="AH114" s="57">
        <f t="shared" si="88"/>
        <v>0</v>
      </c>
      <c r="AI114" s="75" t="str">
        <f t="shared" si="89"/>
        <v>Moderado</v>
      </c>
      <c r="AJ114" s="74">
        <f t="shared" si="90"/>
        <v>0.6</v>
      </c>
      <c r="AK114" s="936" t="e">
        <f>IF(AND(M114&lt;&gt;"",AI114&lt;&gt;""),VLOOKUP(M114&amp;AI114,'No Eliminar'!$P$32:$Q$56,2,FALSE),"")</f>
        <v>#N/A</v>
      </c>
      <c r="AL114" s="124"/>
      <c r="AM114" s="992"/>
      <c r="AN114" s="992"/>
      <c r="AO114" s="87" t="str">
        <f t="shared" si="91"/>
        <v>Impacto</v>
      </c>
      <c r="AP114" s="88"/>
      <c r="AQ114" s="130" t="str">
        <f t="shared" si="92"/>
        <v/>
      </c>
      <c r="AR114" s="88"/>
      <c r="AS114" s="86" t="str">
        <f t="shared" si="93"/>
        <v/>
      </c>
      <c r="AT114" s="89" t="e">
        <f t="shared" si="94"/>
        <v>#VALUE!</v>
      </c>
      <c r="AU114" s="88"/>
      <c r="AV114" s="88"/>
      <c r="AW114" s="88"/>
      <c r="AX114" s="89" t="str">
        <f t="shared" si="95"/>
        <v/>
      </c>
      <c r="AY114" s="90" t="str">
        <f t="shared" si="96"/>
        <v>Muy Alta</v>
      </c>
      <c r="AZ114" s="89" t="e">
        <f t="shared" si="97"/>
        <v>#VALUE!</v>
      </c>
      <c r="BA114" s="90" t="e">
        <f t="shared" si="98"/>
        <v>#VALUE!</v>
      </c>
      <c r="BB114" s="69" t="e">
        <f>IF(AND(AY114&lt;&gt;"",BA114&lt;&gt;""),VLOOKUP(AY114&amp;BA114,'No Eliminar'!$P$3:$Q$27,2,FALSE),"")</f>
        <v>#VALUE!</v>
      </c>
      <c r="BC114" s="88"/>
      <c r="BD114" s="992"/>
      <c r="BE114" s="992"/>
      <c r="BF114" s="992"/>
      <c r="BG114" s="992"/>
      <c r="BH114" s="992"/>
      <c r="BI114" s="1077"/>
    </row>
    <row r="115" spans="2:61" ht="49.5" thickBot="1" x14ac:dyDescent="0.35">
      <c r="B115" s="63"/>
      <c r="C115" s="156" t="e">
        <f>VLOOKUP(B115,'No Eliminar'!B$3:D$18,2,FALSE)</f>
        <v>#N/A</v>
      </c>
      <c r="D115" s="156" t="e">
        <f>VLOOKUP(B115,'No Eliminar'!B$3:E$18,4,FALSE)</f>
        <v>#N/A</v>
      </c>
      <c r="E115" s="63"/>
      <c r="F115" s="133"/>
      <c r="G115" s="1131"/>
      <c r="H115" s="1061"/>
      <c r="I115" s="1132"/>
      <c r="J115" s="1132"/>
      <c r="K115" s="431"/>
      <c r="L115" s="142"/>
      <c r="M115" s="937" t="str">
        <f t="shared" si="86"/>
        <v>;</v>
      </c>
      <c r="N115" s="938" t="str">
        <f t="shared" si="87"/>
        <v/>
      </c>
      <c r="O115" s="83"/>
      <c r="P115" s="83"/>
      <c r="Q115" s="83"/>
      <c r="R115" s="83"/>
      <c r="S115" s="83"/>
      <c r="T115" s="83"/>
      <c r="U115" s="83"/>
      <c r="V115" s="83"/>
      <c r="W115" s="83"/>
      <c r="X115" s="83"/>
      <c r="Y115" s="83"/>
      <c r="Z115" s="83"/>
      <c r="AA115" s="83"/>
      <c r="AB115" s="83"/>
      <c r="AC115" s="83"/>
      <c r="AD115" s="83"/>
      <c r="AE115" s="83"/>
      <c r="AF115" s="83"/>
      <c r="AG115" s="83"/>
      <c r="AH115" s="57">
        <f t="shared" si="88"/>
        <v>0</v>
      </c>
      <c r="AI115" s="75" t="str">
        <f t="shared" si="89"/>
        <v>Moderado</v>
      </c>
      <c r="AJ115" s="74">
        <f t="shared" si="90"/>
        <v>0.6</v>
      </c>
      <c r="AK115" s="936" t="e">
        <f>IF(AND(M115&lt;&gt;"",AI115&lt;&gt;""),VLOOKUP(M115&amp;AI115,'No Eliminar'!$P$32:$Q$56,2,FALSE),"")</f>
        <v>#N/A</v>
      </c>
      <c r="AL115" s="124"/>
      <c r="AM115" s="992"/>
      <c r="AN115" s="992"/>
      <c r="AO115" s="87" t="str">
        <f t="shared" si="91"/>
        <v>Impacto</v>
      </c>
      <c r="AP115" s="88"/>
      <c r="AQ115" s="130" t="str">
        <f t="shared" si="92"/>
        <v/>
      </c>
      <c r="AR115" s="88"/>
      <c r="AS115" s="86" t="str">
        <f t="shared" si="93"/>
        <v/>
      </c>
      <c r="AT115" s="89" t="e">
        <f t="shared" si="94"/>
        <v>#VALUE!</v>
      </c>
      <c r="AU115" s="88"/>
      <c r="AV115" s="88"/>
      <c r="AW115" s="88"/>
      <c r="AX115" s="89" t="str">
        <f t="shared" si="95"/>
        <v/>
      </c>
      <c r="AY115" s="90" t="str">
        <f t="shared" si="96"/>
        <v>Muy Alta</v>
      </c>
      <c r="AZ115" s="89" t="e">
        <f t="shared" si="97"/>
        <v>#VALUE!</v>
      </c>
      <c r="BA115" s="90" t="e">
        <f t="shared" si="98"/>
        <v>#VALUE!</v>
      </c>
      <c r="BB115" s="69" t="e">
        <f>IF(AND(AY115&lt;&gt;"",BA115&lt;&gt;""),VLOOKUP(AY115&amp;BA115,'No Eliminar'!$P$3:$Q$27,2,FALSE),"")</f>
        <v>#VALUE!</v>
      </c>
      <c r="BC115" s="88"/>
      <c r="BD115" s="992"/>
      <c r="BE115" s="992"/>
      <c r="BF115" s="992"/>
      <c r="BG115" s="992"/>
      <c r="BH115" s="992"/>
      <c r="BI115" s="1077"/>
    </row>
    <row r="116" spans="2:61" ht="49.5" thickBot="1" x14ac:dyDescent="0.35">
      <c r="B116" s="63"/>
      <c r="C116" s="156" t="e">
        <f>VLOOKUP(B116,'No Eliminar'!B$3:D$18,2,FALSE)</f>
        <v>#N/A</v>
      </c>
      <c r="D116" s="156" t="e">
        <f>VLOOKUP(B116,'No Eliminar'!B$3:E$18,4,FALSE)</f>
        <v>#N/A</v>
      </c>
      <c r="E116" s="63"/>
      <c r="F116" s="133"/>
      <c r="G116" s="1131"/>
      <c r="H116" s="1061"/>
      <c r="I116" s="1132"/>
      <c r="J116" s="1132"/>
      <c r="K116" s="431"/>
      <c r="L116" s="142"/>
      <c r="M116" s="937" t="str">
        <f t="shared" si="86"/>
        <v>;</v>
      </c>
      <c r="N116" s="938" t="str">
        <f t="shared" si="87"/>
        <v/>
      </c>
      <c r="O116" s="83"/>
      <c r="P116" s="83"/>
      <c r="Q116" s="83"/>
      <c r="R116" s="83"/>
      <c r="S116" s="83"/>
      <c r="T116" s="83"/>
      <c r="U116" s="83"/>
      <c r="V116" s="83"/>
      <c r="W116" s="83"/>
      <c r="X116" s="83"/>
      <c r="Y116" s="83"/>
      <c r="Z116" s="83"/>
      <c r="AA116" s="83"/>
      <c r="AB116" s="83"/>
      <c r="AC116" s="83"/>
      <c r="AD116" s="83"/>
      <c r="AE116" s="83"/>
      <c r="AF116" s="83"/>
      <c r="AG116" s="83"/>
      <c r="AH116" s="57">
        <f t="shared" si="88"/>
        <v>0</v>
      </c>
      <c r="AI116" s="75" t="str">
        <f t="shared" si="89"/>
        <v>Moderado</v>
      </c>
      <c r="AJ116" s="74">
        <f t="shared" si="90"/>
        <v>0.6</v>
      </c>
      <c r="AK116" s="936" t="e">
        <f>IF(AND(M116&lt;&gt;"",AI116&lt;&gt;""),VLOOKUP(M116&amp;AI116,'No Eliminar'!$P$32:$Q$56,2,FALSE),"")</f>
        <v>#N/A</v>
      </c>
      <c r="AL116" s="124"/>
      <c r="AM116" s="992"/>
      <c r="AN116" s="992"/>
      <c r="AO116" s="87" t="str">
        <f t="shared" si="91"/>
        <v>Impacto</v>
      </c>
      <c r="AP116" s="88"/>
      <c r="AQ116" s="130" t="str">
        <f t="shared" si="92"/>
        <v/>
      </c>
      <c r="AR116" s="88"/>
      <c r="AS116" s="86" t="str">
        <f t="shared" si="93"/>
        <v/>
      </c>
      <c r="AT116" s="89" t="e">
        <f t="shared" si="94"/>
        <v>#VALUE!</v>
      </c>
      <c r="AU116" s="88"/>
      <c r="AV116" s="88"/>
      <c r="AW116" s="88"/>
      <c r="AX116" s="89" t="str">
        <f t="shared" si="95"/>
        <v/>
      </c>
      <c r="AY116" s="90" t="str">
        <f t="shared" si="96"/>
        <v>Muy Alta</v>
      </c>
      <c r="AZ116" s="89" t="e">
        <f t="shared" si="97"/>
        <v>#VALUE!</v>
      </c>
      <c r="BA116" s="90" t="e">
        <f t="shared" si="98"/>
        <v>#VALUE!</v>
      </c>
      <c r="BB116" s="69" t="e">
        <f>IF(AND(AY116&lt;&gt;"",BA116&lt;&gt;""),VLOOKUP(AY116&amp;BA116,'No Eliminar'!$P$3:$Q$27,2,FALSE),"")</f>
        <v>#VALUE!</v>
      </c>
      <c r="BC116" s="88"/>
      <c r="BD116" s="992"/>
      <c r="BE116" s="992"/>
      <c r="BF116" s="992"/>
      <c r="BG116" s="992"/>
      <c r="BH116" s="992"/>
      <c r="BI116" s="1077"/>
    </row>
    <row r="117" spans="2:61" ht="49.5" thickBot="1" x14ac:dyDescent="0.35">
      <c r="B117" s="63"/>
      <c r="C117" s="156" t="e">
        <f>VLOOKUP(B117,'No Eliminar'!B$3:D$18,2,FALSE)</f>
        <v>#N/A</v>
      </c>
      <c r="D117" s="156" t="e">
        <f>VLOOKUP(B117,'No Eliminar'!B$3:E$18,4,FALSE)</f>
        <v>#N/A</v>
      </c>
      <c r="E117" s="63"/>
      <c r="F117" s="133"/>
      <c r="G117" s="1131"/>
      <c r="H117" s="1061"/>
      <c r="I117" s="1132"/>
      <c r="J117" s="1132"/>
      <c r="K117" s="431"/>
      <c r="L117" s="142"/>
      <c r="M117" s="937" t="str">
        <f t="shared" si="86"/>
        <v>;</v>
      </c>
      <c r="N117" s="938" t="str">
        <f t="shared" si="87"/>
        <v/>
      </c>
      <c r="O117" s="83"/>
      <c r="P117" s="83"/>
      <c r="Q117" s="83"/>
      <c r="R117" s="83"/>
      <c r="S117" s="83"/>
      <c r="T117" s="83"/>
      <c r="U117" s="83"/>
      <c r="V117" s="83"/>
      <c r="W117" s="83"/>
      <c r="X117" s="83"/>
      <c r="Y117" s="83"/>
      <c r="Z117" s="83"/>
      <c r="AA117" s="83"/>
      <c r="AB117" s="83"/>
      <c r="AC117" s="83"/>
      <c r="AD117" s="83"/>
      <c r="AE117" s="83"/>
      <c r="AF117" s="83"/>
      <c r="AG117" s="83"/>
      <c r="AH117" s="57">
        <f t="shared" si="88"/>
        <v>0</v>
      </c>
      <c r="AI117" s="75" t="str">
        <f t="shared" si="89"/>
        <v>Moderado</v>
      </c>
      <c r="AJ117" s="74">
        <f t="shared" si="90"/>
        <v>0.6</v>
      </c>
      <c r="AK117" s="936" t="e">
        <f>IF(AND(M117&lt;&gt;"",AI117&lt;&gt;""),VLOOKUP(M117&amp;AI117,'No Eliminar'!$P$32:$Q$56,2,FALSE),"")</f>
        <v>#N/A</v>
      </c>
      <c r="AL117" s="124"/>
      <c r="AM117" s="992"/>
      <c r="AN117" s="992"/>
      <c r="AO117" s="87" t="str">
        <f t="shared" si="91"/>
        <v>Impacto</v>
      </c>
      <c r="AP117" s="88"/>
      <c r="AQ117" s="130" t="str">
        <f t="shared" si="92"/>
        <v/>
      </c>
      <c r="AR117" s="88"/>
      <c r="AS117" s="86" t="str">
        <f t="shared" si="93"/>
        <v/>
      </c>
      <c r="AT117" s="89" t="e">
        <f t="shared" si="94"/>
        <v>#VALUE!</v>
      </c>
      <c r="AU117" s="88"/>
      <c r="AV117" s="88"/>
      <c r="AW117" s="88"/>
      <c r="AX117" s="89" t="str">
        <f t="shared" si="95"/>
        <v/>
      </c>
      <c r="AY117" s="90" t="str">
        <f t="shared" si="96"/>
        <v>Muy Alta</v>
      </c>
      <c r="AZ117" s="89" t="e">
        <f t="shared" si="97"/>
        <v>#VALUE!</v>
      </c>
      <c r="BA117" s="90" t="e">
        <f t="shared" si="98"/>
        <v>#VALUE!</v>
      </c>
      <c r="BB117" s="69" t="e">
        <f>IF(AND(AY117&lt;&gt;"",BA117&lt;&gt;""),VLOOKUP(AY117&amp;BA117,'No Eliminar'!$P$3:$Q$27,2,FALSE),"")</f>
        <v>#VALUE!</v>
      </c>
      <c r="BC117" s="88"/>
      <c r="BD117" s="992"/>
      <c r="BE117" s="992"/>
      <c r="BF117" s="992"/>
      <c r="BG117" s="992"/>
      <c r="BH117" s="992"/>
      <c r="BI117" s="1077"/>
    </row>
    <row r="118" spans="2:61" ht="49.5" thickBot="1" x14ac:dyDescent="0.35">
      <c r="B118" s="63"/>
      <c r="C118" s="156" t="e">
        <f>VLOOKUP(B118,'No Eliminar'!B$3:D$18,2,FALSE)</f>
        <v>#N/A</v>
      </c>
      <c r="D118" s="156" t="e">
        <f>VLOOKUP(B118,'No Eliminar'!B$3:E$18,4,FALSE)</f>
        <v>#N/A</v>
      </c>
      <c r="E118" s="63"/>
      <c r="F118" s="133"/>
      <c r="G118" s="1131"/>
      <c r="H118" s="1061"/>
      <c r="I118" s="1132"/>
      <c r="J118" s="1132"/>
      <c r="K118" s="431"/>
      <c r="L118" s="142"/>
      <c r="M118" s="937" t="str">
        <f t="shared" si="86"/>
        <v>;</v>
      </c>
      <c r="N118" s="938" t="str">
        <f t="shared" si="87"/>
        <v/>
      </c>
      <c r="O118" s="83"/>
      <c r="P118" s="83"/>
      <c r="Q118" s="83"/>
      <c r="R118" s="83"/>
      <c r="S118" s="83"/>
      <c r="T118" s="83"/>
      <c r="U118" s="83"/>
      <c r="V118" s="83"/>
      <c r="W118" s="83"/>
      <c r="X118" s="83"/>
      <c r="Y118" s="83"/>
      <c r="Z118" s="83"/>
      <c r="AA118" s="83"/>
      <c r="AB118" s="83"/>
      <c r="AC118" s="83"/>
      <c r="AD118" s="83"/>
      <c r="AE118" s="83"/>
      <c r="AF118" s="83"/>
      <c r="AG118" s="83"/>
      <c r="AH118" s="57">
        <f t="shared" si="88"/>
        <v>0</v>
      </c>
      <c r="AI118" s="75" t="str">
        <f t="shared" si="89"/>
        <v>Moderado</v>
      </c>
      <c r="AJ118" s="74">
        <f t="shared" si="90"/>
        <v>0.6</v>
      </c>
      <c r="AK118" s="936" t="e">
        <f>IF(AND(M118&lt;&gt;"",AI118&lt;&gt;""),VLOOKUP(M118&amp;AI118,'No Eliminar'!$P$32:$Q$56,2,FALSE),"")</f>
        <v>#N/A</v>
      </c>
      <c r="AL118" s="124"/>
      <c r="AM118" s="992"/>
      <c r="AN118" s="992"/>
      <c r="AO118" s="87" t="str">
        <f t="shared" si="91"/>
        <v>Impacto</v>
      </c>
      <c r="AP118" s="88"/>
      <c r="AQ118" s="130" t="str">
        <f t="shared" si="92"/>
        <v/>
      </c>
      <c r="AR118" s="88"/>
      <c r="AS118" s="86" t="str">
        <f t="shared" si="93"/>
        <v/>
      </c>
      <c r="AT118" s="89" t="e">
        <f t="shared" si="94"/>
        <v>#VALUE!</v>
      </c>
      <c r="AU118" s="88"/>
      <c r="AV118" s="88"/>
      <c r="AW118" s="88"/>
      <c r="AX118" s="89" t="str">
        <f t="shared" si="95"/>
        <v/>
      </c>
      <c r="AY118" s="90" t="str">
        <f t="shared" si="96"/>
        <v>Muy Alta</v>
      </c>
      <c r="AZ118" s="89" t="e">
        <f t="shared" si="97"/>
        <v>#VALUE!</v>
      </c>
      <c r="BA118" s="90" t="e">
        <f t="shared" si="98"/>
        <v>#VALUE!</v>
      </c>
      <c r="BB118" s="69" t="e">
        <f>IF(AND(AY118&lt;&gt;"",BA118&lt;&gt;""),VLOOKUP(AY118&amp;BA118,'No Eliminar'!$P$3:$Q$27,2,FALSE),"")</f>
        <v>#VALUE!</v>
      </c>
      <c r="BC118" s="88"/>
      <c r="BD118" s="992"/>
      <c r="BE118" s="992"/>
      <c r="BF118" s="992"/>
      <c r="BG118" s="992"/>
      <c r="BH118" s="992"/>
      <c r="BI118" s="1077"/>
    </row>
    <row r="119" spans="2:61" ht="49.5" thickBot="1" x14ac:dyDescent="0.35">
      <c r="B119" s="63"/>
      <c r="C119" s="156" t="e">
        <f>VLOOKUP(B119,'No Eliminar'!B$3:D$18,2,FALSE)</f>
        <v>#N/A</v>
      </c>
      <c r="D119" s="156" t="e">
        <f>VLOOKUP(B119,'No Eliminar'!B$3:E$18,4,FALSE)</f>
        <v>#N/A</v>
      </c>
      <c r="E119" s="63"/>
      <c r="F119" s="133"/>
      <c r="G119" s="153"/>
      <c r="H119" s="64"/>
      <c r="I119" s="82"/>
      <c r="J119" s="82"/>
      <c r="K119" s="63"/>
      <c r="L119" s="142"/>
      <c r="M119" s="937" t="str">
        <f t="shared" si="86"/>
        <v>;</v>
      </c>
      <c r="N119" s="938" t="str">
        <f t="shared" si="87"/>
        <v/>
      </c>
      <c r="O119" s="83"/>
      <c r="P119" s="83"/>
      <c r="Q119" s="83"/>
      <c r="R119" s="83"/>
      <c r="S119" s="83"/>
      <c r="T119" s="83"/>
      <c r="U119" s="83"/>
      <c r="V119" s="83"/>
      <c r="W119" s="83"/>
      <c r="X119" s="83"/>
      <c r="Y119" s="83"/>
      <c r="Z119" s="83"/>
      <c r="AA119" s="83"/>
      <c r="AB119" s="83"/>
      <c r="AC119" s="83"/>
      <c r="AD119" s="83"/>
      <c r="AE119" s="83"/>
      <c r="AF119" s="83"/>
      <c r="AG119" s="83"/>
      <c r="AH119" s="57">
        <f t="shared" si="88"/>
        <v>0</v>
      </c>
      <c r="AI119" s="75" t="str">
        <f t="shared" si="89"/>
        <v>Moderado</v>
      </c>
      <c r="AJ119" s="74">
        <f t="shared" si="90"/>
        <v>0.6</v>
      </c>
      <c r="AK119" s="936" t="e">
        <f>IF(AND(M119&lt;&gt;"",AI119&lt;&gt;""),VLOOKUP(M119&amp;AI119,'No Eliminar'!$P$32:$Q$56,2,FALSE),"")</f>
        <v>#N/A</v>
      </c>
      <c r="AL119" s="124"/>
      <c r="AM119" s="992"/>
      <c r="AN119" s="992"/>
      <c r="AO119" s="87" t="str">
        <f t="shared" si="91"/>
        <v>Impacto</v>
      </c>
      <c r="AP119" s="88"/>
      <c r="AQ119" s="130" t="str">
        <f t="shared" si="92"/>
        <v/>
      </c>
      <c r="AR119" s="88"/>
      <c r="AS119" s="86" t="str">
        <f t="shared" si="93"/>
        <v/>
      </c>
      <c r="AT119" s="89" t="e">
        <f t="shared" si="94"/>
        <v>#VALUE!</v>
      </c>
      <c r="AU119" s="88"/>
      <c r="AV119" s="88"/>
      <c r="AW119" s="88"/>
      <c r="AX119" s="89" t="str">
        <f t="shared" si="95"/>
        <v/>
      </c>
      <c r="AY119" s="90" t="str">
        <f t="shared" si="96"/>
        <v>Muy Alta</v>
      </c>
      <c r="AZ119" s="89" t="e">
        <f t="shared" si="97"/>
        <v>#VALUE!</v>
      </c>
      <c r="BA119" s="90" t="e">
        <f t="shared" si="98"/>
        <v>#VALUE!</v>
      </c>
      <c r="BB119" s="69" t="e">
        <f>IF(AND(AY119&lt;&gt;"",BA119&lt;&gt;""),VLOOKUP(AY119&amp;BA119,'No Eliminar'!$P$3:$Q$27,2,FALSE),"")</f>
        <v>#VALUE!</v>
      </c>
      <c r="BC119" s="88"/>
      <c r="BD119" s="992"/>
      <c r="BE119" s="992"/>
      <c r="BF119" s="992"/>
      <c r="BG119" s="992"/>
      <c r="BH119" s="992"/>
      <c r="BI119" s="1077"/>
    </row>
    <row r="120" spans="2:61" ht="49.5" thickBot="1" x14ac:dyDescent="0.35">
      <c r="B120" s="63"/>
      <c r="C120" s="156" t="e">
        <f>VLOOKUP(B120,'No Eliminar'!B$3:D$18,2,FALSE)</f>
        <v>#N/A</v>
      </c>
      <c r="D120" s="156" t="e">
        <f>VLOOKUP(B120,'No Eliminar'!B$3:E$18,4,FALSE)</f>
        <v>#N/A</v>
      </c>
      <c r="E120" s="63"/>
      <c r="F120" s="133"/>
      <c r="G120" s="153"/>
      <c r="H120" s="64"/>
      <c r="I120" s="82"/>
      <c r="J120" s="82"/>
      <c r="K120" s="63"/>
      <c r="L120" s="142"/>
      <c r="M120" s="937" t="str">
        <f t="shared" si="86"/>
        <v>;</v>
      </c>
      <c r="N120" s="938" t="str">
        <f t="shared" si="87"/>
        <v/>
      </c>
      <c r="O120" s="83"/>
      <c r="P120" s="83"/>
      <c r="Q120" s="83"/>
      <c r="R120" s="83"/>
      <c r="S120" s="83"/>
      <c r="T120" s="83"/>
      <c r="U120" s="83"/>
      <c r="V120" s="83"/>
      <c r="W120" s="83"/>
      <c r="X120" s="83"/>
      <c r="Y120" s="83"/>
      <c r="Z120" s="83"/>
      <c r="AA120" s="83"/>
      <c r="AB120" s="83"/>
      <c r="AC120" s="83"/>
      <c r="AD120" s="83"/>
      <c r="AE120" s="83"/>
      <c r="AF120" s="83"/>
      <c r="AG120" s="83"/>
      <c r="AH120" s="57">
        <f t="shared" si="88"/>
        <v>0</v>
      </c>
      <c r="AI120" s="75" t="str">
        <f t="shared" si="89"/>
        <v>Moderado</v>
      </c>
      <c r="AJ120" s="74">
        <f t="shared" si="90"/>
        <v>0.6</v>
      </c>
      <c r="AK120" s="936" t="e">
        <f>IF(AND(M120&lt;&gt;"",AI120&lt;&gt;""),VLOOKUP(M120&amp;AI120,'No Eliminar'!$P$32:$Q$56,2,FALSE),"")</f>
        <v>#N/A</v>
      </c>
      <c r="AL120" s="124"/>
      <c r="AM120" s="992"/>
      <c r="AN120" s="992"/>
      <c r="AO120" s="87" t="str">
        <f t="shared" si="91"/>
        <v>Impacto</v>
      </c>
      <c r="AP120" s="88"/>
      <c r="AQ120" s="130" t="str">
        <f t="shared" si="92"/>
        <v/>
      </c>
      <c r="AR120" s="88"/>
      <c r="AS120" s="86" t="str">
        <f t="shared" si="93"/>
        <v/>
      </c>
      <c r="AT120" s="89" t="e">
        <f t="shared" si="94"/>
        <v>#VALUE!</v>
      </c>
      <c r="AU120" s="88"/>
      <c r="AV120" s="88"/>
      <c r="AW120" s="88"/>
      <c r="AX120" s="89" t="str">
        <f t="shared" si="95"/>
        <v/>
      </c>
      <c r="AY120" s="90" t="str">
        <f t="shared" si="96"/>
        <v>Muy Alta</v>
      </c>
      <c r="AZ120" s="89" t="e">
        <f t="shared" si="97"/>
        <v>#VALUE!</v>
      </c>
      <c r="BA120" s="90" t="e">
        <f t="shared" si="98"/>
        <v>#VALUE!</v>
      </c>
      <c r="BB120" s="69" t="e">
        <f>IF(AND(AY120&lt;&gt;"",BA120&lt;&gt;""),VLOOKUP(AY120&amp;BA120,'No Eliminar'!$P$3:$Q$27,2,FALSE),"")</f>
        <v>#VALUE!</v>
      </c>
      <c r="BC120" s="88"/>
      <c r="BD120" s="992"/>
      <c r="BE120" s="992"/>
      <c r="BF120" s="992"/>
      <c r="BG120" s="992"/>
      <c r="BH120" s="992"/>
      <c r="BI120" s="1077"/>
    </row>
    <row r="121" spans="2:61" ht="49.5" thickBot="1" x14ac:dyDescent="0.35">
      <c r="B121" s="63"/>
      <c r="C121" s="156" t="e">
        <f>VLOOKUP(B121,'No Eliminar'!B$3:D$18,2,FALSE)</f>
        <v>#N/A</v>
      </c>
      <c r="D121" s="156" t="e">
        <f>VLOOKUP(B121,'No Eliminar'!B$3:E$18,4,FALSE)</f>
        <v>#N/A</v>
      </c>
      <c r="E121" s="63"/>
      <c r="F121" s="133"/>
      <c r="G121" s="153"/>
      <c r="H121" s="64"/>
      <c r="I121" s="82"/>
      <c r="J121" s="82"/>
      <c r="K121" s="63"/>
      <c r="L121" s="142"/>
      <c r="M121" s="937" t="str">
        <f t="shared" si="86"/>
        <v>;</v>
      </c>
      <c r="N121" s="938" t="str">
        <f t="shared" si="87"/>
        <v/>
      </c>
      <c r="O121" s="83"/>
      <c r="P121" s="83"/>
      <c r="Q121" s="83"/>
      <c r="R121" s="83"/>
      <c r="S121" s="83"/>
      <c r="T121" s="83"/>
      <c r="U121" s="83"/>
      <c r="V121" s="83"/>
      <c r="W121" s="83"/>
      <c r="X121" s="83"/>
      <c r="Y121" s="83"/>
      <c r="Z121" s="83"/>
      <c r="AA121" s="83"/>
      <c r="AB121" s="83"/>
      <c r="AC121" s="83"/>
      <c r="AD121" s="83"/>
      <c r="AE121" s="83"/>
      <c r="AF121" s="83"/>
      <c r="AG121" s="83"/>
      <c r="AH121" s="57">
        <f t="shared" si="88"/>
        <v>0</v>
      </c>
      <c r="AI121" s="75" t="str">
        <f t="shared" si="89"/>
        <v>Moderado</v>
      </c>
      <c r="AJ121" s="74">
        <f t="shared" si="90"/>
        <v>0.6</v>
      </c>
      <c r="AK121" s="936" t="e">
        <f>IF(AND(M121&lt;&gt;"",AI121&lt;&gt;""),VLOOKUP(M121&amp;AI121,'No Eliminar'!$P$32:$Q$56,2,FALSE),"")</f>
        <v>#N/A</v>
      </c>
      <c r="AL121" s="124"/>
      <c r="AM121" s="992"/>
      <c r="AN121" s="992"/>
      <c r="AO121" s="87" t="str">
        <f t="shared" si="91"/>
        <v>Impacto</v>
      </c>
      <c r="AP121" s="88"/>
      <c r="AQ121" s="130" t="str">
        <f t="shared" si="92"/>
        <v/>
      </c>
      <c r="AR121" s="88"/>
      <c r="AS121" s="86" t="str">
        <f t="shared" si="93"/>
        <v/>
      </c>
      <c r="AT121" s="89" t="e">
        <f t="shared" si="94"/>
        <v>#VALUE!</v>
      </c>
      <c r="AU121" s="88"/>
      <c r="AV121" s="88"/>
      <c r="AW121" s="88"/>
      <c r="AX121" s="89" t="str">
        <f t="shared" si="95"/>
        <v/>
      </c>
      <c r="AY121" s="90" t="str">
        <f t="shared" si="96"/>
        <v>Muy Alta</v>
      </c>
      <c r="AZ121" s="89" t="e">
        <f t="shared" si="97"/>
        <v>#VALUE!</v>
      </c>
      <c r="BA121" s="90" t="e">
        <f t="shared" si="98"/>
        <v>#VALUE!</v>
      </c>
      <c r="BB121" s="69" t="e">
        <f>IF(AND(AY121&lt;&gt;"",BA121&lt;&gt;""),VLOOKUP(AY121&amp;BA121,'No Eliminar'!$P$3:$Q$27,2,FALSE),"")</f>
        <v>#VALUE!</v>
      </c>
      <c r="BC121" s="88"/>
      <c r="BD121" s="992"/>
      <c r="BE121" s="992"/>
      <c r="BF121" s="992"/>
      <c r="BG121" s="992"/>
      <c r="BH121" s="992"/>
      <c r="BI121" s="1077"/>
    </row>
    <row r="122" spans="2:61" ht="49.5" thickBot="1" x14ac:dyDescent="0.35">
      <c r="B122" s="63"/>
      <c r="C122" s="156" t="e">
        <f>VLOOKUP(B122,'No Eliminar'!B$3:D$18,2,FALSE)</f>
        <v>#N/A</v>
      </c>
      <c r="D122" s="156" t="e">
        <f>VLOOKUP(B122,'No Eliminar'!B$3:E$18,4,FALSE)</f>
        <v>#N/A</v>
      </c>
      <c r="E122" s="63"/>
      <c r="F122" s="133"/>
      <c r="G122" s="153"/>
      <c r="H122" s="64"/>
      <c r="I122" s="82"/>
      <c r="J122" s="82"/>
      <c r="K122" s="63"/>
      <c r="L122" s="142"/>
      <c r="M122" s="937" t="str">
        <f t="shared" si="86"/>
        <v>;</v>
      </c>
      <c r="N122" s="938" t="str">
        <f t="shared" si="87"/>
        <v/>
      </c>
      <c r="O122" s="83"/>
      <c r="P122" s="83"/>
      <c r="Q122" s="83"/>
      <c r="R122" s="83"/>
      <c r="S122" s="83"/>
      <c r="T122" s="83"/>
      <c r="U122" s="83"/>
      <c r="V122" s="83"/>
      <c r="W122" s="83"/>
      <c r="X122" s="83"/>
      <c r="Y122" s="83"/>
      <c r="Z122" s="83"/>
      <c r="AA122" s="83"/>
      <c r="AB122" s="83"/>
      <c r="AC122" s="83"/>
      <c r="AD122" s="83"/>
      <c r="AE122" s="83"/>
      <c r="AF122" s="83"/>
      <c r="AG122" s="83"/>
      <c r="AH122" s="57">
        <f t="shared" si="88"/>
        <v>0</v>
      </c>
      <c r="AI122" s="75" t="str">
        <f t="shared" si="89"/>
        <v>Moderado</v>
      </c>
      <c r="AJ122" s="74">
        <f t="shared" si="90"/>
        <v>0.6</v>
      </c>
      <c r="AK122" s="936" t="e">
        <f>IF(AND(M122&lt;&gt;"",AI122&lt;&gt;""),VLOOKUP(M122&amp;AI122,'No Eliminar'!$P$32:$Q$56,2,FALSE),"")</f>
        <v>#N/A</v>
      </c>
      <c r="AL122" s="124"/>
      <c r="AM122" s="992"/>
      <c r="AN122" s="992"/>
      <c r="AO122" s="87" t="str">
        <f t="shared" si="91"/>
        <v>Impacto</v>
      </c>
      <c r="AP122" s="88"/>
      <c r="AQ122" s="130" t="str">
        <f t="shared" si="92"/>
        <v/>
      </c>
      <c r="AR122" s="88"/>
      <c r="AS122" s="86" t="str">
        <f t="shared" si="93"/>
        <v/>
      </c>
      <c r="AT122" s="89" t="e">
        <f t="shared" si="94"/>
        <v>#VALUE!</v>
      </c>
      <c r="AU122" s="88"/>
      <c r="AV122" s="88"/>
      <c r="AW122" s="88"/>
      <c r="AX122" s="89" t="str">
        <f t="shared" si="95"/>
        <v/>
      </c>
      <c r="AY122" s="90" t="str">
        <f t="shared" si="96"/>
        <v>Muy Alta</v>
      </c>
      <c r="AZ122" s="89" t="e">
        <f t="shared" si="97"/>
        <v>#VALUE!</v>
      </c>
      <c r="BA122" s="90" t="e">
        <f t="shared" si="98"/>
        <v>#VALUE!</v>
      </c>
      <c r="BB122" s="69" t="e">
        <f>IF(AND(AY122&lt;&gt;"",BA122&lt;&gt;""),VLOOKUP(AY122&amp;BA122,'No Eliminar'!$P$3:$Q$27,2,FALSE),"")</f>
        <v>#VALUE!</v>
      </c>
      <c r="BC122" s="88"/>
      <c r="BD122" s="992"/>
      <c r="BE122" s="992"/>
      <c r="BF122" s="992"/>
      <c r="BG122" s="992"/>
      <c r="BH122" s="992"/>
      <c r="BI122" s="1077"/>
    </row>
    <row r="123" spans="2:61" ht="49.5" thickBot="1" x14ac:dyDescent="0.35">
      <c r="B123" s="63"/>
      <c r="C123" s="156" t="e">
        <f>VLOOKUP(B123,'No Eliminar'!B$3:D$18,2,FALSE)</f>
        <v>#N/A</v>
      </c>
      <c r="D123" s="156" t="e">
        <f>VLOOKUP(B123,'No Eliminar'!B$3:E$18,4,FALSE)</f>
        <v>#N/A</v>
      </c>
      <c r="E123" s="63"/>
      <c r="F123" s="133"/>
      <c r="G123" s="153"/>
      <c r="H123" s="64"/>
      <c r="I123" s="82"/>
      <c r="J123" s="82"/>
      <c r="K123" s="63"/>
      <c r="L123" s="142"/>
      <c r="M123" s="937" t="str">
        <f t="shared" si="86"/>
        <v>;</v>
      </c>
      <c r="N123" s="938" t="str">
        <f t="shared" si="87"/>
        <v/>
      </c>
      <c r="O123" s="83"/>
      <c r="P123" s="83"/>
      <c r="Q123" s="83"/>
      <c r="R123" s="83"/>
      <c r="S123" s="83"/>
      <c r="T123" s="83"/>
      <c r="U123" s="83"/>
      <c r="V123" s="83"/>
      <c r="W123" s="83"/>
      <c r="X123" s="83"/>
      <c r="Y123" s="83"/>
      <c r="Z123" s="83"/>
      <c r="AA123" s="83"/>
      <c r="AB123" s="83"/>
      <c r="AC123" s="83"/>
      <c r="AD123" s="83"/>
      <c r="AE123" s="83"/>
      <c r="AF123" s="83"/>
      <c r="AG123" s="83"/>
      <c r="AH123" s="57">
        <f t="shared" si="88"/>
        <v>0</v>
      </c>
      <c r="AI123" s="75" t="str">
        <f t="shared" si="89"/>
        <v>Moderado</v>
      </c>
      <c r="AJ123" s="74">
        <f t="shared" si="90"/>
        <v>0.6</v>
      </c>
      <c r="AK123" s="936" t="e">
        <f>IF(AND(M123&lt;&gt;"",AI123&lt;&gt;""),VLOOKUP(M123&amp;AI123,'No Eliminar'!$P$32:$Q$56,2,FALSE),"")</f>
        <v>#N/A</v>
      </c>
      <c r="AL123" s="124"/>
      <c r="AM123" s="992"/>
      <c r="AN123" s="992"/>
      <c r="AO123" s="87" t="str">
        <f t="shared" si="91"/>
        <v>Impacto</v>
      </c>
      <c r="AP123" s="88"/>
      <c r="AQ123" s="130" t="str">
        <f t="shared" si="92"/>
        <v/>
      </c>
      <c r="AR123" s="88"/>
      <c r="AS123" s="86" t="str">
        <f t="shared" si="93"/>
        <v/>
      </c>
      <c r="AT123" s="89" t="e">
        <f t="shared" si="94"/>
        <v>#VALUE!</v>
      </c>
      <c r="AU123" s="88"/>
      <c r="AV123" s="88"/>
      <c r="AW123" s="88"/>
      <c r="AX123" s="89" t="str">
        <f t="shared" si="95"/>
        <v/>
      </c>
      <c r="AY123" s="90" t="str">
        <f t="shared" si="96"/>
        <v>Muy Alta</v>
      </c>
      <c r="AZ123" s="89" t="e">
        <f t="shared" si="97"/>
        <v>#VALUE!</v>
      </c>
      <c r="BA123" s="90" t="e">
        <f t="shared" si="98"/>
        <v>#VALUE!</v>
      </c>
      <c r="BB123" s="69" t="e">
        <f>IF(AND(AY123&lt;&gt;"",BA123&lt;&gt;""),VLOOKUP(AY123&amp;BA123,'No Eliminar'!$P$3:$Q$27,2,FALSE),"")</f>
        <v>#VALUE!</v>
      </c>
      <c r="BC123" s="88"/>
      <c r="BD123" s="992"/>
      <c r="BE123" s="992"/>
      <c r="BF123" s="992"/>
      <c r="BG123" s="992"/>
      <c r="BH123" s="992"/>
      <c r="BI123" s="1077"/>
    </row>
    <row r="124" spans="2:61" ht="49.5" thickBot="1" x14ac:dyDescent="0.35">
      <c r="B124" s="63"/>
      <c r="C124" s="156" t="e">
        <f>VLOOKUP(B124,'No Eliminar'!B$3:D$18,2,FALSE)</f>
        <v>#N/A</v>
      </c>
      <c r="D124" s="156" t="e">
        <f>VLOOKUP(B124,'No Eliminar'!B$3:E$18,4,FALSE)</f>
        <v>#N/A</v>
      </c>
      <c r="E124" s="63"/>
      <c r="F124" s="133"/>
      <c r="G124" s="153"/>
      <c r="H124" s="64"/>
      <c r="I124" s="82"/>
      <c r="J124" s="82"/>
      <c r="K124" s="63"/>
      <c r="L124" s="142"/>
      <c r="M124" s="937" t="str">
        <f t="shared" si="86"/>
        <v>;</v>
      </c>
      <c r="N124" s="938" t="str">
        <f t="shared" si="87"/>
        <v/>
      </c>
      <c r="O124" s="83"/>
      <c r="P124" s="83"/>
      <c r="Q124" s="83"/>
      <c r="R124" s="83"/>
      <c r="S124" s="83"/>
      <c r="T124" s="83"/>
      <c r="U124" s="83"/>
      <c r="V124" s="83"/>
      <c r="W124" s="83"/>
      <c r="X124" s="83"/>
      <c r="Y124" s="83"/>
      <c r="Z124" s="83"/>
      <c r="AA124" s="83"/>
      <c r="AB124" s="83"/>
      <c r="AC124" s="83"/>
      <c r="AD124" s="83"/>
      <c r="AE124" s="83"/>
      <c r="AF124" s="83"/>
      <c r="AG124" s="83"/>
      <c r="AH124" s="57">
        <f t="shared" si="88"/>
        <v>0</v>
      </c>
      <c r="AI124" s="75" t="str">
        <f t="shared" si="89"/>
        <v>Moderado</v>
      </c>
      <c r="AJ124" s="74">
        <f t="shared" si="90"/>
        <v>0.6</v>
      </c>
      <c r="AK124" s="936" t="e">
        <f>IF(AND(M124&lt;&gt;"",AI124&lt;&gt;""),VLOOKUP(M124&amp;AI124,'No Eliminar'!$P$32:$Q$56,2,FALSE),"")</f>
        <v>#N/A</v>
      </c>
      <c r="AL124" s="124"/>
      <c r="AM124" s="992"/>
      <c r="AN124" s="992"/>
      <c r="AO124" s="87" t="str">
        <f t="shared" si="91"/>
        <v>Impacto</v>
      </c>
      <c r="AP124" s="88"/>
      <c r="AQ124" s="130" t="str">
        <f t="shared" si="92"/>
        <v/>
      </c>
      <c r="AR124" s="88"/>
      <c r="AS124" s="86" t="str">
        <f t="shared" si="93"/>
        <v/>
      </c>
      <c r="AT124" s="89" t="e">
        <f t="shared" si="94"/>
        <v>#VALUE!</v>
      </c>
      <c r="AU124" s="88"/>
      <c r="AV124" s="88"/>
      <c r="AW124" s="88"/>
      <c r="AX124" s="89" t="str">
        <f t="shared" si="95"/>
        <v/>
      </c>
      <c r="AY124" s="90" t="str">
        <f t="shared" si="96"/>
        <v>Muy Alta</v>
      </c>
      <c r="AZ124" s="89" t="e">
        <f t="shared" si="97"/>
        <v>#VALUE!</v>
      </c>
      <c r="BA124" s="90" t="e">
        <f t="shared" si="98"/>
        <v>#VALUE!</v>
      </c>
      <c r="BB124" s="69" t="e">
        <f>IF(AND(AY124&lt;&gt;"",BA124&lt;&gt;""),VLOOKUP(AY124&amp;BA124,'No Eliminar'!$P$3:$Q$27,2,FALSE),"")</f>
        <v>#VALUE!</v>
      </c>
      <c r="BC124" s="88"/>
      <c r="BD124" s="992"/>
      <c r="BE124" s="992"/>
      <c r="BF124" s="992"/>
      <c r="BG124" s="992"/>
      <c r="BH124" s="992"/>
      <c r="BI124" s="1077"/>
    </row>
    <row r="125" spans="2:61" ht="49.5" thickBot="1" x14ac:dyDescent="0.35">
      <c r="B125" s="63"/>
      <c r="C125" s="156" t="e">
        <f>VLOOKUP(B125,'No Eliminar'!B$3:D$18,2,FALSE)</f>
        <v>#N/A</v>
      </c>
      <c r="D125" s="156" t="e">
        <f>VLOOKUP(B125,'No Eliminar'!B$3:E$18,4,FALSE)</f>
        <v>#N/A</v>
      </c>
      <c r="E125" s="63"/>
      <c r="F125" s="133"/>
      <c r="G125" s="153"/>
      <c r="H125" s="64"/>
      <c r="I125" s="82"/>
      <c r="J125" s="82"/>
      <c r="K125" s="63"/>
      <c r="L125" s="142"/>
      <c r="M125" s="937" t="str">
        <f t="shared" si="86"/>
        <v>;</v>
      </c>
      <c r="N125" s="938" t="str">
        <f t="shared" si="87"/>
        <v/>
      </c>
      <c r="O125" s="83"/>
      <c r="P125" s="83"/>
      <c r="Q125" s="83"/>
      <c r="R125" s="83"/>
      <c r="S125" s="83"/>
      <c r="T125" s="83"/>
      <c r="U125" s="83"/>
      <c r="V125" s="83"/>
      <c r="W125" s="83"/>
      <c r="X125" s="83"/>
      <c r="Y125" s="83"/>
      <c r="Z125" s="83"/>
      <c r="AA125" s="83"/>
      <c r="AB125" s="83"/>
      <c r="AC125" s="83"/>
      <c r="AD125" s="83"/>
      <c r="AE125" s="83"/>
      <c r="AF125" s="83"/>
      <c r="AG125" s="83"/>
      <c r="AH125" s="57">
        <f t="shared" si="88"/>
        <v>0</v>
      </c>
      <c r="AI125" s="75" t="str">
        <f t="shared" si="89"/>
        <v>Moderado</v>
      </c>
      <c r="AJ125" s="74">
        <f t="shared" si="90"/>
        <v>0.6</v>
      </c>
      <c r="AK125" s="936" t="e">
        <f>IF(AND(M125&lt;&gt;"",AI125&lt;&gt;""),VLOOKUP(M125&amp;AI125,'No Eliminar'!$P$32:$Q$56,2,FALSE),"")</f>
        <v>#N/A</v>
      </c>
      <c r="AL125" s="124"/>
      <c r="AM125" s="992"/>
      <c r="AN125" s="992"/>
      <c r="AO125" s="87" t="str">
        <f t="shared" si="91"/>
        <v>Impacto</v>
      </c>
      <c r="AP125" s="88"/>
      <c r="AQ125" s="130" t="str">
        <f t="shared" si="92"/>
        <v/>
      </c>
      <c r="AR125" s="88"/>
      <c r="AS125" s="86" t="str">
        <f t="shared" si="93"/>
        <v/>
      </c>
      <c r="AT125" s="89" t="e">
        <f t="shared" si="94"/>
        <v>#VALUE!</v>
      </c>
      <c r="AU125" s="88"/>
      <c r="AV125" s="88"/>
      <c r="AW125" s="88"/>
      <c r="AX125" s="89" t="str">
        <f t="shared" si="95"/>
        <v/>
      </c>
      <c r="AY125" s="90" t="str">
        <f t="shared" si="96"/>
        <v>Muy Alta</v>
      </c>
      <c r="AZ125" s="89" t="e">
        <f t="shared" si="97"/>
        <v>#VALUE!</v>
      </c>
      <c r="BA125" s="90" t="e">
        <f t="shared" si="98"/>
        <v>#VALUE!</v>
      </c>
      <c r="BB125" s="69" t="e">
        <f>IF(AND(AY125&lt;&gt;"",BA125&lt;&gt;""),VLOOKUP(AY125&amp;BA125,'No Eliminar'!$P$3:$Q$27,2,FALSE),"")</f>
        <v>#VALUE!</v>
      </c>
      <c r="BC125" s="88"/>
      <c r="BD125" s="992"/>
      <c r="BE125" s="992"/>
      <c r="BF125" s="992"/>
      <c r="BG125" s="992"/>
      <c r="BH125" s="992"/>
      <c r="BI125" s="1077"/>
    </row>
    <row r="126" spans="2:61" ht="49.5" thickBot="1" x14ac:dyDescent="0.35">
      <c r="B126" s="63"/>
      <c r="C126" s="156" t="e">
        <f>VLOOKUP(B126,'No Eliminar'!B$3:D$18,2,FALSE)</f>
        <v>#N/A</v>
      </c>
      <c r="D126" s="156" t="e">
        <f>VLOOKUP(B126,'No Eliminar'!B$3:E$18,4,FALSE)</f>
        <v>#N/A</v>
      </c>
      <c r="E126" s="63"/>
      <c r="F126" s="133"/>
      <c r="G126" s="153"/>
      <c r="H126" s="64"/>
      <c r="I126" s="82"/>
      <c r="J126" s="82"/>
      <c r="K126" s="63"/>
      <c r="L126" s="142"/>
      <c r="M126" s="937" t="str">
        <f t="shared" si="86"/>
        <v>;</v>
      </c>
      <c r="N126" s="938" t="str">
        <f t="shared" si="87"/>
        <v/>
      </c>
      <c r="O126" s="83"/>
      <c r="P126" s="83"/>
      <c r="Q126" s="83"/>
      <c r="R126" s="83"/>
      <c r="S126" s="83"/>
      <c r="T126" s="83"/>
      <c r="U126" s="83"/>
      <c r="V126" s="83"/>
      <c r="W126" s="83"/>
      <c r="X126" s="83"/>
      <c r="Y126" s="83"/>
      <c r="Z126" s="83"/>
      <c r="AA126" s="83"/>
      <c r="AB126" s="83"/>
      <c r="AC126" s="83"/>
      <c r="AD126" s="83"/>
      <c r="AE126" s="83"/>
      <c r="AF126" s="83"/>
      <c r="AG126" s="83"/>
      <c r="AH126" s="57">
        <f t="shared" si="88"/>
        <v>0</v>
      </c>
      <c r="AI126" s="75" t="str">
        <f t="shared" si="89"/>
        <v>Moderado</v>
      </c>
      <c r="AJ126" s="74">
        <f t="shared" si="90"/>
        <v>0.6</v>
      </c>
      <c r="AK126" s="936" t="e">
        <f>IF(AND(M126&lt;&gt;"",AI126&lt;&gt;""),VLOOKUP(M126&amp;AI126,'No Eliminar'!$P$32:$Q$56,2,FALSE),"")</f>
        <v>#N/A</v>
      </c>
      <c r="AL126" s="124"/>
      <c r="AM126" s="992"/>
      <c r="AN126" s="992"/>
      <c r="AO126" s="87" t="str">
        <f t="shared" si="91"/>
        <v>Impacto</v>
      </c>
      <c r="AP126" s="88"/>
      <c r="AQ126" s="130" t="str">
        <f t="shared" si="92"/>
        <v/>
      </c>
      <c r="AR126" s="88"/>
      <c r="AS126" s="86" t="str">
        <f t="shared" si="93"/>
        <v/>
      </c>
      <c r="AT126" s="89" t="e">
        <f t="shared" si="94"/>
        <v>#VALUE!</v>
      </c>
      <c r="AU126" s="88"/>
      <c r="AV126" s="88"/>
      <c r="AW126" s="88"/>
      <c r="AX126" s="89" t="str">
        <f t="shared" si="95"/>
        <v/>
      </c>
      <c r="AY126" s="90" t="str">
        <f t="shared" si="96"/>
        <v>Muy Alta</v>
      </c>
      <c r="AZ126" s="89" t="e">
        <f t="shared" si="97"/>
        <v>#VALUE!</v>
      </c>
      <c r="BA126" s="90" t="e">
        <f t="shared" si="98"/>
        <v>#VALUE!</v>
      </c>
      <c r="BB126" s="69" t="e">
        <f>IF(AND(AY126&lt;&gt;"",BA126&lt;&gt;""),VLOOKUP(AY126&amp;BA126,'No Eliminar'!$P$3:$Q$27,2,FALSE),"")</f>
        <v>#VALUE!</v>
      </c>
      <c r="BC126" s="88"/>
      <c r="BD126" s="992"/>
      <c r="BE126" s="992"/>
      <c r="BF126" s="992"/>
      <c r="BG126" s="992"/>
      <c r="BH126" s="992"/>
      <c r="BI126" s="1077"/>
    </row>
    <row r="127" spans="2:61" ht="49.5" thickBot="1" x14ac:dyDescent="0.35">
      <c r="B127" s="63"/>
      <c r="C127" s="156" t="e">
        <f>VLOOKUP(B127,'No Eliminar'!B$3:D$18,2,FALSE)</f>
        <v>#N/A</v>
      </c>
      <c r="D127" s="156" t="e">
        <f>VLOOKUP(B127,'No Eliminar'!B$3:E$18,4,FALSE)</f>
        <v>#N/A</v>
      </c>
      <c r="E127" s="63"/>
      <c r="F127" s="133"/>
      <c r="G127" s="153"/>
      <c r="H127" s="64"/>
      <c r="I127" s="82"/>
      <c r="J127" s="82"/>
      <c r="K127" s="63"/>
      <c r="L127" s="142"/>
      <c r="M127" s="937" t="str">
        <f t="shared" si="86"/>
        <v>;</v>
      </c>
      <c r="N127" s="938" t="str">
        <f t="shared" si="87"/>
        <v/>
      </c>
      <c r="O127" s="83"/>
      <c r="P127" s="83"/>
      <c r="Q127" s="83"/>
      <c r="R127" s="83"/>
      <c r="S127" s="83"/>
      <c r="T127" s="83"/>
      <c r="U127" s="83"/>
      <c r="V127" s="83"/>
      <c r="W127" s="83"/>
      <c r="X127" s="83"/>
      <c r="Y127" s="83"/>
      <c r="Z127" s="83"/>
      <c r="AA127" s="83"/>
      <c r="AB127" s="83"/>
      <c r="AC127" s="83"/>
      <c r="AD127" s="83"/>
      <c r="AE127" s="83"/>
      <c r="AF127" s="83"/>
      <c r="AG127" s="83"/>
      <c r="AH127" s="57">
        <f t="shared" si="88"/>
        <v>0</v>
      </c>
      <c r="AI127" s="75" t="str">
        <f t="shared" si="89"/>
        <v>Moderado</v>
      </c>
      <c r="AJ127" s="74">
        <f t="shared" si="90"/>
        <v>0.6</v>
      </c>
      <c r="AK127" s="936" t="e">
        <f>IF(AND(M127&lt;&gt;"",AI127&lt;&gt;""),VLOOKUP(M127&amp;AI127,'No Eliminar'!$P$32:$Q$56,2,FALSE),"")</f>
        <v>#N/A</v>
      </c>
      <c r="AL127" s="124"/>
      <c r="AM127" s="992"/>
      <c r="AN127" s="992"/>
      <c r="AO127" s="87" t="str">
        <f t="shared" si="91"/>
        <v>Impacto</v>
      </c>
      <c r="AP127" s="88"/>
      <c r="AQ127" s="130" t="str">
        <f t="shared" si="92"/>
        <v/>
      </c>
      <c r="AR127" s="88"/>
      <c r="AS127" s="86" t="str">
        <f t="shared" si="93"/>
        <v/>
      </c>
      <c r="AT127" s="89" t="e">
        <f t="shared" si="94"/>
        <v>#VALUE!</v>
      </c>
      <c r="AU127" s="88"/>
      <c r="AV127" s="88"/>
      <c r="AW127" s="88"/>
      <c r="AX127" s="89" t="str">
        <f t="shared" si="95"/>
        <v/>
      </c>
      <c r="AY127" s="90" t="str">
        <f t="shared" si="96"/>
        <v>Muy Alta</v>
      </c>
      <c r="AZ127" s="89" t="e">
        <f t="shared" si="97"/>
        <v>#VALUE!</v>
      </c>
      <c r="BA127" s="90" t="e">
        <f t="shared" si="98"/>
        <v>#VALUE!</v>
      </c>
      <c r="BB127" s="69" t="e">
        <f>IF(AND(AY127&lt;&gt;"",BA127&lt;&gt;""),VLOOKUP(AY127&amp;BA127,'No Eliminar'!$P$3:$Q$27,2,FALSE),"")</f>
        <v>#VALUE!</v>
      </c>
      <c r="BC127" s="88"/>
      <c r="BD127" s="992"/>
      <c r="BE127" s="992"/>
      <c r="BF127" s="992"/>
      <c r="BG127" s="992"/>
      <c r="BH127" s="992"/>
      <c r="BI127" s="1077"/>
    </row>
    <row r="128" spans="2:61" ht="49.5" thickBot="1" x14ac:dyDescent="0.35">
      <c r="B128" s="63"/>
      <c r="C128" s="156" t="e">
        <f>VLOOKUP(B128,'No Eliminar'!B$3:D$18,2,FALSE)</f>
        <v>#N/A</v>
      </c>
      <c r="D128" s="156" t="e">
        <f>VLOOKUP(B128,'No Eliminar'!B$3:E$18,4,FALSE)</f>
        <v>#N/A</v>
      </c>
      <c r="E128" s="63"/>
      <c r="F128" s="133"/>
      <c r="G128" s="153"/>
      <c r="H128" s="64"/>
      <c r="I128" s="82"/>
      <c r="J128" s="82"/>
      <c r="K128" s="63"/>
      <c r="L128" s="142"/>
      <c r="M128" s="937" t="str">
        <f t="shared" si="86"/>
        <v>;</v>
      </c>
      <c r="N128" s="938" t="str">
        <f t="shared" si="87"/>
        <v/>
      </c>
      <c r="O128" s="83"/>
      <c r="P128" s="83"/>
      <c r="Q128" s="83"/>
      <c r="R128" s="83"/>
      <c r="S128" s="83"/>
      <c r="T128" s="83"/>
      <c r="U128" s="83"/>
      <c r="V128" s="83"/>
      <c r="W128" s="83"/>
      <c r="X128" s="83"/>
      <c r="Y128" s="83"/>
      <c r="Z128" s="83"/>
      <c r="AA128" s="83"/>
      <c r="AB128" s="83"/>
      <c r="AC128" s="83"/>
      <c r="AD128" s="83"/>
      <c r="AE128" s="83"/>
      <c r="AF128" s="83"/>
      <c r="AG128" s="83"/>
      <c r="AH128" s="57">
        <f t="shared" si="88"/>
        <v>0</v>
      </c>
      <c r="AI128" s="75" t="str">
        <f t="shared" si="89"/>
        <v>Moderado</v>
      </c>
      <c r="AJ128" s="74">
        <f t="shared" si="90"/>
        <v>0.6</v>
      </c>
      <c r="AK128" s="936" t="e">
        <f>IF(AND(M128&lt;&gt;"",AI128&lt;&gt;""),VLOOKUP(M128&amp;AI128,'No Eliminar'!$P$32:$Q$56,2,FALSE),"")</f>
        <v>#N/A</v>
      </c>
      <c r="AL128" s="124"/>
      <c r="AM128" s="992"/>
      <c r="AN128" s="992"/>
      <c r="AO128" s="87" t="str">
        <f t="shared" si="91"/>
        <v>Impacto</v>
      </c>
      <c r="AP128" s="88"/>
      <c r="AQ128" s="130" t="str">
        <f t="shared" si="92"/>
        <v/>
      </c>
      <c r="AR128" s="88"/>
      <c r="AS128" s="86" t="str">
        <f t="shared" si="93"/>
        <v/>
      </c>
      <c r="AT128" s="89" t="e">
        <f t="shared" si="94"/>
        <v>#VALUE!</v>
      </c>
      <c r="AU128" s="88"/>
      <c r="AV128" s="88"/>
      <c r="AW128" s="88"/>
      <c r="AX128" s="89" t="str">
        <f t="shared" si="95"/>
        <v/>
      </c>
      <c r="AY128" s="90" t="str">
        <f t="shared" si="96"/>
        <v>Muy Alta</v>
      </c>
      <c r="AZ128" s="89" t="e">
        <f t="shared" si="97"/>
        <v>#VALUE!</v>
      </c>
      <c r="BA128" s="90" t="e">
        <f t="shared" si="98"/>
        <v>#VALUE!</v>
      </c>
      <c r="BB128" s="69" t="e">
        <f>IF(AND(AY128&lt;&gt;"",BA128&lt;&gt;""),VLOOKUP(AY128&amp;BA128,'No Eliminar'!$P$3:$Q$27,2,FALSE),"")</f>
        <v>#VALUE!</v>
      </c>
      <c r="BC128" s="88"/>
      <c r="BD128" s="992"/>
      <c r="BE128" s="992"/>
      <c r="BF128" s="992"/>
      <c r="BG128" s="992"/>
      <c r="BH128" s="992"/>
      <c r="BI128" s="1077"/>
    </row>
    <row r="129" spans="2:61" ht="49.5" thickBot="1" x14ac:dyDescent="0.35">
      <c r="B129" s="63"/>
      <c r="C129" s="156" t="e">
        <f>VLOOKUP(B129,'No Eliminar'!B$3:D$18,2,FALSE)</f>
        <v>#N/A</v>
      </c>
      <c r="D129" s="156" t="e">
        <f>VLOOKUP(B129,'No Eliminar'!B$3:E$18,4,FALSE)</f>
        <v>#N/A</v>
      </c>
      <c r="E129" s="63"/>
      <c r="F129" s="133"/>
      <c r="G129" s="153"/>
      <c r="H129" s="64"/>
      <c r="I129" s="82"/>
      <c r="J129" s="82"/>
      <c r="K129" s="63"/>
      <c r="L129" s="142"/>
      <c r="M129" s="937" t="str">
        <f t="shared" si="86"/>
        <v>;</v>
      </c>
      <c r="N129" s="938" t="str">
        <f t="shared" si="87"/>
        <v/>
      </c>
      <c r="O129" s="83"/>
      <c r="P129" s="83"/>
      <c r="Q129" s="83"/>
      <c r="R129" s="83"/>
      <c r="S129" s="83"/>
      <c r="T129" s="83"/>
      <c r="U129" s="83"/>
      <c r="V129" s="83"/>
      <c r="W129" s="83"/>
      <c r="X129" s="83"/>
      <c r="Y129" s="83"/>
      <c r="Z129" s="83"/>
      <c r="AA129" s="83"/>
      <c r="AB129" s="83"/>
      <c r="AC129" s="83"/>
      <c r="AD129" s="83"/>
      <c r="AE129" s="83"/>
      <c r="AF129" s="83"/>
      <c r="AG129" s="83"/>
      <c r="AH129" s="57">
        <f t="shared" si="88"/>
        <v>0</v>
      </c>
      <c r="AI129" s="75" t="str">
        <f t="shared" si="89"/>
        <v>Moderado</v>
      </c>
      <c r="AJ129" s="74">
        <f t="shared" si="90"/>
        <v>0.6</v>
      </c>
      <c r="AK129" s="936" t="e">
        <f>IF(AND(M129&lt;&gt;"",AI129&lt;&gt;""),VLOOKUP(M129&amp;AI129,'No Eliminar'!$P$32:$Q$56,2,FALSE),"")</f>
        <v>#N/A</v>
      </c>
      <c r="AL129" s="124"/>
      <c r="AM129" s="992"/>
      <c r="AN129" s="992"/>
      <c r="AO129" s="87" t="str">
        <f t="shared" si="91"/>
        <v>Impacto</v>
      </c>
      <c r="AP129" s="88"/>
      <c r="AQ129" s="130" t="str">
        <f t="shared" si="92"/>
        <v/>
      </c>
      <c r="AR129" s="88"/>
      <c r="AS129" s="86" t="str">
        <f t="shared" si="93"/>
        <v/>
      </c>
      <c r="AT129" s="89" t="e">
        <f t="shared" si="94"/>
        <v>#VALUE!</v>
      </c>
      <c r="AU129" s="88"/>
      <c r="AV129" s="88"/>
      <c r="AW129" s="88"/>
      <c r="AX129" s="89" t="str">
        <f t="shared" si="95"/>
        <v/>
      </c>
      <c r="AY129" s="90" t="str">
        <f t="shared" si="96"/>
        <v>Muy Alta</v>
      </c>
      <c r="AZ129" s="89" t="e">
        <f t="shared" si="97"/>
        <v>#VALUE!</v>
      </c>
      <c r="BA129" s="90" t="e">
        <f t="shared" si="98"/>
        <v>#VALUE!</v>
      </c>
      <c r="BB129" s="69" t="e">
        <f>IF(AND(AY129&lt;&gt;"",BA129&lt;&gt;""),VLOOKUP(AY129&amp;BA129,'No Eliminar'!$P$3:$Q$27,2,FALSE),"")</f>
        <v>#VALUE!</v>
      </c>
      <c r="BC129" s="88"/>
      <c r="BD129" s="992"/>
      <c r="BE129" s="992"/>
      <c r="BF129" s="992"/>
      <c r="BG129" s="992"/>
      <c r="BH129" s="992"/>
      <c r="BI129" s="1077"/>
    </row>
    <row r="130" spans="2:61" ht="49.5" thickBot="1" x14ac:dyDescent="0.35">
      <c r="B130" s="63"/>
      <c r="C130" s="156" t="e">
        <f>VLOOKUP(B130,'No Eliminar'!B$3:D$18,2,FALSE)</f>
        <v>#N/A</v>
      </c>
      <c r="D130" s="156" t="e">
        <f>VLOOKUP(B130,'No Eliminar'!B$3:E$18,4,FALSE)</f>
        <v>#N/A</v>
      </c>
      <c r="E130" s="63"/>
      <c r="F130" s="133"/>
      <c r="G130" s="153"/>
      <c r="H130" s="64"/>
      <c r="I130" s="82"/>
      <c r="J130" s="82"/>
      <c r="K130" s="63"/>
      <c r="L130" s="142"/>
      <c r="M130" s="937" t="str">
        <f t="shared" si="86"/>
        <v>;</v>
      </c>
      <c r="N130" s="938" t="str">
        <f t="shared" si="87"/>
        <v/>
      </c>
      <c r="O130" s="83"/>
      <c r="P130" s="83"/>
      <c r="Q130" s="83"/>
      <c r="R130" s="83"/>
      <c r="S130" s="83"/>
      <c r="T130" s="83"/>
      <c r="U130" s="83"/>
      <c r="V130" s="83"/>
      <c r="W130" s="83"/>
      <c r="X130" s="83"/>
      <c r="Y130" s="83"/>
      <c r="Z130" s="83"/>
      <c r="AA130" s="83"/>
      <c r="AB130" s="83"/>
      <c r="AC130" s="83"/>
      <c r="AD130" s="83"/>
      <c r="AE130" s="83"/>
      <c r="AF130" s="83"/>
      <c r="AG130" s="83"/>
      <c r="AH130" s="57">
        <f t="shared" si="88"/>
        <v>0</v>
      </c>
      <c r="AI130" s="75" t="str">
        <f t="shared" si="89"/>
        <v>Moderado</v>
      </c>
      <c r="AJ130" s="74">
        <f t="shared" si="90"/>
        <v>0.6</v>
      </c>
      <c r="AK130" s="936" t="e">
        <f>IF(AND(M130&lt;&gt;"",AI130&lt;&gt;""),VLOOKUP(M130&amp;AI130,'No Eliminar'!$P$32:$Q$56,2,FALSE),"")</f>
        <v>#N/A</v>
      </c>
      <c r="AL130" s="124"/>
      <c r="AM130" s="992"/>
      <c r="AN130" s="992"/>
      <c r="AO130" s="87" t="str">
        <f t="shared" si="91"/>
        <v>Impacto</v>
      </c>
      <c r="AP130" s="88"/>
      <c r="AQ130" s="130" t="str">
        <f t="shared" si="92"/>
        <v/>
      </c>
      <c r="AR130" s="88"/>
      <c r="AS130" s="86" t="str">
        <f t="shared" si="93"/>
        <v/>
      </c>
      <c r="AT130" s="89" t="e">
        <f t="shared" si="94"/>
        <v>#VALUE!</v>
      </c>
      <c r="AU130" s="88"/>
      <c r="AV130" s="88"/>
      <c r="AW130" s="88"/>
      <c r="AX130" s="89" t="str">
        <f t="shared" si="95"/>
        <v/>
      </c>
      <c r="AY130" s="90" t="str">
        <f t="shared" si="96"/>
        <v>Muy Alta</v>
      </c>
      <c r="AZ130" s="89" t="e">
        <f t="shared" si="97"/>
        <v>#VALUE!</v>
      </c>
      <c r="BA130" s="90" t="e">
        <f t="shared" si="98"/>
        <v>#VALUE!</v>
      </c>
      <c r="BB130" s="69" t="e">
        <f>IF(AND(AY130&lt;&gt;"",BA130&lt;&gt;""),VLOOKUP(AY130&amp;BA130,'No Eliminar'!$P$3:$Q$27,2,FALSE),"")</f>
        <v>#VALUE!</v>
      </c>
      <c r="BC130" s="88"/>
      <c r="BD130" s="992"/>
      <c r="BE130" s="992"/>
      <c r="BF130" s="992"/>
      <c r="BG130" s="992"/>
      <c r="BH130" s="992"/>
      <c r="BI130" s="1077"/>
    </row>
    <row r="131" spans="2:61" ht="49.5" thickBot="1" x14ac:dyDescent="0.35">
      <c r="B131" s="63"/>
      <c r="C131" s="156" t="e">
        <f>VLOOKUP(B131,'No Eliminar'!B$3:D$18,2,FALSE)</f>
        <v>#N/A</v>
      </c>
      <c r="D131" s="156" t="e">
        <f>VLOOKUP(B131,'No Eliminar'!B$3:E$18,4,FALSE)</f>
        <v>#N/A</v>
      </c>
      <c r="E131" s="63"/>
      <c r="F131" s="133"/>
      <c r="G131" s="153"/>
      <c r="H131" s="64"/>
      <c r="I131" s="82"/>
      <c r="J131" s="82"/>
      <c r="K131" s="63"/>
      <c r="L131" s="142"/>
      <c r="M131" s="937" t="str">
        <f t="shared" si="86"/>
        <v>;</v>
      </c>
      <c r="N131" s="938" t="str">
        <f t="shared" si="87"/>
        <v/>
      </c>
      <c r="O131" s="83"/>
      <c r="P131" s="83"/>
      <c r="Q131" s="83"/>
      <c r="R131" s="83"/>
      <c r="S131" s="83"/>
      <c r="T131" s="83"/>
      <c r="U131" s="83"/>
      <c r="V131" s="83"/>
      <c r="W131" s="83"/>
      <c r="X131" s="83"/>
      <c r="Y131" s="83"/>
      <c r="Z131" s="83"/>
      <c r="AA131" s="83"/>
      <c r="AB131" s="83"/>
      <c r="AC131" s="83"/>
      <c r="AD131" s="83"/>
      <c r="AE131" s="83"/>
      <c r="AF131" s="83"/>
      <c r="AG131" s="83"/>
      <c r="AH131" s="57">
        <f t="shared" si="88"/>
        <v>0</v>
      </c>
      <c r="AI131" s="75" t="str">
        <f t="shared" si="89"/>
        <v>Moderado</v>
      </c>
      <c r="AJ131" s="74">
        <f t="shared" si="90"/>
        <v>0.6</v>
      </c>
      <c r="AK131" s="936" t="e">
        <f>IF(AND(M131&lt;&gt;"",AI131&lt;&gt;""),VLOOKUP(M131&amp;AI131,'No Eliminar'!$P$32:$Q$56,2,FALSE),"")</f>
        <v>#N/A</v>
      </c>
      <c r="AL131" s="124"/>
      <c r="AM131" s="992"/>
      <c r="AN131" s="992"/>
      <c r="AO131" s="87" t="str">
        <f t="shared" si="91"/>
        <v>Impacto</v>
      </c>
      <c r="AP131" s="88"/>
      <c r="AQ131" s="130" t="str">
        <f t="shared" si="92"/>
        <v/>
      </c>
      <c r="AR131" s="88"/>
      <c r="AS131" s="86" t="str">
        <f t="shared" si="93"/>
        <v/>
      </c>
      <c r="AT131" s="89" t="e">
        <f t="shared" si="94"/>
        <v>#VALUE!</v>
      </c>
      <c r="AU131" s="88"/>
      <c r="AV131" s="88"/>
      <c r="AW131" s="88"/>
      <c r="AX131" s="89" t="str">
        <f t="shared" si="95"/>
        <v/>
      </c>
      <c r="AY131" s="90" t="str">
        <f t="shared" si="96"/>
        <v>Muy Alta</v>
      </c>
      <c r="AZ131" s="89" t="e">
        <f t="shared" si="97"/>
        <v>#VALUE!</v>
      </c>
      <c r="BA131" s="90" t="e">
        <f t="shared" si="98"/>
        <v>#VALUE!</v>
      </c>
      <c r="BB131" s="69" t="e">
        <f>IF(AND(AY131&lt;&gt;"",BA131&lt;&gt;""),VLOOKUP(AY131&amp;BA131,'No Eliminar'!$P$3:$Q$27,2,FALSE),"")</f>
        <v>#VALUE!</v>
      </c>
      <c r="BC131" s="88"/>
      <c r="BD131" s="992"/>
      <c r="BE131" s="992"/>
      <c r="BF131" s="992"/>
      <c r="BG131" s="992"/>
      <c r="BH131" s="992"/>
      <c r="BI131" s="1077"/>
    </row>
    <row r="132" spans="2:61" ht="49.5" thickBot="1" x14ac:dyDescent="0.35">
      <c r="B132" s="63"/>
      <c r="C132" s="156" t="e">
        <f>VLOOKUP(B132,'No Eliminar'!B$3:D$18,2,FALSE)</f>
        <v>#N/A</v>
      </c>
      <c r="D132" s="156" t="e">
        <f>VLOOKUP(B132,'No Eliminar'!B$3:E$18,4,FALSE)</f>
        <v>#N/A</v>
      </c>
      <c r="E132" s="63"/>
      <c r="F132" s="133"/>
      <c r="G132" s="153"/>
      <c r="H132" s="64"/>
      <c r="I132" s="82"/>
      <c r="J132" s="82"/>
      <c r="K132" s="63"/>
      <c r="L132" s="142"/>
      <c r="M132" s="937" t="str">
        <f t="shared" si="86"/>
        <v>;</v>
      </c>
      <c r="N132" s="938" t="str">
        <f t="shared" si="87"/>
        <v/>
      </c>
      <c r="O132" s="83"/>
      <c r="P132" s="83"/>
      <c r="Q132" s="83"/>
      <c r="R132" s="83"/>
      <c r="S132" s="83"/>
      <c r="T132" s="83"/>
      <c r="U132" s="83"/>
      <c r="V132" s="83"/>
      <c r="W132" s="83"/>
      <c r="X132" s="83"/>
      <c r="Y132" s="83"/>
      <c r="Z132" s="83"/>
      <c r="AA132" s="83"/>
      <c r="AB132" s="83"/>
      <c r="AC132" s="83"/>
      <c r="AD132" s="83"/>
      <c r="AE132" s="83"/>
      <c r="AF132" s="83"/>
      <c r="AG132" s="83"/>
      <c r="AH132" s="57">
        <f t="shared" si="88"/>
        <v>0</v>
      </c>
      <c r="AI132" s="75" t="str">
        <f t="shared" si="89"/>
        <v>Moderado</v>
      </c>
      <c r="AJ132" s="74">
        <f t="shared" si="90"/>
        <v>0.6</v>
      </c>
      <c r="AK132" s="936" t="e">
        <f>IF(AND(M132&lt;&gt;"",AI132&lt;&gt;""),VLOOKUP(M132&amp;AI132,'No Eliminar'!$P$32:$Q$56,2,FALSE),"")</f>
        <v>#N/A</v>
      </c>
      <c r="AL132" s="124"/>
      <c r="AM132" s="992"/>
      <c r="AN132" s="992"/>
      <c r="AO132" s="87" t="str">
        <f t="shared" si="91"/>
        <v>Impacto</v>
      </c>
      <c r="AP132" s="88"/>
      <c r="AQ132" s="130" t="str">
        <f t="shared" si="92"/>
        <v/>
      </c>
      <c r="AR132" s="88"/>
      <c r="AS132" s="86" t="str">
        <f t="shared" si="93"/>
        <v/>
      </c>
      <c r="AT132" s="89" t="e">
        <f t="shared" si="94"/>
        <v>#VALUE!</v>
      </c>
      <c r="AU132" s="88"/>
      <c r="AV132" s="88"/>
      <c r="AW132" s="88"/>
      <c r="AX132" s="89" t="str">
        <f t="shared" si="95"/>
        <v/>
      </c>
      <c r="AY132" s="90" t="str">
        <f t="shared" si="96"/>
        <v>Muy Alta</v>
      </c>
      <c r="AZ132" s="89" t="e">
        <f t="shared" si="97"/>
        <v>#VALUE!</v>
      </c>
      <c r="BA132" s="90" t="e">
        <f t="shared" si="98"/>
        <v>#VALUE!</v>
      </c>
      <c r="BB132" s="69" t="e">
        <f>IF(AND(AY132&lt;&gt;"",BA132&lt;&gt;""),VLOOKUP(AY132&amp;BA132,'No Eliminar'!$P$3:$Q$27,2,FALSE),"")</f>
        <v>#VALUE!</v>
      </c>
      <c r="BC132" s="88"/>
      <c r="BD132" s="992"/>
      <c r="BE132" s="992"/>
      <c r="BF132" s="992"/>
      <c r="BG132" s="992"/>
      <c r="BH132" s="992"/>
      <c r="BI132" s="1077"/>
    </row>
    <row r="133" spans="2:61" ht="49.5" thickBot="1" x14ac:dyDescent="0.35">
      <c r="B133" s="63"/>
      <c r="C133" s="156" t="e">
        <f>VLOOKUP(B133,'No Eliminar'!B$3:D$18,2,FALSE)</f>
        <v>#N/A</v>
      </c>
      <c r="D133" s="156" t="e">
        <f>VLOOKUP(B133,'No Eliminar'!B$3:E$18,4,FALSE)</f>
        <v>#N/A</v>
      </c>
      <c r="E133" s="63"/>
      <c r="F133" s="133"/>
      <c r="G133" s="153"/>
      <c r="H133" s="64"/>
      <c r="I133" s="82"/>
      <c r="J133" s="82"/>
      <c r="K133" s="63"/>
      <c r="L133" s="142"/>
      <c r="M133" s="937" t="str">
        <f t="shared" si="86"/>
        <v>;</v>
      </c>
      <c r="N133" s="938" t="str">
        <f t="shared" si="87"/>
        <v/>
      </c>
      <c r="O133" s="83"/>
      <c r="P133" s="83"/>
      <c r="Q133" s="83"/>
      <c r="R133" s="83"/>
      <c r="S133" s="83"/>
      <c r="T133" s="83"/>
      <c r="U133" s="83"/>
      <c r="V133" s="83"/>
      <c r="W133" s="83"/>
      <c r="X133" s="83"/>
      <c r="Y133" s="83"/>
      <c r="Z133" s="83"/>
      <c r="AA133" s="83"/>
      <c r="AB133" s="83"/>
      <c r="AC133" s="83"/>
      <c r="AD133" s="83"/>
      <c r="AE133" s="83"/>
      <c r="AF133" s="83"/>
      <c r="AG133" s="83"/>
      <c r="AH133" s="57">
        <f t="shared" si="88"/>
        <v>0</v>
      </c>
      <c r="AI133" s="75" t="str">
        <f t="shared" si="89"/>
        <v>Moderado</v>
      </c>
      <c r="AJ133" s="74">
        <f t="shared" si="90"/>
        <v>0.6</v>
      </c>
      <c r="AK133" s="936" t="e">
        <f>IF(AND(M133&lt;&gt;"",AI133&lt;&gt;""),VLOOKUP(M133&amp;AI133,'No Eliminar'!$P$32:$Q$56,2,FALSE),"")</f>
        <v>#N/A</v>
      </c>
      <c r="AL133" s="124"/>
      <c r="AM133" s="992"/>
      <c r="AN133" s="992"/>
      <c r="AO133" s="87" t="str">
        <f t="shared" si="91"/>
        <v>Impacto</v>
      </c>
      <c r="AP133" s="88"/>
      <c r="AQ133" s="130" t="str">
        <f t="shared" si="92"/>
        <v/>
      </c>
      <c r="AR133" s="88"/>
      <c r="AS133" s="86" t="str">
        <f t="shared" si="93"/>
        <v/>
      </c>
      <c r="AT133" s="89" t="e">
        <f t="shared" si="94"/>
        <v>#VALUE!</v>
      </c>
      <c r="AU133" s="88"/>
      <c r="AV133" s="88"/>
      <c r="AW133" s="88"/>
      <c r="AX133" s="89" t="str">
        <f t="shared" si="95"/>
        <v/>
      </c>
      <c r="AY133" s="90" t="str">
        <f t="shared" si="96"/>
        <v>Muy Alta</v>
      </c>
      <c r="AZ133" s="89" t="e">
        <f t="shared" si="97"/>
        <v>#VALUE!</v>
      </c>
      <c r="BA133" s="90" t="e">
        <f t="shared" si="98"/>
        <v>#VALUE!</v>
      </c>
      <c r="BB133" s="69" t="e">
        <f>IF(AND(AY133&lt;&gt;"",BA133&lt;&gt;""),VLOOKUP(AY133&amp;BA133,'No Eliminar'!$P$3:$Q$27,2,FALSE),"")</f>
        <v>#VALUE!</v>
      </c>
      <c r="BC133" s="88"/>
      <c r="BD133" s="992"/>
      <c r="BE133" s="992"/>
      <c r="BF133" s="992"/>
      <c r="BG133" s="992"/>
      <c r="BH133" s="992"/>
      <c r="BI133" s="1077"/>
    </row>
    <row r="134" spans="2:61" ht="49.5" thickBot="1" x14ac:dyDescent="0.35">
      <c r="B134" s="63"/>
      <c r="C134" s="156" t="e">
        <f>VLOOKUP(B134,'No Eliminar'!B$3:D$18,2,FALSE)</f>
        <v>#N/A</v>
      </c>
      <c r="D134" s="156" t="e">
        <f>VLOOKUP(B134,'No Eliminar'!B$3:E$18,4,FALSE)</f>
        <v>#N/A</v>
      </c>
      <c r="E134" s="63"/>
      <c r="F134" s="133"/>
      <c r="G134" s="153"/>
      <c r="H134" s="64"/>
      <c r="I134" s="82"/>
      <c r="J134" s="82"/>
      <c r="K134" s="63"/>
      <c r="L134" s="142"/>
      <c r="M134" s="937" t="str">
        <f t="shared" si="86"/>
        <v>;</v>
      </c>
      <c r="N134" s="938" t="str">
        <f t="shared" si="87"/>
        <v/>
      </c>
      <c r="O134" s="83"/>
      <c r="P134" s="83"/>
      <c r="Q134" s="83"/>
      <c r="R134" s="83"/>
      <c r="S134" s="83"/>
      <c r="T134" s="83"/>
      <c r="U134" s="83"/>
      <c r="V134" s="83"/>
      <c r="W134" s="83"/>
      <c r="X134" s="83"/>
      <c r="Y134" s="83"/>
      <c r="Z134" s="83"/>
      <c r="AA134" s="83"/>
      <c r="AB134" s="83"/>
      <c r="AC134" s="83"/>
      <c r="AD134" s="83"/>
      <c r="AE134" s="83"/>
      <c r="AF134" s="83"/>
      <c r="AG134" s="83"/>
      <c r="AH134" s="57">
        <f t="shared" si="88"/>
        <v>0</v>
      </c>
      <c r="AI134" s="75" t="str">
        <f t="shared" si="89"/>
        <v>Moderado</v>
      </c>
      <c r="AJ134" s="74">
        <f t="shared" si="90"/>
        <v>0.6</v>
      </c>
      <c r="AK134" s="936" t="e">
        <f>IF(AND(M134&lt;&gt;"",AI134&lt;&gt;""),VLOOKUP(M134&amp;AI134,'No Eliminar'!$P$32:$Q$56,2,FALSE),"")</f>
        <v>#N/A</v>
      </c>
      <c r="AL134" s="124"/>
      <c r="AM134" s="992"/>
      <c r="AN134" s="992"/>
      <c r="AO134" s="87" t="str">
        <f t="shared" si="91"/>
        <v>Impacto</v>
      </c>
      <c r="AP134" s="88"/>
      <c r="AQ134" s="130" t="str">
        <f t="shared" si="92"/>
        <v/>
      </c>
      <c r="AR134" s="88"/>
      <c r="AS134" s="86" t="str">
        <f t="shared" si="93"/>
        <v/>
      </c>
      <c r="AT134" s="89" t="e">
        <f t="shared" si="94"/>
        <v>#VALUE!</v>
      </c>
      <c r="AU134" s="88"/>
      <c r="AV134" s="88"/>
      <c r="AW134" s="88"/>
      <c r="AX134" s="89" t="str">
        <f t="shared" si="95"/>
        <v/>
      </c>
      <c r="AY134" s="90" t="str">
        <f t="shared" si="96"/>
        <v>Muy Alta</v>
      </c>
      <c r="AZ134" s="89" t="e">
        <f t="shared" si="97"/>
        <v>#VALUE!</v>
      </c>
      <c r="BA134" s="90" t="e">
        <f t="shared" si="98"/>
        <v>#VALUE!</v>
      </c>
      <c r="BB134" s="69" t="e">
        <f>IF(AND(AY134&lt;&gt;"",BA134&lt;&gt;""),VLOOKUP(AY134&amp;BA134,'No Eliminar'!$P$3:$Q$27,2,FALSE),"")</f>
        <v>#VALUE!</v>
      </c>
      <c r="BC134" s="88"/>
      <c r="BD134" s="992"/>
      <c r="BE134" s="992"/>
      <c r="BF134" s="992"/>
      <c r="BG134" s="992"/>
      <c r="BH134" s="992"/>
      <c r="BI134" s="1077"/>
    </row>
    <row r="135" spans="2:61" ht="49.5" thickBot="1" x14ac:dyDescent="0.35">
      <c r="B135" s="63"/>
      <c r="C135" s="156" t="e">
        <f>VLOOKUP(B135,'No Eliminar'!B$3:D$18,2,FALSE)</f>
        <v>#N/A</v>
      </c>
      <c r="D135" s="156" t="e">
        <f>VLOOKUP(B135,'No Eliminar'!B$3:E$18,4,FALSE)</f>
        <v>#N/A</v>
      </c>
      <c r="E135" s="63"/>
      <c r="F135" s="133"/>
      <c r="G135" s="153"/>
      <c r="H135" s="64"/>
      <c r="I135" s="82"/>
      <c r="J135" s="82"/>
      <c r="K135" s="63"/>
      <c r="L135" s="142"/>
      <c r="M135" s="937" t="str">
        <f t="shared" si="86"/>
        <v>;</v>
      </c>
      <c r="N135" s="938" t="str">
        <f t="shared" si="87"/>
        <v/>
      </c>
      <c r="O135" s="83"/>
      <c r="P135" s="83"/>
      <c r="Q135" s="83"/>
      <c r="R135" s="83"/>
      <c r="S135" s="83"/>
      <c r="T135" s="83"/>
      <c r="U135" s="83"/>
      <c r="V135" s="83"/>
      <c r="W135" s="83"/>
      <c r="X135" s="83"/>
      <c r="Y135" s="83"/>
      <c r="Z135" s="83"/>
      <c r="AA135" s="83"/>
      <c r="AB135" s="83"/>
      <c r="AC135" s="83"/>
      <c r="AD135" s="83"/>
      <c r="AE135" s="83"/>
      <c r="AF135" s="83"/>
      <c r="AG135" s="83"/>
      <c r="AH135" s="57">
        <f t="shared" si="88"/>
        <v>0</v>
      </c>
      <c r="AI135" s="75" t="str">
        <f t="shared" si="89"/>
        <v>Moderado</v>
      </c>
      <c r="AJ135" s="74">
        <f t="shared" si="90"/>
        <v>0.6</v>
      </c>
      <c r="AK135" s="936" t="e">
        <f>IF(AND(M135&lt;&gt;"",AI135&lt;&gt;""),VLOOKUP(M135&amp;AI135,'No Eliminar'!$P$32:$Q$56,2,FALSE),"")</f>
        <v>#N/A</v>
      </c>
      <c r="AL135" s="124"/>
      <c r="AM135" s="992"/>
      <c r="AN135" s="992"/>
      <c r="AO135" s="87" t="str">
        <f t="shared" si="91"/>
        <v>Impacto</v>
      </c>
      <c r="AP135" s="88"/>
      <c r="AQ135" s="130" t="str">
        <f t="shared" si="92"/>
        <v/>
      </c>
      <c r="AR135" s="88"/>
      <c r="AS135" s="86" t="str">
        <f t="shared" si="93"/>
        <v/>
      </c>
      <c r="AT135" s="89" t="e">
        <f t="shared" si="94"/>
        <v>#VALUE!</v>
      </c>
      <c r="AU135" s="88"/>
      <c r="AV135" s="88"/>
      <c r="AW135" s="88"/>
      <c r="AX135" s="89" t="str">
        <f t="shared" si="95"/>
        <v/>
      </c>
      <c r="AY135" s="90" t="str">
        <f t="shared" si="96"/>
        <v>Muy Alta</v>
      </c>
      <c r="AZ135" s="89" t="e">
        <f t="shared" si="97"/>
        <v>#VALUE!</v>
      </c>
      <c r="BA135" s="90" t="e">
        <f t="shared" si="98"/>
        <v>#VALUE!</v>
      </c>
      <c r="BB135" s="69" t="e">
        <f>IF(AND(AY135&lt;&gt;"",BA135&lt;&gt;""),VLOOKUP(AY135&amp;BA135,'No Eliminar'!$P$3:$Q$27,2,FALSE),"")</f>
        <v>#VALUE!</v>
      </c>
      <c r="BC135" s="88"/>
      <c r="BD135" s="992"/>
      <c r="BE135" s="992"/>
      <c r="BF135" s="992"/>
      <c r="BG135" s="992"/>
      <c r="BH135" s="992"/>
      <c r="BI135" s="1077"/>
    </row>
    <row r="136" spans="2:61" ht="49.5" thickBot="1" x14ac:dyDescent="0.35">
      <c r="B136" s="63"/>
      <c r="C136" s="156" t="e">
        <f>VLOOKUP(B136,'No Eliminar'!B$3:D$18,2,FALSE)</f>
        <v>#N/A</v>
      </c>
      <c r="D136" s="156" t="e">
        <f>VLOOKUP(B136,'No Eliminar'!B$3:E$18,4,FALSE)</f>
        <v>#N/A</v>
      </c>
      <c r="E136" s="63"/>
      <c r="F136" s="133"/>
      <c r="G136" s="153"/>
      <c r="H136" s="64"/>
      <c r="I136" s="82"/>
      <c r="J136" s="82"/>
      <c r="K136" s="63"/>
      <c r="L136" s="142"/>
      <c r="M136" s="937" t="str">
        <f t="shared" ref="M136:M199" si="99">IF(L136="No se ha presentado en los últimos años","Rara vez", IF(L136="Al menos  1 vez en los últimos 5 años","Improbable", IF(L136="Al menos  1 vez en los últimos 2 años","Posible", IF(L136="Al menos  1 vez en el último año","Probable",IF(L136="Más de 1 vez al año","Casi seguro",";")))))</f>
        <v>;</v>
      </c>
      <c r="N136" s="938" t="str">
        <f t="shared" ref="N136:N199" si="100">IF(M136="Rara vez", 20%, IF(M136="Improbable",40%, IF(M136="Posible",60%, IF(M136="Probable",80%,IF(M136="Casi seguro",100%,"")))))</f>
        <v/>
      </c>
      <c r="O136" s="83"/>
      <c r="P136" s="83"/>
      <c r="Q136" s="83"/>
      <c r="R136" s="83"/>
      <c r="S136" s="83"/>
      <c r="T136" s="83"/>
      <c r="U136" s="83"/>
      <c r="V136" s="83"/>
      <c r="W136" s="83"/>
      <c r="X136" s="83"/>
      <c r="Y136" s="83"/>
      <c r="Z136" s="83"/>
      <c r="AA136" s="83"/>
      <c r="AB136" s="83"/>
      <c r="AC136" s="83"/>
      <c r="AD136" s="83"/>
      <c r="AE136" s="83"/>
      <c r="AF136" s="83"/>
      <c r="AG136" s="83"/>
      <c r="AH136" s="57">
        <f t="shared" si="88"/>
        <v>0</v>
      </c>
      <c r="AI136" s="75" t="str">
        <f t="shared" si="89"/>
        <v>Moderado</v>
      </c>
      <c r="AJ136" s="74">
        <f t="shared" si="90"/>
        <v>0.6</v>
      </c>
      <c r="AK136" s="936" t="e">
        <f>IF(AND(M136&lt;&gt;"",AI136&lt;&gt;""),VLOOKUP(M136&amp;AI136,'No Eliminar'!$P$32:$Q$56,2,FALSE),"")</f>
        <v>#N/A</v>
      </c>
      <c r="AL136" s="124"/>
      <c r="AM136" s="992"/>
      <c r="AN136" s="992"/>
      <c r="AO136" s="87" t="str">
        <f t="shared" si="91"/>
        <v>Impacto</v>
      </c>
      <c r="AP136" s="88"/>
      <c r="AQ136" s="130" t="str">
        <f t="shared" si="92"/>
        <v/>
      </c>
      <c r="AR136" s="88"/>
      <c r="AS136" s="86" t="str">
        <f t="shared" si="93"/>
        <v/>
      </c>
      <c r="AT136" s="89" t="e">
        <f t="shared" si="94"/>
        <v>#VALUE!</v>
      </c>
      <c r="AU136" s="88"/>
      <c r="AV136" s="88"/>
      <c r="AW136" s="88"/>
      <c r="AX136" s="89" t="str">
        <f t="shared" si="95"/>
        <v/>
      </c>
      <c r="AY136" s="90" t="str">
        <f t="shared" si="96"/>
        <v>Muy Alta</v>
      </c>
      <c r="AZ136" s="89" t="e">
        <f t="shared" si="97"/>
        <v>#VALUE!</v>
      </c>
      <c r="BA136" s="90" t="e">
        <f t="shared" si="98"/>
        <v>#VALUE!</v>
      </c>
      <c r="BB136" s="69" t="e">
        <f>IF(AND(AY136&lt;&gt;"",BA136&lt;&gt;""),VLOOKUP(AY136&amp;BA136,'No Eliminar'!$P$3:$Q$27,2,FALSE),"")</f>
        <v>#VALUE!</v>
      </c>
      <c r="BC136" s="88"/>
      <c r="BD136" s="992"/>
      <c r="BE136" s="992"/>
      <c r="BF136" s="992"/>
      <c r="BG136" s="992"/>
      <c r="BH136" s="992"/>
      <c r="BI136" s="1077"/>
    </row>
    <row r="137" spans="2:61" ht="49.5" thickBot="1" x14ac:dyDescent="0.35">
      <c r="B137" s="63"/>
      <c r="C137" s="156" t="e">
        <f>VLOOKUP(B137,'No Eliminar'!B$3:D$18,2,FALSE)</f>
        <v>#N/A</v>
      </c>
      <c r="D137" s="156" t="e">
        <f>VLOOKUP(B137,'No Eliminar'!B$3:E$18,4,FALSE)</f>
        <v>#N/A</v>
      </c>
      <c r="E137" s="63"/>
      <c r="F137" s="133"/>
      <c r="G137" s="153"/>
      <c r="H137" s="64"/>
      <c r="I137" s="82"/>
      <c r="J137" s="82"/>
      <c r="K137" s="63"/>
      <c r="L137" s="142"/>
      <c r="M137" s="937" t="str">
        <f t="shared" si="99"/>
        <v>;</v>
      </c>
      <c r="N137" s="938" t="str">
        <f t="shared" si="100"/>
        <v/>
      </c>
      <c r="O137" s="83"/>
      <c r="P137" s="83"/>
      <c r="Q137" s="83"/>
      <c r="R137" s="83"/>
      <c r="S137" s="83"/>
      <c r="T137" s="83"/>
      <c r="U137" s="83"/>
      <c r="V137" s="83"/>
      <c r="W137" s="83"/>
      <c r="X137" s="83"/>
      <c r="Y137" s="83"/>
      <c r="Z137" s="83"/>
      <c r="AA137" s="83"/>
      <c r="AB137" s="83"/>
      <c r="AC137" s="83"/>
      <c r="AD137" s="83"/>
      <c r="AE137" s="83"/>
      <c r="AF137" s="83"/>
      <c r="AG137" s="83"/>
      <c r="AH137" s="57">
        <f t="shared" si="88"/>
        <v>0</v>
      </c>
      <c r="AI137" s="75" t="str">
        <f t="shared" si="89"/>
        <v>Moderado</v>
      </c>
      <c r="AJ137" s="74">
        <f t="shared" si="90"/>
        <v>0.6</v>
      </c>
      <c r="AK137" s="936" t="e">
        <f>IF(AND(M137&lt;&gt;"",AI137&lt;&gt;""),VLOOKUP(M137&amp;AI137,'No Eliminar'!$P$32:$Q$56,2,FALSE),"")</f>
        <v>#N/A</v>
      </c>
      <c r="AL137" s="124"/>
      <c r="AM137" s="992"/>
      <c r="AN137" s="992"/>
      <c r="AO137" s="87" t="str">
        <f t="shared" si="91"/>
        <v>Impacto</v>
      </c>
      <c r="AP137" s="88"/>
      <c r="AQ137" s="130" t="str">
        <f t="shared" si="92"/>
        <v/>
      </c>
      <c r="AR137" s="88"/>
      <c r="AS137" s="86" t="str">
        <f t="shared" si="93"/>
        <v/>
      </c>
      <c r="AT137" s="89" t="e">
        <f t="shared" si="94"/>
        <v>#VALUE!</v>
      </c>
      <c r="AU137" s="88"/>
      <c r="AV137" s="88"/>
      <c r="AW137" s="88"/>
      <c r="AX137" s="89" t="str">
        <f t="shared" si="95"/>
        <v/>
      </c>
      <c r="AY137" s="90" t="str">
        <f t="shared" si="96"/>
        <v>Muy Alta</v>
      </c>
      <c r="AZ137" s="89" t="e">
        <f t="shared" si="97"/>
        <v>#VALUE!</v>
      </c>
      <c r="BA137" s="90" t="e">
        <f t="shared" si="98"/>
        <v>#VALUE!</v>
      </c>
      <c r="BB137" s="69" t="e">
        <f>IF(AND(AY137&lt;&gt;"",BA137&lt;&gt;""),VLOOKUP(AY137&amp;BA137,'No Eliminar'!$P$3:$Q$27,2,FALSE),"")</f>
        <v>#VALUE!</v>
      </c>
      <c r="BC137" s="88"/>
      <c r="BD137" s="992"/>
      <c r="BE137" s="992"/>
      <c r="BF137" s="992"/>
      <c r="BG137" s="992"/>
      <c r="BH137" s="992"/>
      <c r="BI137" s="1077"/>
    </row>
    <row r="138" spans="2:61" ht="49.5" thickBot="1" x14ac:dyDescent="0.35">
      <c r="B138" s="63"/>
      <c r="C138" s="156" t="e">
        <f>VLOOKUP(B138,'No Eliminar'!B$3:D$18,2,FALSE)</f>
        <v>#N/A</v>
      </c>
      <c r="D138" s="156" t="e">
        <f>VLOOKUP(B138,'No Eliminar'!B$3:E$18,4,FALSE)</f>
        <v>#N/A</v>
      </c>
      <c r="E138" s="63"/>
      <c r="F138" s="133"/>
      <c r="G138" s="153"/>
      <c r="H138" s="64"/>
      <c r="I138" s="82"/>
      <c r="J138" s="82"/>
      <c r="K138" s="63"/>
      <c r="L138" s="142"/>
      <c r="M138" s="937" t="str">
        <f t="shared" si="99"/>
        <v>;</v>
      </c>
      <c r="N138" s="938" t="str">
        <f t="shared" si="100"/>
        <v/>
      </c>
      <c r="O138" s="83"/>
      <c r="P138" s="83"/>
      <c r="Q138" s="83"/>
      <c r="R138" s="83"/>
      <c r="S138" s="83"/>
      <c r="T138" s="83"/>
      <c r="U138" s="83"/>
      <c r="V138" s="83"/>
      <c r="W138" s="83"/>
      <c r="X138" s="83"/>
      <c r="Y138" s="83"/>
      <c r="Z138" s="83"/>
      <c r="AA138" s="83"/>
      <c r="AB138" s="83"/>
      <c r="AC138" s="83"/>
      <c r="AD138" s="83"/>
      <c r="AE138" s="83"/>
      <c r="AF138" s="83"/>
      <c r="AG138" s="83"/>
      <c r="AH138" s="57">
        <f t="shared" si="88"/>
        <v>0</v>
      </c>
      <c r="AI138" s="75" t="str">
        <f t="shared" si="89"/>
        <v>Moderado</v>
      </c>
      <c r="AJ138" s="74">
        <f t="shared" si="90"/>
        <v>0.6</v>
      </c>
      <c r="AK138" s="936" t="e">
        <f>IF(AND(M138&lt;&gt;"",AI138&lt;&gt;""),VLOOKUP(M138&amp;AI138,'No Eliminar'!$P$32:$Q$56,2,FALSE),"")</f>
        <v>#N/A</v>
      </c>
      <c r="AL138" s="124"/>
      <c r="AM138" s="992"/>
      <c r="AN138" s="992"/>
      <c r="AO138" s="87" t="str">
        <f t="shared" si="91"/>
        <v>Impacto</v>
      </c>
      <c r="AP138" s="88"/>
      <c r="AQ138" s="130" t="str">
        <f t="shared" si="92"/>
        <v/>
      </c>
      <c r="AR138" s="88"/>
      <c r="AS138" s="86" t="str">
        <f t="shared" si="93"/>
        <v/>
      </c>
      <c r="AT138" s="89" t="e">
        <f t="shared" si="94"/>
        <v>#VALUE!</v>
      </c>
      <c r="AU138" s="88"/>
      <c r="AV138" s="88"/>
      <c r="AW138" s="88"/>
      <c r="AX138" s="89" t="str">
        <f t="shared" si="95"/>
        <v/>
      </c>
      <c r="AY138" s="90" t="str">
        <f t="shared" si="96"/>
        <v>Muy Alta</v>
      </c>
      <c r="AZ138" s="89" t="e">
        <f t="shared" si="97"/>
        <v>#VALUE!</v>
      </c>
      <c r="BA138" s="90" t="e">
        <f t="shared" si="98"/>
        <v>#VALUE!</v>
      </c>
      <c r="BB138" s="69" t="e">
        <f>IF(AND(AY138&lt;&gt;"",BA138&lt;&gt;""),VLOOKUP(AY138&amp;BA138,'No Eliminar'!$P$3:$Q$27,2,FALSE),"")</f>
        <v>#VALUE!</v>
      </c>
      <c r="BC138" s="88"/>
      <c r="BD138" s="992"/>
      <c r="BE138" s="992"/>
      <c r="BF138" s="992"/>
      <c r="BG138" s="992"/>
      <c r="BH138" s="992"/>
      <c r="BI138" s="1077"/>
    </row>
    <row r="139" spans="2:61" ht="49.5" thickBot="1" x14ac:dyDescent="0.35">
      <c r="B139" s="63"/>
      <c r="C139" s="156" t="e">
        <f>VLOOKUP(B139,'No Eliminar'!B$3:D$18,2,FALSE)</f>
        <v>#N/A</v>
      </c>
      <c r="D139" s="156" t="e">
        <f>VLOOKUP(B139,'No Eliminar'!B$3:E$18,4,FALSE)</f>
        <v>#N/A</v>
      </c>
      <c r="E139" s="63"/>
      <c r="F139" s="133"/>
      <c r="G139" s="153"/>
      <c r="H139" s="64"/>
      <c r="I139" s="82"/>
      <c r="J139" s="82"/>
      <c r="K139" s="63"/>
      <c r="L139" s="142"/>
      <c r="M139" s="937" t="str">
        <f t="shared" si="99"/>
        <v>;</v>
      </c>
      <c r="N139" s="938" t="str">
        <f t="shared" si="100"/>
        <v/>
      </c>
      <c r="O139" s="83"/>
      <c r="P139" s="83"/>
      <c r="Q139" s="83"/>
      <c r="R139" s="83"/>
      <c r="S139" s="83"/>
      <c r="T139" s="83"/>
      <c r="U139" s="83"/>
      <c r="V139" s="83"/>
      <c r="W139" s="83"/>
      <c r="X139" s="83"/>
      <c r="Y139" s="83"/>
      <c r="Z139" s="83"/>
      <c r="AA139" s="83"/>
      <c r="AB139" s="83"/>
      <c r="AC139" s="83"/>
      <c r="AD139" s="83"/>
      <c r="AE139" s="83"/>
      <c r="AF139" s="83"/>
      <c r="AG139" s="83"/>
      <c r="AH139" s="57">
        <f t="shared" si="88"/>
        <v>0</v>
      </c>
      <c r="AI139" s="75" t="str">
        <f t="shared" si="89"/>
        <v>Moderado</v>
      </c>
      <c r="AJ139" s="74">
        <f t="shared" si="90"/>
        <v>0.6</v>
      </c>
      <c r="AK139" s="936" t="e">
        <f>IF(AND(M139&lt;&gt;"",AI139&lt;&gt;""),VLOOKUP(M139&amp;AI139,'No Eliminar'!$P$32:$Q$56,2,FALSE),"")</f>
        <v>#N/A</v>
      </c>
      <c r="AL139" s="124"/>
      <c r="AM139" s="992"/>
      <c r="AN139" s="992"/>
      <c r="AO139" s="87" t="str">
        <f t="shared" si="91"/>
        <v>Impacto</v>
      </c>
      <c r="AP139" s="88"/>
      <c r="AQ139" s="130" t="str">
        <f t="shared" si="92"/>
        <v/>
      </c>
      <c r="AR139" s="88"/>
      <c r="AS139" s="86" t="str">
        <f t="shared" si="93"/>
        <v/>
      </c>
      <c r="AT139" s="89" t="e">
        <f t="shared" si="94"/>
        <v>#VALUE!</v>
      </c>
      <c r="AU139" s="88"/>
      <c r="AV139" s="88"/>
      <c r="AW139" s="88"/>
      <c r="AX139" s="89" t="str">
        <f t="shared" si="95"/>
        <v/>
      </c>
      <c r="AY139" s="90" t="str">
        <f t="shared" si="96"/>
        <v>Muy Alta</v>
      </c>
      <c r="AZ139" s="89" t="e">
        <f t="shared" si="97"/>
        <v>#VALUE!</v>
      </c>
      <c r="BA139" s="90" t="e">
        <f t="shared" si="98"/>
        <v>#VALUE!</v>
      </c>
      <c r="BB139" s="69" t="e">
        <f>IF(AND(AY139&lt;&gt;"",BA139&lt;&gt;""),VLOOKUP(AY139&amp;BA139,'No Eliminar'!$P$3:$Q$27,2,FALSE),"")</f>
        <v>#VALUE!</v>
      </c>
      <c r="BC139" s="88"/>
      <c r="BD139" s="992"/>
      <c r="BE139" s="992"/>
      <c r="BF139" s="992"/>
      <c r="BG139" s="992"/>
      <c r="BH139" s="992"/>
      <c r="BI139" s="1077"/>
    </row>
    <row r="140" spans="2:61" ht="49.5" thickBot="1" x14ac:dyDescent="0.35">
      <c r="B140" s="63"/>
      <c r="C140" s="156" t="e">
        <f>VLOOKUP(B140,'No Eliminar'!B$3:D$18,2,FALSE)</f>
        <v>#N/A</v>
      </c>
      <c r="D140" s="156" t="e">
        <f>VLOOKUP(B140,'No Eliminar'!B$3:E$18,4,FALSE)</f>
        <v>#N/A</v>
      </c>
      <c r="E140" s="63"/>
      <c r="F140" s="133"/>
      <c r="G140" s="153"/>
      <c r="H140" s="64"/>
      <c r="I140" s="82"/>
      <c r="J140" s="82"/>
      <c r="K140" s="63"/>
      <c r="L140" s="142"/>
      <c r="M140" s="937" t="str">
        <f t="shared" si="99"/>
        <v>;</v>
      </c>
      <c r="N140" s="938" t="str">
        <f t="shared" si="100"/>
        <v/>
      </c>
      <c r="O140" s="83"/>
      <c r="P140" s="83"/>
      <c r="Q140" s="83"/>
      <c r="R140" s="83"/>
      <c r="S140" s="83"/>
      <c r="T140" s="83"/>
      <c r="U140" s="83"/>
      <c r="V140" s="83"/>
      <c r="W140" s="83"/>
      <c r="X140" s="83"/>
      <c r="Y140" s="83"/>
      <c r="Z140" s="83"/>
      <c r="AA140" s="83"/>
      <c r="AB140" s="83"/>
      <c r="AC140" s="83"/>
      <c r="AD140" s="83"/>
      <c r="AE140" s="83"/>
      <c r="AF140" s="83"/>
      <c r="AG140" s="83"/>
      <c r="AH140" s="57">
        <f t="shared" si="88"/>
        <v>0</v>
      </c>
      <c r="AI140" s="75" t="str">
        <f t="shared" si="89"/>
        <v>Moderado</v>
      </c>
      <c r="AJ140" s="74">
        <f t="shared" si="90"/>
        <v>0.6</v>
      </c>
      <c r="AK140" s="936" t="e">
        <f>IF(AND(M140&lt;&gt;"",AI140&lt;&gt;""),VLOOKUP(M140&amp;AI140,'No Eliminar'!$P$32:$Q$56,2,FALSE),"")</f>
        <v>#N/A</v>
      </c>
      <c r="AL140" s="124"/>
      <c r="AM140" s="992"/>
      <c r="AN140" s="992"/>
      <c r="AO140" s="87" t="str">
        <f t="shared" si="91"/>
        <v>Impacto</v>
      </c>
      <c r="AP140" s="88"/>
      <c r="AQ140" s="130" t="str">
        <f t="shared" si="92"/>
        <v/>
      </c>
      <c r="AR140" s="88"/>
      <c r="AS140" s="86" t="str">
        <f t="shared" si="93"/>
        <v/>
      </c>
      <c r="AT140" s="89" t="e">
        <f t="shared" si="94"/>
        <v>#VALUE!</v>
      </c>
      <c r="AU140" s="88"/>
      <c r="AV140" s="88"/>
      <c r="AW140" s="88"/>
      <c r="AX140" s="89" t="str">
        <f t="shared" si="95"/>
        <v/>
      </c>
      <c r="AY140" s="90" t="str">
        <f t="shared" si="96"/>
        <v>Muy Alta</v>
      </c>
      <c r="AZ140" s="89" t="e">
        <f t="shared" si="97"/>
        <v>#VALUE!</v>
      </c>
      <c r="BA140" s="90" t="e">
        <f t="shared" si="98"/>
        <v>#VALUE!</v>
      </c>
      <c r="BB140" s="69" t="e">
        <f>IF(AND(AY140&lt;&gt;"",BA140&lt;&gt;""),VLOOKUP(AY140&amp;BA140,'No Eliminar'!$P$3:$Q$27,2,FALSE),"")</f>
        <v>#VALUE!</v>
      </c>
      <c r="BC140" s="88"/>
      <c r="BD140" s="992"/>
      <c r="BE140" s="992"/>
      <c r="BF140" s="992"/>
      <c r="BG140" s="992"/>
      <c r="BH140" s="992"/>
      <c r="BI140" s="1077"/>
    </row>
    <row r="141" spans="2:61" ht="49.5" thickBot="1" x14ac:dyDescent="0.35">
      <c r="B141" s="63"/>
      <c r="C141" s="156" t="e">
        <f>VLOOKUP(B141,'No Eliminar'!B$3:D$18,2,FALSE)</f>
        <v>#N/A</v>
      </c>
      <c r="D141" s="156" t="e">
        <f>VLOOKUP(B141,'No Eliminar'!B$3:E$18,4,FALSE)</f>
        <v>#N/A</v>
      </c>
      <c r="E141" s="63"/>
      <c r="F141" s="133"/>
      <c r="G141" s="153"/>
      <c r="H141" s="64"/>
      <c r="I141" s="82"/>
      <c r="J141" s="82"/>
      <c r="K141" s="63"/>
      <c r="L141" s="142"/>
      <c r="M141" s="937" t="str">
        <f t="shared" si="99"/>
        <v>;</v>
      </c>
      <c r="N141" s="938" t="str">
        <f t="shared" si="100"/>
        <v/>
      </c>
      <c r="O141" s="83"/>
      <c r="P141" s="83"/>
      <c r="Q141" s="83"/>
      <c r="R141" s="83"/>
      <c r="S141" s="83"/>
      <c r="T141" s="83"/>
      <c r="U141" s="83"/>
      <c r="V141" s="83"/>
      <c r="W141" s="83"/>
      <c r="X141" s="83"/>
      <c r="Y141" s="83"/>
      <c r="Z141" s="83"/>
      <c r="AA141" s="83"/>
      <c r="AB141" s="83"/>
      <c r="AC141" s="83"/>
      <c r="AD141" s="83"/>
      <c r="AE141" s="83"/>
      <c r="AF141" s="83"/>
      <c r="AG141" s="83"/>
      <c r="AH141" s="57">
        <f t="shared" si="88"/>
        <v>0</v>
      </c>
      <c r="AI141" s="75" t="str">
        <f t="shared" si="89"/>
        <v>Moderado</v>
      </c>
      <c r="AJ141" s="74">
        <f t="shared" si="90"/>
        <v>0.6</v>
      </c>
      <c r="AK141" s="936" t="e">
        <f>IF(AND(M141&lt;&gt;"",AI141&lt;&gt;""),VLOOKUP(M141&amp;AI141,'No Eliminar'!$P$32:$Q$56,2,FALSE),"")</f>
        <v>#N/A</v>
      </c>
      <c r="AL141" s="124"/>
      <c r="AM141" s="992"/>
      <c r="AN141" s="992"/>
      <c r="AO141" s="87" t="str">
        <f t="shared" si="91"/>
        <v>Impacto</v>
      </c>
      <c r="AP141" s="88"/>
      <c r="AQ141" s="130" t="str">
        <f t="shared" si="92"/>
        <v/>
      </c>
      <c r="AR141" s="88"/>
      <c r="AS141" s="86" t="str">
        <f t="shared" si="93"/>
        <v/>
      </c>
      <c r="AT141" s="89" t="e">
        <f t="shared" si="94"/>
        <v>#VALUE!</v>
      </c>
      <c r="AU141" s="88"/>
      <c r="AV141" s="88"/>
      <c r="AW141" s="88"/>
      <c r="AX141" s="89" t="str">
        <f t="shared" si="95"/>
        <v/>
      </c>
      <c r="AY141" s="90" t="str">
        <f t="shared" si="96"/>
        <v>Muy Alta</v>
      </c>
      <c r="AZ141" s="89" t="e">
        <f t="shared" si="97"/>
        <v>#VALUE!</v>
      </c>
      <c r="BA141" s="90" t="e">
        <f t="shared" si="98"/>
        <v>#VALUE!</v>
      </c>
      <c r="BB141" s="69" t="e">
        <f>IF(AND(AY141&lt;&gt;"",BA141&lt;&gt;""),VLOOKUP(AY141&amp;BA141,'No Eliminar'!$P$3:$Q$27,2,FALSE),"")</f>
        <v>#VALUE!</v>
      </c>
      <c r="BC141" s="88"/>
      <c r="BD141" s="992"/>
      <c r="BE141" s="992"/>
      <c r="BF141" s="992"/>
      <c r="BG141" s="992"/>
      <c r="BH141" s="992"/>
      <c r="BI141" s="1077"/>
    </row>
    <row r="142" spans="2:61" ht="49.5" thickBot="1" x14ac:dyDescent="0.35">
      <c r="B142" s="63"/>
      <c r="C142" s="156" t="e">
        <f>VLOOKUP(B142,'No Eliminar'!B$3:D$18,2,FALSE)</f>
        <v>#N/A</v>
      </c>
      <c r="D142" s="156" t="e">
        <f>VLOOKUP(B142,'No Eliminar'!B$3:E$18,4,FALSE)</f>
        <v>#N/A</v>
      </c>
      <c r="E142" s="63"/>
      <c r="F142" s="133"/>
      <c r="G142" s="153"/>
      <c r="H142" s="64"/>
      <c r="I142" s="82"/>
      <c r="J142" s="82"/>
      <c r="K142" s="63"/>
      <c r="L142" s="142"/>
      <c r="M142" s="937" t="str">
        <f t="shared" si="99"/>
        <v>;</v>
      </c>
      <c r="N142" s="938" t="str">
        <f t="shared" si="100"/>
        <v/>
      </c>
      <c r="O142" s="83"/>
      <c r="P142" s="83"/>
      <c r="Q142" s="83"/>
      <c r="R142" s="83"/>
      <c r="S142" s="83"/>
      <c r="T142" s="83"/>
      <c r="U142" s="83"/>
      <c r="V142" s="83"/>
      <c r="W142" s="83"/>
      <c r="X142" s="83"/>
      <c r="Y142" s="83"/>
      <c r="Z142" s="83"/>
      <c r="AA142" s="83"/>
      <c r="AB142" s="83"/>
      <c r="AC142" s="83"/>
      <c r="AD142" s="83"/>
      <c r="AE142" s="83"/>
      <c r="AF142" s="83"/>
      <c r="AG142" s="83"/>
      <c r="AH142" s="57">
        <f t="shared" si="88"/>
        <v>0</v>
      </c>
      <c r="AI142" s="75" t="str">
        <f t="shared" si="89"/>
        <v>Moderado</v>
      </c>
      <c r="AJ142" s="74">
        <f t="shared" si="90"/>
        <v>0.6</v>
      </c>
      <c r="AK142" s="936" t="e">
        <f>IF(AND(M142&lt;&gt;"",AI142&lt;&gt;""),VLOOKUP(M142&amp;AI142,'No Eliminar'!$P$32:$Q$56,2,FALSE),"")</f>
        <v>#N/A</v>
      </c>
      <c r="AL142" s="124"/>
      <c r="AM142" s="992"/>
      <c r="AN142" s="992"/>
      <c r="AO142" s="87" t="str">
        <f t="shared" si="91"/>
        <v>Impacto</v>
      </c>
      <c r="AP142" s="88"/>
      <c r="AQ142" s="130" t="str">
        <f t="shared" si="92"/>
        <v/>
      </c>
      <c r="AR142" s="88"/>
      <c r="AS142" s="86" t="str">
        <f t="shared" si="93"/>
        <v/>
      </c>
      <c r="AT142" s="89" t="e">
        <f t="shared" si="94"/>
        <v>#VALUE!</v>
      </c>
      <c r="AU142" s="88"/>
      <c r="AV142" s="88"/>
      <c r="AW142" s="88"/>
      <c r="AX142" s="89" t="str">
        <f t="shared" si="95"/>
        <v/>
      </c>
      <c r="AY142" s="90" t="str">
        <f t="shared" si="96"/>
        <v>Muy Alta</v>
      </c>
      <c r="AZ142" s="89" t="e">
        <f t="shared" si="97"/>
        <v>#VALUE!</v>
      </c>
      <c r="BA142" s="90" t="e">
        <f t="shared" si="98"/>
        <v>#VALUE!</v>
      </c>
      <c r="BB142" s="69" t="e">
        <f>IF(AND(AY142&lt;&gt;"",BA142&lt;&gt;""),VLOOKUP(AY142&amp;BA142,'No Eliminar'!$P$3:$Q$27,2,FALSE),"")</f>
        <v>#VALUE!</v>
      </c>
      <c r="BC142" s="88"/>
      <c r="BD142" s="992"/>
      <c r="BE142" s="992"/>
      <c r="BF142" s="992"/>
      <c r="BG142" s="992"/>
      <c r="BH142" s="992"/>
      <c r="BI142" s="1077"/>
    </row>
    <row r="143" spans="2:61" ht="49.5" thickBot="1" x14ac:dyDescent="0.35">
      <c r="B143" s="63"/>
      <c r="C143" s="156" t="e">
        <f>VLOOKUP(B143,'No Eliminar'!B$3:D$18,2,FALSE)</f>
        <v>#N/A</v>
      </c>
      <c r="D143" s="156" t="e">
        <f>VLOOKUP(B143,'No Eliminar'!B$3:E$18,4,FALSE)</f>
        <v>#N/A</v>
      </c>
      <c r="E143" s="63"/>
      <c r="F143" s="133"/>
      <c r="G143" s="153"/>
      <c r="H143" s="64"/>
      <c r="I143" s="82"/>
      <c r="J143" s="82"/>
      <c r="K143" s="63"/>
      <c r="L143" s="142"/>
      <c r="M143" s="937" t="str">
        <f t="shared" si="99"/>
        <v>;</v>
      </c>
      <c r="N143" s="938" t="str">
        <f t="shared" si="100"/>
        <v/>
      </c>
      <c r="O143" s="83"/>
      <c r="P143" s="83"/>
      <c r="Q143" s="83"/>
      <c r="R143" s="83"/>
      <c r="S143" s="83"/>
      <c r="T143" s="83"/>
      <c r="U143" s="83"/>
      <c r="V143" s="83"/>
      <c r="W143" s="83"/>
      <c r="X143" s="83"/>
      <c r="Y143" s="83"/>
      <c r="Z143" s="83"/>
      <c r="AA143" s="83"/>
      <c r="AB143" s="83"/>
      <c r="AC143" s="83"/>
      <c r="AD143" s="83"/>
      <c r="AE143" s="83"/>
      <c r="AF143" s="83"/>
      <c r="AG143" s="83"/>
      <c r="AH143" s="57">
        <f t="shared" si="88"/>
        <v>0</v>
      </c>
      <c r="AI143" s="75" t="str">
        <f t="shared" si="89"/>
        <v>Moderado</v>
      </c>
      <c r="AJ143" s="74">
        <f t="shared" si="90"/>
        <v>0.6</v>
      </c>
      <c r="AK143" s="936" t="e">
        <f>IF(AND(M143&lt;&gt;"",AI143&lt;&gt;""),VLOOKUP(M143&amp;AI143,'No Eliminar'!$P$32:$Q$56,2,FALSE),"")</f>
        <v>#N/A</v>
      </c>
      <c r="AL143" s="124"/>
      <c r="AM143" s="992"/>
      <c r="AN143" s="992"/>
      <c r="AO143" s="87" t="str">
        <f t="shared" si="91"/>
        <v>Impacto</v>
      </c>
      <c r="AP143" s="88"/>
      <c r="AQ143" s="130" t="str">
        <f t="shared" si="92"/>
        <v/>
      </c>
      <c r="AR143" s="88"/>
      <c r="AS143" s="86" t="str">
        <f t="shared" si="93"/>
        <v/>
      </c>
      <c r="AT143" s="89" t="e">
        <f t="shared" si="94"/>
        <v>#VALUE!</v>
      </c>
      <c r="AU143" s="88"/>
      <c r="AV143" s="88"/>
      <c r="AW143" s="88"/>
      <c r="AX143" s="89" t="str">
        <f t="shared" si="95"/>
        <v/>
      </c>
      <c r="AY143" s="90" t="str">
        <f t="shared" si="96"/>
        <v>Muy Alta</v>
      </c>
      <c r="AZ143" s="89" t="e">
        <f t="shared" si="97"/>
        <v>#VALUE!</v>
      </c>
      <c r="BA143" s="90" t="e">
        <f t="shared" si="98"/>
        <v>#VALUE!</v>
      </c>
      <c r="BB143" s="69" t="e">
        <f>IF(AND(AY143&lt;&gt;"",BA143&lt;&gt;""),VLOOKUP(AY143&amp;BA143,'No Eliminar'!$P$3:$Q$27,2,FALSE),"")</f>
        <v>#VALUE!</v>
      </c>
      <c r="BC143" s="88"/>
      <c r="BD143" s="992"/>
      <c r="BE143" s="992"/>
      <c r="BF143" s="992"/>
      <c r="BG143" s="992"/>
      <c r="BH143" s="992"/>
      <c r="BI143" s="1077"/>
    </row>
    <row r="144" spans="2:61" ht="49.5" thickBot="1" x14ac:dyDescent="0.35">
      <c r="B144" s="63"/>
      <c r="C144" s="156" t="e">
        <f>VLOOKUP(B144,'No Eliminar'!B$3:D$18,2,FALSE)</f>
        <v>#N/A</v>
      </c>
      <c r="D144" s="156" t="e">
        <f>VLOOKUP(B144,'No Eliminar'!B$3:E$18,4,FALSE)</f>
        <v>#N/A</v>
      </c>
      <c r="E144" s="63"/>
      <c r="F144" s="133"/>
      <c r="G144" s="153"/>
      <c r="H144" s="64"/>
      <c r="I144" s="82"/>
      <c r="J144" s="82"/>
      <c r="K144" s="63"/>
      <c r="L144" s="142"/>
      <c r="M144" s="937" t="str">
        <f t="shared" si="99"/>
        <v>;</v>
      </c>
      <c r="N144" s="938" t="str">
        <f t="shared" si="100"/>
        <v/>
      </c>
      <c r="O144" s="83"/>
      <c r="P144" s="83"/>
      <c r="Q144" s="83"/>
      <c r="R144" s="83"/>
      <c r="S144" s="83"/>
      <c r="T144" s="83"/>
      <c r="U144" s="83"/>
      <c r="V144" s="83"/>
      <c r="W144" s="83"/>
      <c r="X144" s="83"/>
      <c r="Y144" s="83"/>
      <c r="Z144" s="83"/>
      <c r="AA144" s="83"/>
      <c r="AB144" s="83"/>
      <c r="AC144" s="83"/>
      <c r="AD144" s="83"/>
      <c r="AE144" s="83"/>
      <c r="AF144" s="83"/>
      <c r="AG144" s="83"/>
      <c r="AH144" s="57">
        <f t="shared" si="88"/>
        <v>0</v>
      </c>
      <c r="AI144" s="75" t="str">
        <f t="shared" si="89"/>
        <v>Moderado</v>
      </c>
      <c r="AJ144" s="74">
        <f t="shared" si="90"/>
        <v>0.6</v>
      </c>
      <c r="AK144" s="936" t="e">
        <f>IF(AND(M144&lt;&gt;"",AI144&lt;&gt;""),VLOOKUP(M144&amp;AI144,'No Eliminar'!$P$32:$Q$56,2,FALSE),"")</f>
        <v>#N/A</v>
      </c>
      <c r="AL144" s="124"/>
      <c r="AM144" s="992"/>
      <c r="AN144" s="992"/>
      <c r="AO144" s="87" t="str">
        <f t="shared" si="91"/>
        <v>Impacto</v>
      </c>
      <c r="AP144" s="88"/>
      <c r="AQ144" s="130" t="str">
        <f t="shared" si="92"/>
        <v/>
      </c>
      <c r="AR144" s="88"/>
      <c r="AS144" s="86" t="str">
        <f t="shared" si="93"/>
        <v/>
      </c>
      <c r="AT144" s="89" t="e">
        <f t="shared" si="94"/>
        <v>#VALUE!</v>
      </c>
      <c r="AU144" s="88"/>
      <c r="AV144" s="88"/>
      <c r="AW144" s="88"/>
      <c r="AX144" s="89" t="str">
        <f t="shared" si="95"/>
        <v/>
      </c>
      <c r="AY144" s="90" t="str">
        <f t="shared" si="96"/>
        <v>Muy Alta</v>
      </c>
      <c r="AZ144" s="89" t="e">
        <f t="shared" si="97"/>
        <v>#VALUE!</v>
      </c>
      <c r="BA144" s="90" t="e">
        <f t="shared" si="98"/>
        <v>#VALUE!</v>
      </c>
      <c r="BB144" s="69" t="e">
        <f>IF(AND(AY144&lt;&gt;"",BA144&lt;&gt;""),VLOOKUP(AY144&amp;BA144,'No Eliminar'!$P$3:$Q$27,2,FALSE),"")</f>
        <v>#VALUE!</v>
      </c>
      <c r="BC144" s="88"/>
      <c r="BD144" s="992"/>
      <c r="BE144" s="992"/>
      <c r="BF144" s="992"/>
      <c r="BG144" s="992"/>
      <c r="BH144" s="992"/>
      <c r="BI144" s="1077"/>
    </row>
    <row r="145" spans="2:61" ht="49.5" thickBot="1" x14ac:dyDescent="0.35">
      <c r="B145" s="63"/>
      <c r="C145" s="156" t="e">
        <f>VLOOKUP(B145,'No Eliminar'!B$3:D$18,2,FALSE)</f>
        <v>#N/A</v>
      </c>
      <c r="D145" s="156" t="e">
        <f>VLOOKUP(B145,'No Eliminar'!B$3:E$18,4,FALSE)</f>
        <v>#N/A</v>
      </c>
      <c r="E145" s="63"/>
      <c r="F145" s="133"/>
      <c r="G145" s="153"/>
      <c r="H145" s="64"/>
      <c r="I145" s="82"/>
      <c r="J145" s="82"/>
      <c r="K145" s="63"/>
      <c r="L145" s="142"/>
      <c r="M145" s="937" t="str">
        <f t="shared" si="99"/>
        <v>;</v>
      </c>
      <c r="N145" s="938" t="str">
        <f t="shared" si="100"/>
        <v/>
      </c>
      <c r="O145" s="83"/>
      <c r="P145" s="83"/>
      <c r="Q145" s="83"/>
      <c r="R145" s="83"/>
      <c r="S145" s="83"/>
      <c r="T145" s="83"/>
      <c r="U145" s="83"/>
      <c r="V145" s="83"/>
      <c r="W145" s="83"/>
      <c r="X145" s="83"/>
      <c r="Y145" s="83"/>
      <c r="Z145" s="83"/>
      <c r="AA145" s="83"/>
      <c r="AB145" s="83"/>
      <c r="AC145" s="83"/>
      <c r="AD145" s="83"/>
      <c r="AE145" s="83"/>
      <c r="AF145" s="83"/>
      <c r="AG145" s="83"/>
      <c r="AH145" s="57">
        <f t="shared" si="88"/>
        <v>0</v>
      </c>
      <c r="AI145" s="75" t="str">
        <f t="shared" si="89"/>
        <v>Moderado</v>
      </c>
      <c r="AJ145" s="74">
        <f t="shared" si="90"/>
        <v>0.6</v>
      </c>
      <c r="AK145" s="936" t="e">
        <f>IF(AND(M145&lt;&gt;"",AI145&lt;&gt;""),VLOOKUP(M145&amp;AI145,'No Eliminar'!$P$32:$Q$56,2,FALSE),"")</f>
        <v>#N/A</v>
      </c>
      <c r="AL145" s="124"/>
      <c r="AM145" s="992"/>
      <c r="AN145" s="992"/>
      <c r="AO145" s="87" t="str">
        <f t="shared" si="91"/>
        <v>Impacto</v>
      </c>
      <c r="AP145" s="88"/>
      <c r="AQ145" s="130" t="str">
        <f t="shared" si="92"/>
        <v/>
      </c>
      <c r="AR145" s="88"/>
      <c r="AS145" s="86" t="str">
        <f t="shared" si="93"/>
        <v/>
      </c>
      <c r="AT145" s="89" t="e">
        <f t="shared" si="94"/>
        <v>#VALUE!</v>
      </c>
      <c r="AU145" s="88"/>
      <c r="AV145" s="88"/>
      <c r="AW145" s="88"/>
      <c r="AX145" s="89" t="str">
        <f t="shared" si="95"/>
        <v/>
      </c>
      <c r="AY145" s="90" t="str">
        <f t="shared" si="96"/>
        <v>Muy Alta</v>
      </c>
      <c r="AZ145" s="89" t="e">
        <f t="shared" si="97"/>
        <v>#VALUE!</v>
      </c>
      <c r="BA145" s="90" t="e">
        <f t="shared" si="98"/>
        <v>#VALUE!</v>
      </c>
      <c r="BB145" s="69" t="e">
        <f>IF(AND(AY145&lt;&gt;"",BA145&lt;&gt;""),VLOOKUP(AY145&amp;BA145,'No Eliminar'!$P$3:$Q$27,2,FALSE),"")</f>
        <v>#VALUE!</v>
      </c>
      <c r="BC145" s="88"/>
      <c r="BD145" s="992"/>
      <c r="BE145" s="992"/>
      <c r="BF145" s="992"/>
      <c r="BG145" s="992"/>
      <c r="BH145" s="992"/>
      <c r="BI145" s="1077"/>
    </row>
    <row r="146" spans="2:61" ht="49.5" thickBot="1" x14ac:dyDescent="0.35">
      <c r="B146" s="63"/>
      <c r="C146" s="156" t="e">
        <f>VLOOKUP(B146,'No Eliminar'!B$3:D$18,2,FALSE)</f>
        <v>#N/A</v>
      </c>
      <c r="D146" s="156" t="e">
        <f>VLOOKUP(B146,'No Eliminar'!B$3:E$18,4,FALSE)</f>
        <v>#N/A</v>
      </c>
      <c r="E146" s="63"/>
      <c r="F146" s="133"/>
      <c r="G146" s="153"/>
      <c r="H146" s="64"/>
      <c r="I146" s="82"/>
      <c r="J146" s="82"/>
      <c r="K146" s="63"/>
      <c r="L146" s="142"/>
      <c r="M146" s="937" t="str">
        <f t="shared" si="99"/>
        <v>;</v>
      </c>
      <c r="N146" s="938" t="str">
        <f t="shared" si="100"/>
        <v/>
      </c>
      <c r="O146" s="83"/>
      <c r="P146" s="83"/>
      <c r="Q146" s="83"/>
      <c r="R146" s="83"/>
      <c r="S146" s="83"/>
      <c r="T146" s="83"/>
      <c r="U146" s="83"/>
      <c r="V146" s="83"/>
      <c r="W146" s="83"/>
      <c r="X146" s="83"/>
      <c r="Y146" s="83"/>
      <c r="Z146" s="83"/>
      <c r="AA146" s="83"/>
      <c r="AB146" s="83"/>
      <c r="AC146" s="83"/>
      <c r="AD146" s="83"/>
      <c r="AE146" s="83"/>
      <c r="AF146" s="83"/>
      <c r="AG146" s="83"/>
      <c r="AH146" s="57">
        <f t="shared" si="88"/>
        <v>0</v>
      </c>
      <c r="AI146" s="75" t="str">
        <f t="shared" si="89"/>
        <v>Moderado</v>
      </c>
      <c r="AJ146" s="74">
        <f t="shared" si="90"/>
        <v>0.6</v>
      </c>
      <c r="AK146" s="936" t="e">
        <f>IF(AND(M146&lt;&gt;"",AI146&lt;&gt;""),VLOOKUP(M146&amp;AI146,'No Eliminar'!$P$32:$Q$56,2,FALSE),"")</f>
        <v>#N/A</v>
      </c>
      <c r="AL146" s="124"/>
      <c r="AM146" s="992"/>
      <c r="AN146" s="992"/>
      <c r="AO146" s="87" t="str">
        <f t="shared" si="91"/>
        <v>Impacto</v>
      </c>
      <c r="AP146" s="88"/>
      <c r="AQ146" s="130" t="str">
        <f t="shared" si="92"/>
        <v/>
      </c>
      <c r="AR146" s="88"/>
      <c r="AS146" s="86" t="str">
        <f t="shared" si="93"/>
        <v/>
      </c>
      <c r="AT146" s="89" t="e">
        <f t="shared" si="94"/>
        <v>#VALUE!</v>
      </c>
      <c r="AU146" s="88"/>
      <c r="AV146" s="88"/>
      <c r="AW146" s="88"/>
      <c r="AX146" s="89" t="str">
        <f t="shared" si="95"/>
        <v/>
      </c>
      <c r="AY146" s="90" t="str">
        <f t="shared" si="96"/>
        <v>Muy Alta</v>
      </c>
      <c r="AZ146" s="89" t="e">
        <f t="shared" si="97"/>
        <v>#VALUE!</v>
      </c>
      <c r="BA146" s="90" t="e">
        <f t="shared" si="98"/>
        <v>#VALUE!</v>
      </c>
      <c r="BB146" s="69" t="e">
        <f>IF(AND(AY146&lt;&gt;"",BA146&lt;&gt;""),VLOOKUP(AY146&amp;BA146,'No Eliminar'!$P$3:$Q$27,2,FALSE),"")</f>
        <v>#VALUE!</v>
      </c>
      <c r="BC146" s="88"/>
      <c r="BD146" s="992"/>
      <c r="BE146" s="992"/>
      <c r="BF146" s="992"/>
      <c r="BG146" s="992"/>
      <c r="BH146" s="992"/>
      <c r="BI146" s="1077"/>
    </row>
    <row r="147" spans="2:61" ht="49.5" thickBot="1" x14ac:dyDescent="0.35">
      <c r="B147" s="63"/>
      <c r="C147" s="156" t="e">
        <f>VLOOKUP(B147,'No Eliminar'!B$3:D$18,2,FALSE)</f>
        <v>#N/A</v>
      </c>
      <c r="D147" s="156" t="e">
        <f>VLOOKUP(B147,'No Eliminar'!B$3:E$18,4,FALSE)</f>
        <v>#N/A</v>
      </c>
      <c r="E147" s="63"/>
      <c r="F147" s="133"/>
      <c r="G147" s="153"/>
      <c r="H147" s="64"/>
      <c r="I147" s="82"/>
      <c r="J147" s="82"/>
      <c r="K147" s="63"/>
      <c r="L147" s="142"/>
      <c r="M147" s="937" t="str">
        <f t="shared" si="99"/>
        <v>;</v>
      </c>
      <c r="N147" s="938" t="str">
        <f t="shared" si="100"/>
        <v/>
      </c>
      <c r="O147" s="83"/>
      <c r="P147" s="83"/>
      <c r="Q147" s="83"/>
      <c r="R147" s="83"/>
      <c r="S147" s="83"/>
      <c r="T147" s="83"/>
      <c r="U147" s="83"/>
      <c r="V147" s="83"/>
      <c r="W147" s="83"/>
      <c r="X147" s="83"/>
      <c r="Y147" s="83"/>
      <c r="Z147" s="83"/>
      <c r="AA147" s="83"/>
      <c r="AB147" s="83"/>
      <c r="AC147" s="83"/>
      <c r="AD147" s="83"/>
      <c r="AE147" s="83"/>
      <c r="AF147" s="83"/>
      <c r="AG147" s="83"/>
      <c r="AH147" s="57">
        <f t="shared" si="88"/>
        <v>0</v>
      </c>
      <c r="AI147" s="75" t="str">
        <f t="shared" si="89"/>
        <v>Moderado</v>
      </c>
      <c r="AJ147" s="74">
        <f t="shared" si="90"/>
        <v>0.6</v>
      </c>
      <c r="AK147" s="936" t="e">
        <f>IF(AND(M147&lt;&gt;"",AI147&lt;&gt;""),VLOOKUP(M147&amp;AI147,'No Eliminar'!$P$32:$Q$56,2,FALSE),"")</f>
        <v>#N/A</v>
      </c>
      <c r="AL147" s="124"/>
      <c r="AM147" s="992"/>
      <c r="AN147" s="992"/>
      <c r="AO147" s="87" t="str">
        <f t="shared" si="91"/>
        <v>Impacto</v>
      </c>
      <c r="AP147" s="88"/>
      <c r="AQ147" s="130" t="str">
        <f t="shared" si="92"/>
        <v/>
      </c>
      <c r="AR147" s="88"/>
      <c r="AS147" s="86" t="str">
        <f t="shared" si="93"/>
        <v/>
      </c>
      <c r="AT147" s="89" t="e">
        <f t="shared" si="94"/>
        <v>#VALUE!</v>
      </c>
      <c r="AU147" s="88"/>
      <c r="AV147" s="88"/>
      <c r="AW147" s="88"/>
      <c r="AX147" s="89" t="str">
        <f t="shared" si="95"/>
        <v/>
      </c>
      <c r="AY147" s="90" t="str">
        <f t="shared" si="96"/>
        <v>Muy Alta</v>
      </c>
      <c r="AZ147" s="89" t="e">
        <f t="shared" si="97"/>
        <v>#VALUE!</v>
      </c>
      <c r="BA147" s="90" t="e">
        <f t="shared" si="98"/>
        <v>#VALUE!</v>
      </c>
      <c r="BB147" s="69" t="e">
        <f>IF(AND(AY147&lt;&gt;"",BA147&lt;&gt;""),VLOOKUP(AY147&amp;BA147,'No Eliminar'!$P$3:$Q$27,2,FALSE),"")</f>
        <v>#VALUE!</v>
      </c>
      <c r="BC147" s="88"/>
      <c r="BD147" s="992"/>
      <c r="BE147" s="992"/>
      <c r="BF147" s="992"/>
      <c r="BG147" s="992"/>
      <c r="BH147" s="992"/>
      <c r="BI147" s="1077"/>
    </row>
    <row r="148" spans="2:61" ht="49.5" thickBot="1" x14ac:dyDescent="0.35">
      <c r="B148" s="63"/>
      <c r="C148" s="156" t="e">
        <f>VLOOKUP(B148,'No Eliminar'!B$3:D$18,2,FALSE)</f>
        <v>#N/A</v>
      </c>
      <c r="D148" s="156" t="e">
        <f>VLOOKUP(B148,'No Eliminar'!B$3:E$18,4,FALSE)</f>
        <v>#N/A</v>
      </c>
      <c r="E148" s="63"/>
      <c r="F148" s="133"/>
      <c r="G148" s="153"/>
      <c r="H148" s="64"/>
      <c r="I148" s="82"/>
      <c r="J148" s="82"/>
      <c r="K148" s="63"/>
      <c r="L148" s="142"/>
      <c r="M148" s="937" t="str">
        <f t="shared" si="99"/>
        <v>;</v>
      </c>
      <c r="N148" s="938" t="str">
        <f t="shared" si="100"/>
        <v/>
      </c>
      <c r="O148" s="83"/>
      <c r="P148" s="83"/>
      <c r="Q148" s="83"/>
      <c r="R148" s="83"/>
      <c r="S148" s="83"/>
      <c r="T148" s="83"/>
      <c r="U148" s="83"/>
      <c r="V148" s="83"/>
      <c r="W148" s="83"/>
      <c r="X148" s="83"/>
      <c r="Y148" s="83"/>
      <c r="Z148" s="83"/>
      <c r="AA148" s="83"/>
      <c r="AB148" s="83"/>
      <c r="AC148" s="83"/>
      <c r="AD148" s="83"/>
      <c r="AE148" s="83"/>
      <c r="AF148" s="83"/>
      <c r="AG148" s="83"/>
      <c r="AH148" s="57">
        <f t="shared" si="88"/>
        <v>0</v>
      </c>
      <c r="AI148" s="75" t="str">
        <f t="shared" si="89"/>
        <v>Moderado</v>
      </c>
      <c r="AJ148" s="74">
        <f t="shared" si="90"/>
        <v>0.6</v>
      </c>
      <c r="AK148" s="936" t="e">
        <f>IF(AND(M148&lt;&gt;"",AI148&lt;&gt;""),VLOOKUP(M148&amp;AI148,'No Eliminar'!$P$32:$Q$56,2,FALSE),"")</f>
        <v>#N/A</v>
      </c>
      <c r="AL148" s="124"/>
      <c r="AM148" s="992"/>
      <c r="AN148" s="992"/>
      <c r="AO148" s="87" t="str">
        <f t="shared" si="91"/>
        <v>Impacto</v>
      </c>
      <c r="AP148" s="88"/>
      <c r="AQ148" s="130" t="str">
        <f t="shared" si="92"/>
        <v/>
      </c>
      <c r="AR148" s="88"/>
      <c r="AS148" s="86" t="str">
        <f t="shared" si="93"/>
        <v/>
      </c>
      <c r="AT148" s="89" t="e">
        <f t="shared" si="94"/>
        <v>#VALUE!</v>
      </c>
      <c r="AU148" s="88"/>
      <c r="AV148" s="88"/>
      <c r="AW148" s="88"/>
      <c r="AX148" s="89" t="str">
        <f t="shared" si="95"/>
        <v/>
      </c>
      <c r="AY148" s="90" t="str">
        <f t="shared" si="96"/>
        <v>Muy Alta</v>
      </c>
      <c r="AZ148" s="89" t="e">
        <f t="shared" si="97"/>
        <v>#VALUE!</v>
      </c>
      <c r="BA148" s="90" t="e">
        <f t="shared" si="98"/>
        <v>#VALUE!</v>
      </c>
      <c r="BB148" s="69" t="e">
        <f>IF(AND(AY148&lt;&gt;"",BA148&lt;&gt;""),VLOOKUP(AY148&amp;BA148,'No Eliminar'!$P$3:$Q$27,2,FALSE),"")</f>
        <v>#VALUE!</v>
      </c>
      <c r="BC148" s="88"/>
      <c r="BD148" s="992"/>
      <c r="BE148" s="992"/>
      <c r="BF148" s="992"/>
      <c r="BG148" s="992"/>
      <c r="BH148" s="992"/>
      <c r="BI148" s="1077"/>
    </row>
    <row r="149" spans="2:61" ht="49.5" thickBot="1" x14ac:dyDescent="0.35">
      <c r="B149" s="63"/>
      <c r="C149" s="156" t="e">
        <f>VLOOKUP(B149,'No Eliminar'!B$3:D$18,2,FALSE)</f>
        <v>#N/A</v>
      </c>
      <c r="D149" s="156" t="e">
        <f>VLOOKUP(B149,'No Eliminar'!B$3:E$18,4,FALSE)</f>
        <v>#N/A</v>
      </c>
      <c r="E149" s="63"/>
      <c r="F149" s="133"/>
      <c r="G149" s="153"/>
      <c r="H149" s="64"/>
      <c r="I149" s="82"/>
      <c r="J149" s="82"/>
      <c r="K149" s="63"/>
      <c r="L149" s="142"/>
      <c r="M149" s="937" t="str">
        <f t="shared" si="99"/>
        <v>;</v>
      </c>
      <c r="N149" s="938" t="str">
        <f t="shared" si="100"/>
        <v/>
      </c>
      <c r="O149" s="83"/>
      <c r="P149" s="83"/>
      <c r="Q149" s="83"/>
      <c r="R149" s="83"/>
      <c r="S149" s="83"/>
      <c r="T149" s="83"/>
      <c r="U149" s="83"/>
      <c r="V149" s="83"/>
      <c r="W149" s="83"/>
      <c r="X149" s="83"/>
      <c r="Y149" s="83"/>
      <c r="Z149" s="83"/>
      <c r="AA149" s="83"/>
      <c r="AB149" s="83"/>
      <c r="AC149" s="83"/>
      <c r="AD149" s="83"/>
      <c r="AE149" s="83"/>
      <c r="AF149" s="83"/>
      <c r="AG149" s="83"/>
      <c r="AH149" s="57">
        <f t="shared" si="88"/>
        <v>0</v>
      </c>
      <c r="AI149" s="75" t="str">
        <f t="shared" si="89"/>
        <v>Moderado</v>
      </c>
      <c r="AJ149" s="74">
        <f t="shared" si="90"/>
        <v>0.6</v>
      </c>
      <c r="AK149" s="936" t="e">
        <f>IF(AND(M149&lt;&gt;"",AI149&lt;&gt;""),VLOOKUP(M149&amp;AI149,'No Eliminar'!$P$32:$Q$56,2,FALSE),"")</f>
        <v>#N/A</v>
      </c>
      <c r="AL149" s="124"/>
      <c r="AM149" s="992"/>
      <c r="AN149" s="992"/>
      <c r="AO149" s="87" t="str">
        <f t="shared" si="91"/>
        <v>Impacto</v>
      </c>
      <c r="AP149" s="88"/>
      <c r="AQ149" s="130" t="str">
        <f t="shared" si="92"/>
        <v/>
      </c>
      <c r="AR149" s="88"/>
      <c r="AS149" s="86" t="str">
        <f t="shared" si="93"/>
        <v/>
      </c>
      <c r="AT149" s="89" t="e">
        <f t="shared" si="94"/>
        <v>#VALUE!</v>
      </c>
      <c r="AU149" s="88"/>
      <c r="AV149" s="88"/>
      <c r="AW149" s="88"/>
      <c r="AX149" s="89" t="str">
        <f t="shared" si="95"/>
        <v/>
      </c>
      <c r="AY149" s="90" t="str">
        <f t="shared" si="96"/>
        <v>Muy Alta</v>
      </c>
      <c r="AZ149" s="89" t="e">
        <f t="shared" si="97"/>
        <v>#VALUE!</v>
      </c>
      <c r="BA149" s="90" t="e">
        <f t="shared" si="98"/>
        <v>#VALUE!</v>
      </c>
      <c r="BB149" s="69" t="e">
        <f>IF(AND(AY149&lt;&gt;"",BA149&lt;&gt;""),VLOOKUP(AY149&amp;BA149,'No Eliminar'!$P$3:$Q$27,2,FALSE),"")</f>
        <v>#VALUE!</v>
      </c>
      <c r="BC149" s="88"/>
      <c r="BD149" s="992"/>
      <c r="BE149" s="992"/>
      <c r="BF149" s="992"/>
      <c r="BG149" s="992"/>
      <c r="BH149" s="992"/>
      <c r="BI149" s="1077"/>
    </row>
    <row r="150" spans="2:61" ht="49.5" thickBot="1" x14ac:dyDescent="0.35">
      <c r="B150" s="63"/>
      <c r="C150" s="156" t="e">
        <f>VLOOKUP(B150,'No Eliminar'!B$3:D$18,2,FALSE)</f>
        <v>#N/A</v>
      </c>
      <c r="D150" s="156" t="e">
        <f>VLOOKUP(B150,'No Eliminar'!B$3:E$18,4,FALSE)</f>
        <v>#N/A</v>
      </c>
      <c r="E150" s="63"/>
      <c r="F150" s="133"/>
      <c r="G150" s="153"/>
      <c r="H150" s="64"/>
      <c r="I150" s="82"/>
      <c r="J150" s="82"/>
      <c r="K150" s="63"/>
      <c r="L150" s="142"/>
      <c r="M150" s="937" t="str">
        <f t="shared" si="99"/>
        <v>;</v>
      </c>
      <c r="N150" s="938" t="str">
        <f t="shared" si="100"/>
        <v/>
      </c>
      <c r="O150" s="83"/>
      <c r="P150" s="83"/>
      <c r="Q150" s="83"/>
      <c r="R150" s="83"/>
      <c r="S150" s="83"/>
      <c r="T150" s="83"/>
      <c r="U150" s="83"/>
      <c r="V150" s="83"/>
      <c r="W150" s="83"/>
      <c r="X150" s="83"/>
      <c r="Y150" s="83"/>
      <c r="Z150" s="83"/>
      <c r="AA150" s="83"/>
      <c r="AB150" s="83"/>
      <c r="AC150" s="83"/>
      <c r="AD150" s="83"/>
      <c r="AE150" s="83"/>
      <c r="AF150" s="83"/>
      <c r="AG150" s="83"/>
      <c r="AH150" s="57">
        <f t="shared" si="88"/>
        <v>0</v>
      </c>
      <c r="AI150" s="75" t="str">
        <f t="shared" si="89"/>
        <v>Moderado</v>
      </c>
      <c r="AJ150" s="74">
        <f t="shared" si="90"/>
        <v>0.6</v>
      </c>
      <c r="AK150" s="936" t="e">
        <f>IF(AND(M150&lt;&gt;"",AI150&lt;&gt;""),VLOOKUP(M150&amp;AI150,'No Eliminar'!$P$32:$Q$56,2,FALSE),"")</f>
        <v>#N/A</v>
      </c>
      <c r="AL150" s="124"/>
      <c r="AM150" s="992"/>
      <c r="AN150" s="992"/>
      <c r="AO150" s="87" t="str">
        <f t="shared" si="91"/>
        <v>Impacto</v>
      </c>
      <c r="AP150" s="88"/>
      <c r="AQ150" s="130" t="str">
        <f t="shared" si="92"/>
        <v/>
      </c>
      <c r="AR150" s="88"/>
      <c r="AS150" s="86" t="str">
        <f t="shared" si="93"/>
        <v/>
      </c>
      <c r="AT150" s="89" t="e">
        <f t="shared" si="94"/>
        <v>#VALUE!</v>
      </c>
      <c r="AU150" s="88"/>
      <c r="AV150" s="88"/>
      <c r="AW150" s="88"/>
      <c r="AX150" s="89" t="str">
        <f t="shared" si="95"/>
        <v/>
      </c>
      <c r="AY150" s="90" t="str">
        <f t="shared" si="96"/>
        <v>Muy Alta</v>
      </c>
      <c r="AZ150" s="89" t="e">
        <f t="shared" si="97"/>
        <v>#VALUE!</v>
      </c>
      <c r="BA150" s="90" t="e">
        <f t="shared" si="98"/>
        <v>#VALUE!</v>
      </c>
      <c r="BB150" s="69" t="e">
        <f>IF(AND(AY150&lt;&gt;"",BA150&lt;&gt;""),VLOOKUP(AY150&amp;BA150,'No Eliminar'!$P$3:$Q$27,2,FALSE),"")</f>
        <v>#VALUE!</v>
      </c>
      <c r="BC150" s="88"/>
      <c r="BD150" s="992"/>
      <c r="BE150" s="992"/>
      <c r="BF150" s="992"/>
      <c r="BG150" s="992"/>
      <c r="BH150" s="992"/>
      <c r="BI150" s="1077"/>
    </row>
    <row r="151" spans="2:61" ht="49.5" thickBot="1" x14ac:dyDescent="0.35">
      <c r="B151" s="63"/>
      <c r="C151" s="156" t="e">
        <f>VLOOKUP(B151,'No Eliminar'!B$3:D$18,2,FALSE)</f>
        <v>#N/A</v>
      </c>
      <c r="D151" s="156" t="e">
        <f>VLOOKUP(B151,'No Eliminar'!B$3:E$18,4,FALSE)</f>
        <v>#N/A</v>
      </c>
      <c r="E151" s="63"/>
      <c r="F151" s="133"/>
      <c r="G151" s="153"/>
      <c r="H151" s="64"/>
      <c r="I151" s="82"/>
      <c r="J151" s="82"/>
      <c r="K151" s="63"/>
      <c r="L151" s="142"/>
      <c r="M151" s="937" t="str">
        <f t="shared" si="99"/>
        <v>;</v>
      </c>
      <c r="N151" s="938" t="str">
        <f t="shared" si="100"/>
        <v/>
      </c>
      <c r="O151" s="83"/>
      <c r="P151" s="83"/>
      <c r="Q151" s="83"/>
      <c r="R151" s="83"/>
      <c r="S151" s="83"/>
      <c r="T151" s="83"/>
      <c r="U151" s="83"/>
      <c r="V151" s="83"/>
      <c r="W151" s="83"/>
      <c r="X151" s="83"/>
      <c r="Y151" s="83"/>
      <c r="Z151" s="83"/>
      <c r="AA151" s="83"/>
      <c r="AB151" s="83"/>
      <c r="AC151" s="83"/>
      <c r="AD151" s="83"/>
      <c r="AE151" s="83"/>
      <c r="AF151" s="83"/>
      <c r="AG151" s="83"/>
      <c r="AH151" s="57">
        <f t="shared" si="88"/>
        <v>0</v>
      </c>
      <c r="AI151" s="75" t="str">
        <f t="shared" si="89"/>
        <v>Moderado</v>
      </c>
      <c r="AJ151" s="74">
        <f t="shared" si="90"/>
        <v>0.6</v>
      </c>
      <c r="AK151" s="936" t="e">
        <f>IF(AND(M151&lt;&gt;"",AI151&lt;&gt;""),VLOOKUP(M151&amp;AI151,'No Eliminar'!$P$32:$Q$56,2,FALSE),"")</f>
        <v>#N/A</v>
      </c>
      <c r="AL151" s="124"/>
      <c r="AM151" s="992"/>
      <c r="AN151" s="992"/>
      <c r="AO151" s="87" t="str">
        <f t="shared" si="91"/>
        <v>Impacto</v>
      </c>
      <c r="AP151" s="88"/>
      <c r="AQ151" s="130" t="str">
        <f t="shared" si="92"/>
        <v/>
      </c>
      <c r="AR151" s="88"/>
      <c r="AS151" s="86" t="str">
        <f t="shared" si="93"/>
        <v/>
      </c>
      <c r="AT151" s="89" t="e">
        <f t="shared" si="94"/>
        <v>#VALUE!</v>
      </c>
      <c r="AU151" s="88"/>
      <c r="AV151" s="88"/>
      <c r="AW151" s="88"/>
      <c r="AX151" s="89" t="str">
        <f t="shared" si="95"/>
        <v/>
      </c>
      <c r="AY151" s="90" t="str">
        <f t="shared" si="96"/>
        <v>Muy Alta</v>
      </c>
      <c r="AZ151" s="89" t="e">
        <f t="shared" si="97"/>
        <v>#VALUE!</v>
      </c>
      <c r="BA151" s="90" t="e">
        <f t="shared" si="98"/>
        <v>#VALUE!</v>
      </c>
      <c r="BB151" s="69" t="e">
        <f>IF(AND(AY151&lt;&gt;"",BA151&lt;&gt;""),VLOOKUP(AY151&amp;BA151,'No Eliminar'!$P$3:$Q$27,2,FALSE),"")</f>
        <v>#VALUE!</v>
      </c>
      <c r="BC151" s="88"/>
      <c r="BD151" s="992"/>
      <c r="BE151" s="992"/>
      <c r="BF151" s="992"/>
      <c r="BG151" s="992"/>
      <c r="BH151" s="992"/>
      <c r="BI151" s="1077"/>
    </row>
    <row r="152" spans="2:61" ht="49.5" thickBot="1" x14ac:dyDescent="0.35">
      <c r="B152" s="63"/>
      <c r="C152" s="156" t="e">
        <f>VLOOKUP(B152,'No Eliminar'!B$3:D$18,2,FALSE)</f>
        <v>#N/A</v>
      </c>
      <c r="D152" s="156" t="e">
        <f>VLOOKUP(B152,'No Eliminar'!B$3:E$18,4,FALSE)</f>
        <v>#N/A</v>
      </c>
      <c r="E152" s="63"/>
      <c r="F152" s="133"/>
      <c r="G152" s="153"/>
      <c r="H152" s="64"/>
      <c r="I152" s="82"/>
      <c r="J152" s="82"/>
      <c r="K152" s="63"/>
      <c r="L152" s="142"/>
      <c r="M152" s="937" t="str">
        <f t="shared" si="99"/>
        <v>;</v>
      </c>
      <c r="N152" s="938" t="str">
        <f t="shared" si="100"/>
        <v/>
      </c>
      <c r="O152" s="83"/>
      <c r="P152" s="83"/>
      <c r="Q152" s="83"/>
      <c r="R152" s="83"/>
      <c r="S152" s="83"/>
      <c r="T152" s="83"/>
      <c r="U152" s="83"/>
      <c r="V152" s="83"/>
      <c r="W152" s="83"/>
      <c r="X152" s="83"/>
      <c r="Y152" s="83"/>
      <c r="Z152" s="83"/>
      <c r="AA152" s="83"/>
      <c r="AB152" s="83"/>
      <c r="AC152" s="83"/>
      <c r="AD152" s="83"/>
      <c r="AE152" s="83"/>
      <c r="AF152" s="83"/>
      <c r="AG152" s="83"/>
      <c r="AH152" s="57">
        <f t="shared" ref="AH152:AH215" si="101">COUNTIF(O152:AG152, "SI")</f>
        <v>0</v>
      </c>
      <c r="AI152" s="75" t="str">
        <f t="shared" ref="AI152:AI215" si="102">IF(AH152&lt;=5, "Moderado", IF(AH152&lt;=11,"Mayor","Catastrófico"))</f>
        <v>Moderado</v>
      </c>
      <c r="AJ152" s="74">
        <f t="shared" ref="AJ152:AJ215" si="103">IF(AI152="Leve", 20%, IF(AI152="Menor",40%, IF(AI152="Moderado",60%, IF(AI152="Mayor",80%,IF(AI152="Catastrófico",100%,"")))))</f>
        <v>0.6</v>
      </c>
      <c r="AK152" s="936" t="e">
        <f>IF(AND(M152&lt;&gt;"",AI152&lt;&gt;""),VLOOKUP(M152&amp;AI152,'No Eliminar'!$P$32:$Q$56,2,FALSE),"")</f>
        <v>#N/A</v>
      </c>
      <c r="AL152" s="124"/>
      <c r="AM152" s="992"/>
      <c r="AN152" s="992"/>
      <c r="AO152" s="87" t="str">
        <f t="shared" ref="AO152:AO215" si="104">IF(AP152="Preventivo","Probabilidad",IF(AP152="Detectivo","Probabilidad","Impacto"))</f>
        <v>Impacto</v>
      </c>
      <c r="AP152" s="88"/>
      <c r="AQ152" s="130" t="str">
        <f t="shared" ref="AQ152:AQ215" si="105">IF(AP152="Preventivo", 25%, IF(AP152="Detectivo",15%, IF(AP152="Correctivo",10%,IF(AP152="No se tienen controles para aplicar al impacto","No Aplica",""))))</f>
        <v/>
      </c>
      <c r="AR152" s="88"/>
      <c r="AS152" s="86" t="str">
        <f t="shared" ref="AS152:AS215" si="106">IF(AR152="Automático", 25%, IF(AR152="Manual",15%,IF(AR152="No Aplica", "No Aplica","")))</f>
        <v/>
      </c>
      <c r="AT152" s="89" t="e">
        <f t="shared" ref="AT152:AT215" si="107">AQ152+AS152</f>
        <v>#VALUE!</v>
      </c>
      <c r="AU152" s="88"/>
      <c r="AV152" s="88"/>
      <c r="AW152" s="88"/>
      <c r="AX152" s="89" t="str">
        <f t="shared" ref="AX152:AX215" si="108">IFERROR(IF(AO152="Probabilidad",(N152-(+N152*AT152)),IF(AO152="Impacto",N152,"")),"")</f>
        <v/>
      </c>
      <c r="AY152" s="90" t="str">
        <f t="shared" ref="AY152:AY215" si="109">IF(AX152&lt;=20%, "Muy Baja", IF(AX152&lt;=40%,"Baja", IF(AX152&lt;=60%,"Media",IF(AX152&lt;=80%,"Alta","Muy Alta"))))</f>
        <v>Muy Alta</v>
      </c>
      <c r="AZ152" s="89" t="e">
        <f t="shared" ref="AZ152:AZ215" si="110">IF(AO152="Impacto",(AJ152-(+AJ152*AT152)),AJ152)</f>
        <v>#VALUE!</v>
      </c>
      <c r="BA152" s="90" t="e">
        <f t="shared" ref="BA152:BA215" si="111">IF(AZ152&lt;=20%, "Leve", IF(AZ152&lt;=40%,"Menor", IF(AZ152&lt;=60%,"Moderado",IF(AZ152&lt;=80%,"Mayor","Catastrófico"))))</f>
        <v>#VALUE!</v>
      </c>
      <c r="BB152" s="69" t="e">
        <f>IF(AND(AY152&lt;&gt;"",BA152&lt;&gt;""),VLOOKUP(AY152&amp;BA152,'No Eliminar'!$P$3:$Q$27,2,FALSE),"")</f>
        <v>#VALUE!</v>
      </c>
      <c r="BC152" s="88"/>
      <c r="BD152" s="992"/>
      <c r="BE152" s="992"/>
      <c r="BF152" s="992"/>
      <c r="BG152" s="992"/>
      <c r="BH152" s="992"/>
      <c r="BI152" s="1077"/>
    </row>
    <row r="153" spans="2:61" ht="49.5" thickBot="1" x14ac:dyDescent="0.35">
      <c r="B153" s="63"/>
      <c r="C153" s="156" t="e">
        <f>VLOOKUP(B153,'No Eliminar'!B$3:D$18,2,FALSE)</f>
        <v>#N/A</v>
      </c>
      <c r="D153" s="156" t="e">
        <f>VLOOKUP(B153,'No Eliminar'!B$3:E$18,4,FALSE)</f>
        <v>#N/A</v>
      </c>
      <c r="E153" s="63"/>
      <c r="F153" s="133"/>
      <c r="G153" s="153"/>
      <c r="H153" s="64"/>
      <c r="I153" s="82"/>
      <c r="J153" s="82"/>
      <c r="K153" s="63"/>
      <c r="L153" s="142"/>
      <c r="M153" s="937" t="str">
        <f t="shared" si="99"/>
        <v>;</v>
      </c>
      <c r="N153" s="938" t="str">
        <f t="shared" si="100"/>
        <v/>
      </c>
      <c r="O153" s="83"/>
      <c r="P153" s="83"/>
      <c r="Q153" s="83"/>
      <c r="R153" s="83"/>
      <c r="S153" s="83"/>
      <c r="T153" s="83"/>
      <c r="U153" s="83"/>
      <c r="V153" s="83"/>
      <c r="W153" s="83"/>
      <c r="X153" s="83"/>
      <c r="Y153" s="83"/>
      <c r="Z153" s="83"/>
      <c r="AA153" s="83"/>
      <c r="AB153" s="83"/>
      <c r="AC153" s="83"/>
      <c r="AD153" s="83"/>
      <c r="AE153" s="83"/>
      <c r="AF153" s="83"/>
      <c r="AG153" s="83"/>
      <c r="AH153" s="57">
        <f t="shared" si="101"/>
        <v>0</v>
      </c>
      <c r="AI153" s="75" t="str">
        <f t="shared" si="102"/>
        <v>Moderado</v>
      </c>
      <c r="AJ153" s="74">
        <f t="shared" si="103"/>
        <v>0.6</v>
      </c>
      <c r="AK153" s="936" t="e">
        <f>IF(AND(M153&lt;&gt;"",AI153&lt;&gt;""),VLOOKUP(M153&amp;AI153,'No Eliminar'!$P$32:$Q$56,2,FALSE),"")</f>
        <v>#N/A</v>
      </c>
      <c r="AL153" s="124"/>
      <c r="AM153" s="992"/>
      <c r="AN153" s="992"/>
      <c r="AO153" s="87" t="str">
        <f t="shared" si="104"/>
        <v>Impacto</v>
      </c>
      <c r="AP153" s="88"/>
      <c r="AQ153" s="130" t="str">
        <f t="shared" si="105"/>
        <v/>
      </c>
      <c r="AR153" s="88"/>
      <c r="AS153" s="86" t="str">
        <f t="shared" si="106"/>
        <v/>
      </c>
      <c r="AT153" s="89" t="e">
        <f t="shared" si="107"/>
        <v>#VALUE!</v>
      </c>
      <c r="AU153" s="88"/>
      <c r="AV153" s="88"/>
      <c r="AW153" s="88"/>
      <c r="AX153" s="89" t="str">
        <f t="shared" si="108"/>
        <v/>
      </c>
      <c r="AY153" s="90" t="str">
        <f t="shared" si="109"/>
        <v>Muy Alta</v>
      </c>
      <c r="AZ153" s="89" t="e">
        <f t="shared" si="110"/>
        <v>#VALUE!</v>
      </c>
      <c r="BA153" s="90" t="e">
        <f t="shared" si="111"/>
        <v>#VALUE!</v>
      </c>
      <c r="BB153" s="69" t="e">
        <f>IF(AND(AY153&lt;&gt;"",BA153&lt;&gt;""),VLOOKUP(AY153&amp;BA153,'No Eliminar'!$P$3:$Q$27,2,FALSE),"")</f>
        <v>#VALUE!</v>
      </c>
      <c r="BC153" s="88"/>
      <c r="BD153" s="992"/>
      <c r="BE153" s="992"/>
      <c r="BF153" s="992"/>
      <c r="BG153" s="992"/>
      <c r="BH153" s="992"/>
      <c r="BI153" s="1077"/>
    </row>
    <row r="154" spans="2:61" ht="49.5" thickBot="1" x14ac:dyDescent="0.35">
      <c r="B154" s="63"/>
      <c r="C154" s="156" t="e">
        <f>VLOOKUP(B154,'No Eliminar'!B$3:D$18,2,FALSE)</f>
        <v>#N/A</v>
      </c>
      <c r="D154" s="156" t="e">
        <f>VLOOKUP(B154,'No Eliminar'!B$3:E$18,4,FALSE)</f>
        <v>#N/A</v>
      </c>
      <c r="E154" s="63"/>
      <c r="F154" s="133"/>
      <c r="G154" s="153"/>
      <c r="H154" s="64"/>
      <c r="I154" s="82"/>
      <c r="J154" s="82"/>
      <c r="K154" s="63"/>
      <c r="L154" s="142"/>
      <c r="M154" s="937" t="str">
        <f t="shared" si="99"/>
        <v>;</v>
      </c>
      <c r="N154" s="938" t="str">
        <f t="shared" si="100"/>
        <v/>
      </c>
      <c r="O154" s="83"/>
      <c r="P154" s="83"/>
      <c r="Q154" s="83"/>
      <c r="R154" s="83"/>
      <c r="S154" s="83"/>
      <c r="T154" s="83"/>
      <c r="U154" s="83"/>
      <c r="V154" s="83"/>
      <c r="W154" s="83"/>
      <c r="X154" s="83"/>
      <c r="Y154" s="83"/>
      <c r="Z154" s="83"/>
      <c r="AA154" s="83"/>
      <c r="AB154" s="83"/>
      <c r="AC154" s="83"/>
      <c r="AD154" s="83"/>
      <c r="AE154" s="83"/>
      <c r="AF154" s="83"/>
      <c r="AG154" s="83"/>
      <c r="AH154" s="57">
        <f t="shared" si="101"/>
        <v>0</v>
      </c>
      <c r="AI154" s="75" t="str">
        <f t="shared" si="102"/>
        <v>Moderado</v>
      </c>
      <c r="AJ154" s="74">
        <f t="shared" si="103"/>
        <v>0.6</v>
      </c>
      <c r="AK154" s="936" t="e">
        <f>IF(AND(M154&lt;&gt;"",AI154&lt;&gt;""),VLOOKUP(M154&amp;AI154,'No Eliminar'!$P$32:$Q$56,2,FALSE),"")</f>
        <v>#N/A</v>
      </c>
      <c r="AL154" s="124"/>
      <c r="AM154" s="992"/>
      <c r="AN154" s="992"/>
      <c r="AO154" s="87" t="str">
        <f t="shared" si="104"/>
        <v>Impacto</v>
      </c>
      <c r="AP154" s="88"/>
      <c r="AQ154" s="130" t="str">
        <f t="shared" si="105"/>
        <v/>
      </c>
      <c r="AR154" s="88"/>
      <c r="AS154" s="86" t="str">
        <f t="shared" si="106"/>
        <v/>
      </c>
      <c r="AT154" s="89" t="e">
        <f t="shared" si="107"/>
        <v>#VALUE!</v>
      </c>
      <c r="AU154" s="88"/>
      <c r="AV154" s="88"/>
      <c r="AW154" s="88"/>
      <c r="AX154" s="89" t="str">
        <f t="shared" si="108"/>
        <v/>
      </c>
      <c r="AY154" s="90" t="str">
        <f t="shared" si="109"/>
        <v>Muy Alta</v>
      </c>
      <c r="AZ154" s="89" t="e">
        <f t="shared" si="110"/>
        <v>#VALUE!</v>
      </c>
      <c r="BA154" s="90" t="e">
        <f t="shared" si="111"/>
        <v>#VALUE!</v>
      </c>
      <c r="BB154" s="69" t="e">
        <f>IF(AND(AY154&lt;&gt;"",BA154&lt;&gt;""),VLOOKUP(AY154&amp;BA154,'No Eliminar'!$P$3:$Q$27,2,FALSE),"")</f>
        <v>#VALUE!</v>
      </c>
      <c r="BC154" s="88"/>
      <c r="BD154" s="992"/>
      <c r="BE154" s="992"/>
      <c r="BF154" s="992"/>
      <c r="BG154" s="992"/>
      <c r="BH154" s="992"/>
      <c r="BI154" s="1077"/>
    </row>
    <row r="155" spans="2:61" ht="49.5" thickBot="1" x14ac:dyDescent="0.35">
      <c r="B155" s="63"/>
      <c r="C155" s="156" t="e">
        <f>VLOOKUP(B155,'No Eliminar'!B$3:D$18,2,FALSE)</f>
        <v>#N/A</v>
      </c>
      <c r="D155" s="156" t="e">
        <f>VLOOKUP(B155,'No Eliminar'!B$3:E$18,4,FALSE)</f>
        <v>#N/A</v>
      </c>
      <c r="E155" s="63"/>
      <c r="F155" s="133"/>
      <c r="G155" s="153"/>
      <c r="H155" s="64"/>
      <c r="I155" s="82"/>
      <c r="J155" s="82"/>
      <c r="K155" s="63"/>
      <c r="L155" s="142"/>
      <c r="M155" s="937" t="str">
        <f t="shared" si="99"/>
        <v>;</v>
      </c>
      <c r="N155" s="938" t="str">
        <f t="shared" si="100"/>
        <v/>
      </c>
      <c r="O155" s="83"/>
      <c r="P155" s="83"/>
      <c r="Q155" s="83"/>
      <c r="R155" s="83"/>
      <c r="S155" s="83"/>
      <c r="T155" s="83"/>
      <c r="U155" s="83"/>
      <c r="V155" s="83"/>
      <c r="W155" s="83"/>
      <c r="X155" s="83"/>
      <c r="Y155" s="83"/>
      <c r="Z155" s="83"/>
      <c r="AA155" s="83"/>
      <c r="AB155" s="83"/>
      <c r="AC155" s="83"/>
      <c r="AD155" s="83"/>
      <c r="AE155" s="83"/>
      <c r="AF155" s="83"/>
      <c r="AG155" s="83"/>
      <c r="AH155" s="57">
        <f t="shared" si="101"/>
        <v>0</v>
      </c>
      <c r="AI155" s="75" t="str">
        <f t="shared" si="102"/>
        <v>Moderado</v>
      </c>
      <c r="AJ155" s="74">
        <f t="shared" si="103"/>
        <v>0.6</v>
      </c>
      <c r="AK155" s="936" t="e">
        <f>IF(AND(M155&lt;&gt;"",AI155&lt;&gt;""),VLOOKUP(M155&amp;AI155,'No Eliminar'!$P$32:$Q$56,2,FALSE),"")</f>
        <v>#N/A</v>
      </c>
      <c r="AL155" s="124"/>
      <c r="AM155" s="992"/>
      <c r="AN155" s="992"/>
      <c r="AO155" s="87" t="str">
        <f t="shared" si="104"/>
        <v>Impacto</v>
      </c>
      <c r="AP155" s="88"/>
      <c r="AQ155" s="130" t="str">
        <f t="shared" si="105"/>
        <v/>
      </c>
      <c r="AR155" s="88"/>
      <c r="AS155" s="86" t="str">
        <f t="shared" si="106"/>
        <v/>
      </c>
      <c r="AT155" s="89" t="e">
        <f t="shared" si="107"/>
        <v>#VALUE!</v>
      </c>
      <c r="AU155" s="88"/>
      <c r="AV155" s="88"/>
      <c r="AW155" s="88"/>
      <c r="AX155" s="89" t="str">
        <f t="shared" si="108"/>
        <v/>
      </c>
      <c r="AY155" s="90" t="str">
        <f t="shared" si="109"/>
        <v>Muy Alta</v>
      </c>
      <c r="AZ155" s="89" t="e">
        <f t="shared" si="110"/>
        <v>#VALUE!</v>
      </c>
      <c r="BA155" s="90" t="e">
        <f t="shared" si="111"/>
        <v>#VALUE!</v>
      </c>
      <c r="BB155" s="69" t="e">
        <f>IF(AND(AY155&lt;&gt;"",BA155&lt;&gt;""),VLOOKUP(AY155&amp;BA155,'No Eliminar'!$P$3:$Q$27,2,FALSE),"")</f>
        <v>#VALUE!</v>
      </c>
      <c r="BC155" s="88"/>
      <c r="BD155" s="992"/>
      <c r="BE155" s="992"/>
      <c r="BF155" s="992"/>
      <c r="BG155" s="992"/>
      <c r="BH155" s="992"/>
      <c r="BI155" s="1077"/>
    </row>
    <row r="156" spans="2:61" ht="49.5" thickBot="1" x14ac:dyDescent="0.35">
      <c r="B156" s="63"/>
      <c r="C156" s="156" t="e">
        <f>VLOOKUP(B156,'No Eliminar'!B$3:D$18,2,FALSE)</f>
        <v>#N/A</v>
      </c>
      <c r="D156" s="156" t="e">
        <f>VLOOKUP(B156,'No Eliminar'!B$3:E$18,4,FALSE)</f>
        <v>#N/A</v>
      </c>
      <c r="E156" s="63"/>
      <c r="F156" s="133"/>
      <c r="G156" s="153"/>
      <c r="H156" s="64"/>
      <c r="I156" s="82"/>
      <c r="J156" s="82"/>
      <c r="K156" s="63"/>
      <c r="L156" s="142"/>
      <c r="M156" s="937" t="str">
        <f t="shared" si="99"/>
        <v>;</v>
      </c>
      <c r="N156" s="938" t="str">
        <f t="shared" si="100"/>
        <v/>
      </c>
      <c r="O156" s="83"/>
      <c r="P156" s="83"/>
      <c r="Q156" s="83"/>
      <c r="R156" s="83"/>
      <c r="S156" s="83"/>
      <c r="T156" s="83"/>
      <c r="U156" s="83"/>
      <c r="V156" s="83"/>
      <c r="W156" s="83"/>
      <c r="X156" s="83"/>
      <c r="Y156" s="83"/>
      <c r="Z156" s="83"/>
      <c r="AA156" s="83"/>
      <c r="AB156" s="83"/>
      <c r="AC156" s="83"/>
      <c r="AD156" s="83"/>
      <c r="AE156" s="83"/>
      <c r="AF156" s="83"/>
      <c r="AG156" s="83"/>
      <c r="AH156" s="57">
        <f t="shared" si="101"/>
        <v>0</v>
      </c>
      <c r="AI156" s="75" t="str">
        <f t="shared" si="102"/>
        <v>Moderado</v>
      </c>
      <c r="AJ156" s="74">
        <f t="shared" si="103"/>
        <v>0.6</v>
      </c>
      <c r="AK156" s="936" t="e">
        <f>IF(AND(M156&lt;&gt;"",AI156&lt;&gt;""),VLOOKUP(M156&amp;AI156,'No Eliminar'!$P$32:$Q$56,2,FALSE),"")</f>
        <v>#N/A</v>
      </c>
      <c r="AL156" s="124"/>
      <c r="AM156" s="992"/>
      <c r="AN156" s="992"/>
      <c r="AO156" s="87" t="str">
        <f t="shared" si="104"/>
        <v>Impacto</v>
      </c>
      <c r="AP156" s="88"/>
      <c r="AQ156" s="130" t="str">
        <f t="shared" si="105"/>
        <v/>
      </c>
      <c r="AR156" s="88"/>
      <c r="AS156" s="86" t="str">
        <f t="shared" si="106"/>
        <v/>
      </c>
      <c r="AT156" s="89" t="e">
        <f t="shared" si="107"/>
        <v>#VALUE!</v>
      </c>
      <c r="AU156" s="88"/>
      <c r="AV156" s="88"/>
      <c r="AW156" s="88"/>
      <c r="AX156" s="89" t="str">
        <f t="shared" si="108"/>
        <v/>
      </c>
      <c r="AY156" s="90" t="str">
        <f t="shared" si="109"/>
        <v>Muy Alta</v>
      </c>
      <c r="AZ156" s="89" t="e">
        <f t="shared" si="110"/>
        <v>#VALUE!</v>
      </c>
      <c r="BA156" s="90" t="e">
        <f t="shared" si="111"/>
        <v>#VALUE!</v>
      </c>
      <c r="BB156" s="69" t="e">
        <f>IF(AND(AY156&lt;&gt;"",BA156&lt;&gt;""),VLOOKUP(AY156&amp;BA156,'No Eliminar'!$P$3:$Q$27,2,FALSE),"")</f>
        <v>#VALUE!</v>
      </c>
      <c r="BC156" s="88"/>
      <c r="BD156" s="992"/>
      <c r="BE156" s="992"/>
      <c r="BF156" s="992"/>
      <c r="BG156" s="992"/>
      <c r="BH156" s="992"/>
      <c r="BI156" s="1077"/>
    </row>
    <row r="157" spans="2:61" ht="49.5" thickBot="1" x14ac:dyDescent="0.35">
      <c r="B157" s="63"/>
      <c r="C157" s="156" t="e">
        <f>VLOOKUP(B157,'No Eliminar'!B$3:D$18,2,FALSE)</f>
        <v>#N/A</v>
      </c>
      <c r="D157" s="156" t="e">
        <f>VLOOKUP(B157,'No Eliminar'!B$3:E$18,4,FALSE)</f>
        <v>#N/A</v>
      </c>
      <c r="E157" s="63"/>
      <c r="F157" s="133"/>
      <c r="G157" s="153"/>
      <c r="H157" s="64"/>
      <c r="I157" s="82"/>
      <c r="J157" s="82"/>
      <c r="K157" s="63"/>
      <c r="L157" s="142"/>
      <c r="M157" s="937" t="str">
        <f t="shared" si="99"/>
        <v>;</v>
      </c>
      <c r="N157" s="938" t="str">
        <f t="shared" si="100"/>
        <v/>
      </c>
      <c r="O157" s="83"/>
      <c r="P157" s="83"/>
      <c r="Q157" s="83"/>
      <c r="R157" s="83"/>
      <c r="S157" s="83"/>
      <c r="T157" s="83"/>
      <c r="U157" s="83"/>
      <c r="V157" s="83"/>
      <c r="W157" s="83"/>
      <c r="X157" s="83"/>
      <c r="Y157" s="83"/>
      <c r="Z157" s="83"/>
      <c r="AA157" s="83"/>
      <c r="AB157" s="83"/>
      <c r="AC157" s="83"/>
      <c r="AD157" s="83"/>
      <c r="AE157" s="83"/>
      <c r="AF157" s="83"/>
      <c r="AG157" s="83"/>
      <c r="AH157" s="57">
        <f t="shared" si="101"/>
        <v>0</v>
      </c>
      <c r="AI157" s="75" t="str">
        <f t="shared" si="102"/>
        <v>Moderado</v>
      </c>
      <c r="AJ157" s="74">
        <f t="shared" si="103"/>
        <v>0.6</v>
      </c>
      <c r="AK157" s="936" t="e">
        <f>IF(AND(M157&lt;&gt;"",AI157&lt;&gt;""),VLOOKUP(M157&amp;AI157,'No Eliminar'!$P$32:$Q$56,2,FALSE),"")</f>
        <v>#N/A</v>
      </c>
      <c r="AL157" s="124"/>
      <c r="AM157" s="992"/>
      <c r="AN157" s="992"/>
      <c r="AO157" s="87" t="str">
        <f t="shared" si="104"/>
        <v>Impacto</v>
      </c>
      <c r="AP157" s="88"/>
      <c r="AQ157" s="130" t="str">
        <f t="shared" si="105"/>
        <v/>
      </c>
      <c r="AR157" s="88"/>
      <c r="AS157" s="86" t="str">
        <f t="shared" si="106"/>
        <v/>
      </c>
      <c r="AT157" s="89" t="e">
        <f t="shared" si="107"/>
        <v>#VALUE!</v>
      </c>
      <c r="AU157" s="88"/>
      <c r="AV157" s="88"/>
      <c r="AW157" s="88"/>
      <c r="AX157" s="89" t="str">
        <f t="shared" si="108"/>
        <v/>
      </c>
      <c r="AY157" s="90" t="str">
        <f t="shared" si="109"/>
        <v>Muy Alta</v>
      </c>
      <c r="AZ157" s="89" t="e">
        <f t="shared" si="110"/>
        <v>#VALUE!</v>
      </c>
      <c r="BA157" s="90" t="e">
        <f t="shared" si="111"/>
        <v>#VALUE!</v>
      </c>
      <c r="BB157" s="69" t="e">
        <f>IF(AND(AY157&lt;&gt;"",BA157&lt;&gt;""),VLOOKUP(AY157&amp;BA157,'No Eliminar'!$P$3:$Q$27,2,FALSE),"")</f>
        <v>#VALUE!</v>
      </c>
      <c r="BC157" s="88"/>
      <c r="BD157" s="992"/>
      <c r="BE157" s="992"/>
      <c r="BF157" s="992"/>
      <c r="BG157" s="992"/>
      <c r="BH157" s="992"/>
      <c r="BI157" s="1077"/>
    </row>
    <row r="158" spans="2:61" ht="49.5" thickBot="1" x14ac:dyDescent="0.35">
      <c r="B158" s="63"/>
      <c r="C158" s="156" t="e">
        <f>VLOOKUP(B158,'No Eliminar'!B$3:D$18,2,FALSE)</f>
        <v>#N/A</v>
      </c>
      <c r="D158" s="156" t="e">
        <f>VLOOKUP(B158,'No Eliminar'!B$3:E$18,4,FALSE)</f>
        <v>#N/A</v>
      </c>
      <c r="E158" s="63"/>
      <c r="F158" s="133"/>
      <c r="G158" s="153"/>
      <c r="H158" s="64"/>
      <c r="I158" s="82"/>
      <c r="J158" s="82"/>
      <c r="K158" s="63"/>
      <c r="L158" s="142"/>
      <c r="M158" s="937" t="str">
        <f t="shared" si="99"/>
        <v>;</v>
      </c>
      <c r="N158" s="938" t="str">
        <f t="shared" si="100"/>
        <v/>
      </c>
      <c r="O158" s="83"/>
      <c r="P158" s="83"/>
      <c r="Q158" s="83"/>
      <c r="R158" s="83"/>
      <c r="S158" s="83"/>
      <c r="T158" s="83"/>
      <c r="U158" s="83"/>
      <c r="V158" s="83"/>
      <c r="W158" s="83"/>
      <c r="X158" s="83"/>
      <c r="Y158" s="83"/>
      <c r="Z158" s="83"/>
      <c r="AA158" s="83"/>
      <c r="AB158" s="83"/>
      <c r="AC158" s="83"/>
      <c r="AD158" s="83"/>
      <c r="AE158" s="83"/>
      <c r="AF158" s="83"/>
      <c r="AG158" s="83"/>
      <c r="AH158" s="57">
        <f t="shared" si="101"/>
        <v>0</v>
      </c>
      <c r="AI158" s="75" t="str">
        <f t="shared" si="102"/>
        <v>Moderado</v>
      </c>
      <c r="AJ158" s="74">
        <f t="shared" si="103"/>
        <v>0.6</v>
      </c>
      <c r="AK158" s="936" t="e">
        <f>IF(AND(M158&lt;&gt;"",AI158&lt;&gt;""),VLOOKUP(M158&amp;AI158,'No Eliminar'!$P$32:$Q$56,2,FALSE),"")</f>
        <v>#N/A</v>
      </c>
      <c r="AL158" s="124"/>
      <c r="AM158" s="992"/>
      <c r="AN158" s="992"/>
      <c r="AO158" s="87" t="str">
        <f t="shared" si="104"/>
        <v>Impacto</v>
      </c>
      <c r="AP158" s="88"/>
      <c r="AQ158" s="130" t="str">
        <f t="shared" si="105"/>
        <v/>
      </c>
      <c r="AR158" s="88"/>
      <c r="AS158" s="86" t="str">
        <f t="shared" si="106"/>
        <v/>
      </c>
      <c r="AT158" s="89" t="e">
        <f t="shared" si="107"/>
        <v>#VALUE!</v>
      </c>
      <c r="AU158" s="88"/>
      <c r="AV158" s="88"/>
      <c r="AW158" s="88"/>
      <c r="AX158" s="89" t="str">
        <f t="shared" si="108"/>
        <v/>
      </c>
      <c r="AY158" s="90" t="str">
        <f t="shared" si="109"/>
        <v>Muy Alta</v>
      </c>
      <c r="AZ158" s="89" t="e">
        <f t="shared" si="110"/>
        <v>#VALUE!</v>
      </c>
      <c r="BA158" s="90" t="e">
        <f t="shared" si="111"/>
        <v>#VALUE!</v>
      </c>
      <c r="BB158" s="69" t="e">
        <f>IF(AND(AY158&lt;&gt;"",BA158&lt;&gt;""),VLOOKUP(AY158&amp;BA158,'No Eliminar'!$P$3:$Q$27,2,FALSE),"")</f>
        <v>#VALUE!</v>
      </c>
      <c r="BC158" s="88"/>
      <c r="BD158" s="992"/>
      <c r="BE158" s="992"/>
      <c r="BF158" s="992"/>
      <c r="BG158" s="992"/>
      <c r="BH158" s="992"/>
      <c r="BI158" s="1077"/>
    </row>
    <row r="159" spans="2:61" ht="49.5" thickBot="1" x14ac:dyDescent="0.35">
      <c r="B159" s="63"/>
      <c r="C159" s="156" t="e">
        <f>VLOOKUP(B159,'No Eliminar'!B$3:D$18,2,FALSE)</f>
        <v>#N/A</v>
      </c>
      <c r="D159" s="156" t="e">
        <f>VLOOKUP(B159,'No Eliminar'!B$3:E$18,4,FALSE)</f>
        <v>#N/A</v>
      </c>
      <c r="E159" s="63"/>
      <c r="F159" s="133"/>
      <c r="G159" s="153"/>
      <c r="H159" s="64"/>
      <c r="I159" s="82"/>
      <c r="J159" s="82"/>
      <c r="K159" s="63"/>
      <c r="L159" s="142"/>
      <c r="M159" s="937" t="str">
        <f t="shared" si="99"/>
        <v>;</v>
      </c>
      <c r="N159" s="938" t="str">
        <f t="shared" si="100"/>
        <v/>
      </c>
      <c r="O159" s="83"/>
      <c r="P159" s="83"/>
      <c r="Q159" s="83"/>
      <c r="R159" s="83"/>
      <c r="S159" s="83"/>
      <c r="T159" s="83"/>
      <c r="U159" s="83"/>
      <c r="V159" s="83"/>
      <c r="W159" s="83"/>
      <c r="X159" s="83"/>
      <c r="Y159" s="83"/>
      <c r="Z159" s="83"/>
      <c r="AA159" s="83"/>
      <c r="AB159" s="83"/>
      <c r="AC159" s="83"/>
      <c r="AD159" s="83"/>
      <c r="AE159" s="83"/>
      <c r="AF159" s="83"/>
      <c r="AG159" s="83"/>
      <c r="AH159" s="57">
        <f t="shared" si="101"/>
        <v>0</v>
      </c>
      <c r="AI159" s="75" t="str">
        <f t="shared" si="102"/>
        <v>Moderado</v>
      </c>
      <c r="AJ159" s="74">
        <f t="shared" si="103"/>
        <v>0.6</v>
      </c>
      <c r="AK159" s="936" t="e">
        <f>IF(AND(M159&lt;&gt;"",AI159&lt;&gt;""),VLOOKUP(M159&amp;AI159,'No Eliminar'!$P$32:$Q$56,2,FALSE),"")</f>
        <v>#N/A</v>
      </c>
      <c r="AL159" s="124"/>
      <c r="AM159" s="992"/>
      <c r="AN159" s="992"/>
      <c r="AO159" s="87" t="str">
        <f t="shared" si="104"/>
        <v>Impacto</v>
      </c>
      <c r="AP159" s="88"/>
      <c r="AQ159" s="130" t="str">
        <f t="shared" si="105"/>
        <v/>
      </c>
      <c r="AR159" s="88"/>
      <c r="AS159" s="86" t="str">
        <f t="shared" si="106"/>
        <v/>
      </c>
      <c r="AT159" s="89" t="e">
        <f t="shared" si="107"/>
        <v>#VALUE!</v>
      </c>
      <c r="AU159" s="88"/>
      <c r="AV159" s="88"/>
      <c r="AW159" s="88"/>
      <c r="AX159" s="89" t="str">
        <f t="shared" si="108"/>
        <v/>
      </c>
      <c r="AY159" s="90" t="str">
        <f t="shared" si="109"/>
        <v>Muy Alta</v>
      </c>
      <c r="AZ159" s="89" t="e">
        <f t="shared" si="110"/>
        <v>#VALUE!</v>
      </c>
      <c r="BA159" s="90" t="e">
        <f t="shared" si="111"/>
        <v>#VALUE!</v>
      </c>
      <c r="BB159" s="69" t="e">
        <f>IF(AND(AY159&lt;&gt;"",BA159&lt;&gt;""),VLOOKUP(AY159&amp;BA159,'No Eliminar'!$P$3:$Q$27,2,FALSE),"")</f>
        <v>#VALUE!</v>
      </c>
      <c r="BC159" s="88"/>
      <c r="BD159" s="992"/>
      <c r="BE159" s="992"/>
      <c r="BF159" s="992"/>
      <c r="BG159" s="992"/>
      <c r="BH159" s="992"/>
      <c r="BI159" s="1077"/>
    </row>
    <row r="160" spans="2:61" ht="49.5" thickBot="1" x14ac:dyDescent="0.35">
      <c r="B160" s="63"/>
      <c r="C160" s="156" t="e">
        <f>VLOOKUP(B160,'No Eliminar'!B$3:D$18,2,FALSE)</f>
        <v>#N/A</v>
      </c>
      <c r="D160" s="156" t="e">
        <f>VLOOKUP(B160,'No Eliminar'!B$3:E$18,4,FALSE)</f>
        <v>#N/A</v>
      </c>
      <c r="E160" s="63"/>
      <c r="F160" s="133"/>
      <c r="G160" s="153"/>
      <c r="H160" s="64"/>
      <c r="I160" s="82"/>
      <c r="J160" s="82"/>
      <c r="K160" s="63"/>
      <c r="L160" s="142"/>
      <c r="M160" s="937" t="str">
        <f t="shared" si="99"/>
        <v>;</v>
      </c>
      <c r="N160" s="938" t="str">
        <f t="shared" si="100"/>
        <v/>
      </c>
      <c r="O160" s="83"/>
      <c r="P160" s="83"/>
      <c r="Q160" s="83"/>
      <c r="R160" s="83"/>
      <c r="S160" s="83"/>
      <c r="T160" s="83"/>
      <c r="U160" s="83"/>
      <c r="V160" s="83"/>
      <c r="W160" s="83"/>
      <c r="X160" s="83"/>
      <c r="Y160" s="83"/>
      <c r="Z160" s="83"/>
      <c r="AA160" s="83"/>
      <c r="AB160" s="83"/>
      <c r="AC160" s="83"/>
      <c r="AD160" s="83"/>
      <c r="AE160" s="83"/>
      <c r="AF160" s="83"/>
      <c r="AG160" s="83"/>
      <c r="AH160" s="57">
        <f t="shared" si="101"/>
        <v>0</v>
      </c>
      <c r="AI160" s="75" t="str">
        <f t="shared" si="102"/>
        <v>Moderado</v>
      </c>
      <c r="AJ160" s="74">
        <f t="shared" si="103"/>
        <v>0.6</v>
      </c>
      <c r="AK160" s="936" t="e">
        <f>IF(AND(M160&lt;&gt;"",AI160&lt;&gt;""),VLOOKUP(M160&amp;AI160,'No Eliminar'!$P$32:$Q$56,2,FALSE),"")</f>
        <v>#N/A</v>
      </c>
      <c r="AL160" s="124"/>
      <c r="AM160" s="992"/>
      <c r="AN160" s="992"/>
      <c r="AO160" s="87" t="str">
        <f t="shared" si="104"/>
        <v>Impacto</v>
      </c>
      <c r="AP160" s="88"/>
      <c r="AQ160" s="130" t="str">
        <f t="shared" si="105"/>
        <v/>
      </c>
      <c r="AR160" s="88"/>
      <c r="AS160" s="86" t="str">
        <f t="shared" si="106"/>
        <v/>
      </c>
      <c r="AT160" s="89" t="e">
        <f t="shared" si="107"/>
        <v>#VALUE!</v>
      </c>
      <c r="AU160" s="88"/>
      <c r="AV160" s="88"/>
      <c r="AW160" s="88"/>
      <c r="AX160" s="89" t="str">
        <f t="shared" si="108"/>
        <v/>
      </c>
      <c r="AY160" s="90" t="str">
        <f t="shared" si="109"/>
        <v>Muy Alta</v>
      </c>
      <c r="AZ160" s="89" t="e">
        <f t="shared" si="110"/>
        <v>#VALUE!</v>
      </c>
      <c r="BA160" s="90" t="e">
        <f t="shared" si="111"/>
        <v>#VALUE!</v>
      </c>
      <c r="BB160" s="69" t="e">
        <f>IF(AND(AY160&lt;&gt;"",BA160&lt;&gt;""),VLOOKUP(AY160&amp;BA160,'No Eliminar'!$P$3:$Q$27,2,FALSE),"")</f>
        <v>#VALUE!</v>
      </c>
      <c r="BC160" s="88"/>
      <c r="BD160" s="992"/>
      <c r="BE160" s="992"/>
      <c r="BF160" s="992"/>
      <c r="BG160" s="992"/>
      <c r="BH160" s="992"/>
      <c r="BI160" s="1077"/>
    </row>
    <row r="161" spans="2:61" ht="49.5" thickBot="1" x14ac:dyDescent="0.35">
      <c r="B161" s="63"/>
      <c r="C161" s="156" t="e">
        <f>VLOOKUP(B161,'No Eliminar'!B$3:D$18,2,FALSE)</f>
        <v>#N/A</v>
      </c>
      <c r="D161" s="156" t="e">
        <f>VLOOKUP(B161,'No Eliminar'!B$3:E$18,4,FALSE)</f>
        <v>#N/A</v>
      </c>
      <c r="E161" s="63"/>
      <c r="F161" s="133"/>
      <c r="G161" s="153"/>
      <c r="H161" s="64"/>
      <c r="I161" s="82"/>
      <c r="J161" s="82"/>
      <c r="K161" s="63"/>
      <c r="L161" s="142"/>
      <c r="M161" s="937" t="str">
        <f t="shared" si="99"/>
        <v>;</v>
      </c>
      <c r="N161" s="938" t="str">
        <f t="shared" si="100"/>
        <v/>
      </c>
      <c r="O161" s="83"/>
      <c r="P161" s="83"/>
      <c r="Q161" s="83"/>
      <c r="R161" s="83"/>
      <c r="S161" s="83"/>
      <c r="T161" s="83"/>
      <c r="U161" s="83"/>
      <c r="V161" s="83"/>
      <c r="W161" s="83"/>
      <c r="X161" s="83"/>
      <c r="Y161" s="83"/>
      <c r="Z161" s="83"/>
      <c r="AA161" s="83"/>
      <c r="AB161" s="83"/>
      <c r="AC161" s="83"/>
      <c r="AD161" s="83"/>
      <c r="AE161" s="83"/>
      <c r="AF161" s="83"/>
      <c r="AG161" s="83"/>
      <c r="AH161" s="57">
        <f t="shared" si="101"/>
        <v>0</v>
      </c>
      <c r="AI161" s="75" t="str">
        <f t="shared" si="102"/>
        <v>Moderado</v>
      </c>
      <c r="AJ161" s="74">
        <f t="shared" si="103"/>
        <v>0.6</v>
      </c>
      <c r="AK161" s="936" t="e">
        <f>IF(AND(M161&lt;&gt;"",AI161&lt;&gt;""),VLOOKUP(M161&amp;AI161,'No Eliminar'!$P$32:$Q$56,2,FALSE),"")</f>
        <v>#N/A</v>
      </c>
      <c r="AL161" s="124"/>
      <c r="AM161" s="992"/>
      <c r="AN161" s="992"/>
      <c r="AO161" s="87" t="str">
        <f t="shared" si="104"/>
        <v>Impacto</v>
      </c>
      <c r="AP161" s="88"/>
      <c r="AQ161" s="130" t="str">
        <f t="shared" si="105"/>
        <v/>
      </c>
      <c r="AR161" s="88"/>
      <c r="AS161" s="86" t="str">
        <f t="shared" si="106"/>
        <v/>
      </c>
      <c r="AT161" s="89" t="e">
        <f t="shared" si="107"/>
        <v>#VALUE!</v>
      </c>
      <c r="AU161" s="88"/>
      <c r="AV161" s="88"/>
      <c r="AW161" s="88"/>
      <c r="AX161" s="89" t="str">
        <f t="shared" si="108"/>
        <v/>
      </c>
      <c r="AY161" s="90" t="str">
        <f t="shared" si="109"/>
        <v>Muy Alta</v>
      </c>
      <c r="AZ161" s="89" t="e">
        <f t="shared" si="110"/>
        <v>#VALUE!</v>
      </c>
      <c r="BA161" s="90" t="e">
        <f t="shared" si="111"/>
        <v>#VALUE!</v>
      </c>
      <c r="BB161" s="69" t="e">
        <f>IF(AND(AY161&lt;&gt;"",BA161&lt;&gt;""),VLOOKUP(AY161&amp;BA161,'No Eliminar'!$P$3:$Q$27,2,FALSE),"")</f>
        <v>#VALUE!</v>
      </c>
      <c r="BC161" s="88"/>
      <c r="BD161" s="992"/>
      <c r="BE161" s="992"/>
      <c r="BF161" s="992"/>
      <c r="BG161" s="992"/>
      <c r="BH161" s="992"/>
      <c r="BI161" s="1077"/>
    </row>
    <row r="162" spans="2:61" ht="49.5" thickBot="1" x14ac:dyDescent="0.35">
      <c r="B162" s="63"/>
      <c r="C162" s="156" t="e">
        <f>VLOOKUP(B162,'No Eliminar'!B$3:D$18,2,FALSE)</f>
        <v>#N/A</v>
      </c>
      <c r="D162" s="156" t="e">
        <f>VLOOKUP(B162,'No Eliminar'!B$3:E$18,4,FALSE)</f>
        <v>#N/A</v>
      </c>
      <c r="E162" s="63"/>
      <c r="F162" s="133"/>
      <c r="G162" s="153"/>
      <c r="H162" s="64"/>
      <c r="I162" s="82"/>
      <c r="J162" s="82"/>
      <c r="K162" s="63"/>
      <c r="L162" s="142"/>
      <c r="M162" s="937" t="str">
        <f t="shared" si="99"/>
        <v>;</v>
      </c>
      <c r="N162" s="938" t="str">
        <f t="shared" si="100"/>
        <v/>
      </c>
      <c r="O162" s="83"/>
      <c r="P162" s="83"/>
      <c r="Q162" s="83"/>
      <c r="R162" s="83"/>
      <c r="S162" s="83"/>
      <c r="T162" s="83"/>
      <c r="U162" s="83"/>
      <c r="V162" s="83"/>
      <c r="W162" s="83"/>
      <c r="X162" s="83"/>
      <c r="Y162" s="83"/>
      <c r="Z162" s="83"/>
      <c r="AA162" s="83"/>
      <c r="AB162" s="83"/>
      <c r="AC162" s="83"/>
      <c r="AD162" s="83"/>
      <c r="AE162" s="83"/>
      <c r="AF162" s="83"/>
      <c r="AG162" s="83"/>
      <c r="AH162" s="57">
        <f t="shared" si="101"/>
        <v>0</v>
      </c>
      <c r="AI162" s="75" t="str">
        <f t="shared" si="102"/>
        <v>Moderado</v>
      </c>
      <c r="AJ162" s="74">
        <f t="shared" si="103"/>
        <v>0.6</v>
      </c>
      <c r="AK162" s="936" t="e">
        <f>IF(AND(M162&lt;&gt;"",AI162&lt;&gt;""),VLOOKUP(M162&amp;AI162,'No Eliminar'!$P$32:$Q$56,2,FALSE),"")</f>
        <v>#N/A</v>
      </c>
      <c r="AL162" s="124"/>
      <c r="AM162" s="992"/>
      <c r="AN162" s="992"/>
      <c r="AO162" s="87" t="str">
        <f t="shared" si="104"/>
        <v>Impacto</v>
      </c>
      <c r="AP162" s="88"/>
      <c r="AQ162" s="130" t="str">
        <f t="shared" si="105"/>
        <v/>
      </c>
      <c r="AR162" s="88"/>
      <c r="AS162" s="86" t="str">
        <f t="shared" si="106"/>
        <v/>
      </c>
      <c r="AT162" s="89" t="e">
        <f t="shared" si="107"/>
        <v>#VALUE!</v>
      </c>
      <c r="AU162" s="88"/>
      <c r="AV162" s="88"/>
      <c r="AW162" s="88"/>
      <c r="AX162" s="89" t="str">
        <f t="shared" si="108"/>
        <v/>
      </c>
      <c r="AY162" s="90" t="str">
        <f t="shared" si="109"/>
        <v>Muy Alta</v>
      </c>
      <c r="AZ162" s="89" t="e">
        <f t="shared" si="110"/>
        <v>#VALUE!</v>
      </c>
      <c r="BA162" s="90" t="e">
        <f t="shared" si="111"/>
        <v>#VALUE!</v>
      </c>
      <c r="BB162" s="69" t="e">
        <f>IF(AND(AY162&lt;&gt;"",BA162&lt;&gt;""),VLOOKUP(AY162&amp;BA162,'No Eliminar'!$P$3:$Q$27,2,FALSE),"")</f>
        <v>#VALUE!</v>
      </c>
      <c r="BC162" s="88"/>
      <c r="BD162" s="992"/>
      <c r="BE162" s="992"/>
      <c r="BF162" s="992"/>
      <c r="BG162" s="992"/>
      <c r="BH162" s="992"/>
      <c r="BI162" s="1077"/>
    </row>
    <row r="163" spans="2:61" ht="49.5" thickBot="1" x14ac:dyDescent="0.35">
      <c r="B163" s="63"/>
      <c r="C163" s="156" t="e">
        <f>VLOOKUP(B163,'No Eliminar'!B$3:D$18,2,FALSE)</f>
        <v>#N/A</v>
      </c>
      <c r="D163" s="156" t="e">
        <f>VLOOKUP(B163,'No Eliminar'!B$3:E$18,4,FALSE)</f>
        <v>#N/A</v>
      </c>
      <c r="E163" s="63"/>
      <c r="F163" s="133"/>
      <c r="G163" s="153"/>
      <c r="H163" s="64"/>
      <c r="I163" s="82"/>
      <c r="J163" s="82"/>
      <c r="K163" s="63"/>
      <c r="L163" s="142"/>
      <c r="M163" s="937" t="str">
        <f t="shared" si="99"/>
        <v>;</v>
      </c>
      <c r="N163" s="938" t="str">
        <f t="shared" si="100"/>
        <v/>
      </c>
      <c r="O163" s="83"/>
      <c r="P163" s="83"/>
      <c r="Q163" s="83"/>
      <c r="R163" s="83"/>
      <c r="S163" s="83"/>
      <c r="T163" s="83"/>
      <c r="U163" s="83"/>
      <c r="V163" s="83"/>
      <c r="W163" s="83"/>
      <c r="X163" s="83"/>
      <c r="Y163" s="83"/>
      <c r="Z163" s="83"/>
      <c r="AA163" s="83"/>
      <c r="AB163" s="83"/>
      <c r="AC163" s="83"/>
      <c r="AD163" s="83"/>
      <c r="AE163" s="83"/>
      <c r="AF163" s="83"/>
      <c r="AG163" s="83"/>
      <c r="AH163" s="57">
        <f t="shared" si="101"/>
        <v>0</v>
      </c>
      <c r="AI163" s="75" t="str">
        <f t="shared" si="102"/>
        <v>Moderado</v>
      </c>
      <c r="AJ163" s="74">
        <f t="shared" si="103"/>
        <v>0.6</v>
      </c>
      <c r="AK163" s="936" t="e">
        <f>IF(AND(M163&lt;&gt;"",AI163&lt;&gt;""),VLOOKUP(M163&amp;AI163,'No Eliminar'!$P$32:$Q$56,2,FALSE),"")</f>
        <v>#N/A</v>
      </c>
      <c r="AL163" s="124"/>
      <c r="AM163" s="992"/>
      <c r="AN163" s="992"/>
      <c r="AO163" s="87" t="str">
        <f t="shared" si="104"/>
        <v>Impacto</v>
      </c>
      <c r="AP163" s="88"/>
      <c r="AQ163" s="130" t="str">
        <f t="shared" si="105"/>
        <v/>
      </c>
      <c r="AR163" s="88"/>
      <c r="AS163" s="86" t="str">
        <f t="shared" si="106"/>
        <v/>
      </c>
      <c r="AT163" s="89" t="e">
        <f t="shared" si="107"/>
        <v>#VALUE!</v>
      </c>
      <c r="AU163" s="88"/>
      <c r="AV163" s="88"/>
      <c r="AW163" s="88"/>
      <c r="AX163" s="89" t="str">
        <f t="shared" si="108"/>
        <v/>
      </c>
      <c r="AY163" s="90" t="str">
        <f t="shared" si="109"/>
        <v>Muy Alta</v>
      </c>
      <c r="AZ163" s="89" t="e">
        <f t="shared" si="110"/>
        <v>#VALUE!</v>
      </c>
      <c r="BA163" s="90" t="e">
        <f t="shared" si="111"/>
        <v>#VALUE!</v>
      </c>
      <c r="BB163" s="69" t="e">
        <f>IF(AND(AY163&lt;&gt;"",BA163&lt;&gt;""),VLOOKUP(AY163&amp;BA163,'No Eliminar'!$P$3:$Q$27,2,FALSE),"")</f>
        <v>#VALUE!</v>
      </c>
      <c r="BC163" s="88"/>
      <c r="BD163" s="992"/>
      <c r="BE163" s="992"/>
      <c r="BF163" s="992"/>
      <c r="BG163" s="992"/>
      <c r="BH163" s="992"/>
      <c r="BI163" s="1077"/>
    </row>
    <row r="164" spans="2:61" ht="49.5" thickBot="1" x14ac:dyDescent="0.35">
      <c r="B164" s="63"/>
      <c r="C164" s="156" t="e">
        <f>VLOOKUP(B164,'No Eliminar'!B$3:D$18,2,FALSE)</f>
        <v>#N/A</v>
      </c>
      <c r="D164" s="156" t="e">
        <f>VLOOKUP(B164,'No Eliminar'!B$3:E$18,4,FALSE)</f>
        <v>#N/A</v>
      </c>
      <c r="E164" s="63"/>
      <c r="F164" s="133"/>
      <c r="G164" s="153"/>
      <c r="H164" s="64"/>
      <c r="I164" s="82"/>
      <c r="J164" s="82"/>
      <c r="K164" s="63"/>
      <c r="L164" s="142"/>
      <c r="M164" s="937" t="str">
        <f t="shared" si="99"/>
        <v>;</v>
      </c>
      <c r="N164" s="938" t="str">
        <f t="shared" si="100"/>
        <v/>
      </c>
      <c r="O164" s="83"/>
      <c r="P164" s="83"/>
      <c r="Q164" s="83"/>
      <c r="R164" s="83"/>
      <c r="S164" s="83"/>
      <c r="T164" s="83"/>
      <c r="U164" s="83"/>
      <c r="V164" s="83"/>
      <c r="W164" s="83"/>
      <c r="X164" s="83"/>
      <c r="Y164" s="83"/>
      <c r="Z164" s="83"/>
      <c r="AA164" s="83"/>
      <c r="AB164" s="83"/>
      <c r="AC164" s="83"/>
      <c r="AD164" s="83"/>
      <c r="AE164" s="83"/>
      <c r="AF164" s="83"/>
      <c r="AG164" s="83"/>
      <c r="AH164" s="57">
        <f t="shared" si="101"/>
        <v>0</v>
      </c>
      <c r="AI164" s="75" t="str">
        <f t="shared" si="102"/>
        <v>Moderado</v>
      </c>
      <c r="AJ164" s="74">
        <f t="shared" si="103"/>
        <v>0.6</v>
      </c>
      <c r="AK164" s="936" t="e">
        <f>IF(AND(M164&lt;&gt;"",AI164&lt;&gt;""),VLOOKUP(M164&amp;AI164,'No Eliminar'!$P$32:$Q$56,2,FALSE),"")</f>
        <v>#N/A</v>
      </c>
      <c r="AL164" s="124"/>
      <c r="AM164" s="992"/>
      <c r="AN164" s="992"/>
      <c r="AO164" s="87" t="str">
        <f t="shared" si="104"/>
        <v>Impacto</v>
      </c>
      <c r="AP164" s="88"/>
      <c r="AQ164" s="130" t="str">
        <f t="shared" si="105"/>
        <v/>
      </c>
      <c r="AR164" s="88"/>
      <c r="AS164" s="86" t="str">
        <f t="shared" si="106"/>
        <v/>
      </c>
      <c r="AT164" s="89" t="e">
        <f t="shared" si="107"/>
        <v>#VALUE!</v>
      </c>
      <c r="AU164" s="88"/>
      <c r="AV164" s="88"/>
      <c r="AW164" s="88"/>
      <c r="AX164" s="89" t="str">
        <f t="shared" si="108"/>
        <v/>
      </c>
      <c r="AY164" s="90" t="str">
        <f t="shared" si="109"/>
        <v>Muy Alta</v>
      </c>
      <c r="AZ164" s="89" t="e">
        <f t="shared" si="110"/>
        <v>#VALUE!</v>
      </c>
      <c r="BA164" s="90" t="e">
        <f t="shared" si="111"/>
        <v>#VALUE!</v>
      </c>
      <c r="BB164" s="69" t="e">
        <f>IF(AND(AY164&lt;&gt;"",BA164&lt;&gt;""),VLOOKUP(AY164&amp;BA164,'No Eliminar'!$P$3:$Q$27,2,FALSE),"")</f>
        <v>#VALUE!</v>
      </c>
      <c r="BC164" s="88"/>
      <c r="BD164" s="992"/>
      <c r="BE164" s="992"/>
      <c r="BF164" s="992"/>
      <c r="BG164" s="992"/>
      <c r="BH164" s="992"/>
      <c r="BI164" s="1077"/>
    </row>
    <row r="165" spans="2:61" ht="49.5" thickBot="1" x14ac:dyDescent="0.35">
      <c r="B165" s="63"/>
      <c r="C165" s="156" t="e">
        <f>VLOOKUP(B165,'No Eliminar'!B$3:D$18,2,FALSE)</f>
        <v>#N/A</v>
      </c>
      <c r="D165" s="156" t="e">
        <f>VLOOKUP(B165,'No Eliminar'!B$3:E$18,4,FALSE)</f>
        <v>#N/A</v>
      </c>
      <c r="E165" s="63"/>
      <c r="F165" s="133"/>
      <c r="G165" s="153"/>
      <c r="H165" s="64"/>
      <c r="I165" s="82"/>
      <c r="J165" s="82"/>
      <c r="K165" s="63"/>
      <c r="L165" s="142"/>
      <c r="M165" s="937" t="str">
        <f t="shared" si="99"/>
        <v>;</v>
      </c>
      <c r="N165" s="938" t="str">
        <f t="shared" si="100"/>
        <v/>
      </c>
      <c r="O165" s="83"/>
      <c r="P165" s="83"/>
      <c r="Q165" s="83"/>
      <c r="R165" s="83"/>
      <c r="S165" s="83"/>
      <c r="T165" s="83"/>
      <c r="U165" s="83"/>
      <c r="V165" s="83"/>
      <c r="W165" s="83"/>
      <c r="X165" s="83"/>
      <c r="Y165" s="83"/>
      <c r="Z165" s="83"/>
      <c r="AA165" s="83"/>
      <c r="AB165" s="83"/>
      <c r="AC165" s="83"/>
      <c r="AD165" s="83"/>
      <c r="AE165" s="83"/>
      <c r="AF165" s="83"/>
      <c r="AG165" s="83"/>
      <c r="AH165" s="57">
        <f t="shared" si="101"/>
        <v>0</v>
      </c>
      <c r="AI165" s="75" t="str">
        <f t="shared" si="102"/>
        <v>Moderado</v>
      </c>
      <c r="AJ165" s="74">
        <f t="shared" si="103"/>
        <v>0.6</v>
      </c>
      <c r="AK165" s="936" t="e">
        <f>IF(AND(M165&lt;&gt;"",AI165&lt;&gt;""),VLOOKUP(M165&amp;AI165,'No Eliminar'!$P$32:$Q$56,2,FALSE),"")</f>
        <v>#N/A</v>
      </c>
      <c r="AL165" s="124"/>
      <c r="AM165" s="992"/>
      <c r="AN165" s="992"/>
      <c r="AO165" s="87" t="str">
        <f t="shared" si="104"/>
        <v>Impacto</v>
      </c>
      <c r="AP165" s="88"/>
      <c r="AQ165" s="130" t="str">
        <f t="shared" si="105"/>
        <v/>
      </c>
      <c r="AR165" s="88"/>
      <c r="AS165" s="86" t="str">
        <f t="shared" si="106"/>
        <v/>
      </c>
      <c r="AT165" s="89" t="e">
        <f t="shared" si="107"/>
        <v>#VALUE!</v>
      </c>
      <c r="AU165" s="88"/>
      <c r="AV165" s="88"/>
      <c r="AW165" s="88"/>
      <c r="AX165" s="89" t="str">
        <f t="shared" si="108"/>
        <v/>
      </c>
      <c r="AY165" s="90" t="str">
        <f t="shared" si="109"/>
        <v>Muy Alta</v>
      </c>
      <c r="AZ165" s="89" t="e">
        <f t="shared" si="110"/>
        <v>#VALUE!</v>
      </c>
      <c r="BA165" s="90" t="e">
        <f t="shared" si="111"/>
        <v>#VALUE!</v>
      </c>
      <c r="BB165" s="69" t="e">
        <f>IF(AND(AY165&lt;&gt;"",BA165&lt;&gt;""),VLOOKUP(AY165&amp;BA165,'No Eliminar'!$P$3:$Q$27,2,FALSE),"")</f>
        <v>#VALUE!</v>
      </c>
      <c r="BC165" s="88"/>
      <c r="BD165" s="992"/>
      <c r="BE165" s="992"/>
      <c r="BF165" s="992"/>
      <c r="BG165" s="992"/>
      <c r="BH165" s="992"/>
      <c r="BI165" s="1077"/>
    </row>
    <row r="166" spans="2:61" ht="49.5" thickBot="1" x14ac:dyDescent="0.35">
      <c r="B166" s="63"/>
      <c r="C166" s="156" t="e">
        <f>VLOOKUP(B166,'No Eliminar'!B$3:D$18,2,FALSE)</f>
        <v>#N/A</v>
      </c>
      <c r="D166" s="156" t="e">
        <f>VLOOKUP(B166,'No Eliminar'!B$3:E$18,4,FALSE)</f>
        <v>#N/A</v>
      </c>
      <c r="E166" s="63"/>
      <c r="F166" s="133"/>
      <c r="G166" s="153"/>
      <c r="H166" s="64"/>
      <c r="I166" s="82"/>
      <c r="J166" s="82"/>
      <c r="K166" s="63"/>
      <c r="L166" s="142"/>
      <c r="M166" s="937" t="str">
        <f t="shared" si="99"/>
        <v>;</v>
      </c>
      <c r="N166" s="938" t="str">
        <f t="shared" si="100"/>
        <v/>
      </c>
      <c r="O166" s="83"/>
      <c r="P166" s="83"/>
      <c r="Q166" s="83"/>
      <c r="R166" s="83"/>
      <c r="S166" s="83"/>
      <c r="T166" s="83"/>
      <c r="U166" s="83"/>
      <c r="V166" s="83"/>
      <c r="W166" s="83"/>
      <c r="X166" s="83"/>
      <c r="Y166" s="83"/>
      <c r="Z166" s="83"/>
      <c r="AA166" s="83"/>
      <c r="AB166" s="83"/>
      <c r="AC166" s="83"/>
      <c r="AD166" s="83"/>
      <c r="AE166" s="83"/>
      <c r="AF166" s="83"/>
      <c r="AG166" s="83"/>
      <c r="AH166" s="57">
        <f t="shared" si="101"/>
        <v>0</v>
      </c>
      <c r="AI166" s="75" t="str">
        <f t="shared" si="102"/>
        <v>Moderado</v>
      </c>
      <c r="AJ166" s="74">
        <f t="shared" si="103"/>
        <v>0.6</v>
      </c>
      <c r="AK166" s="936" t="e">
        <f>IF(AND(M166&lt;&gt;"",AI166&lt;&gt;""),VLOOKUP(M166&amp;AI166,'No Eliminar'!$P$32:$Q$56,2,FALSE),"")</f>
        <v>#N/A</v>
      </c>
      <c r="AL166" s="124"/>
      <c r="AM166" s="992"/>
      <c r="AN166" s="992"/>
      <c r="AO166" s="87" t="str">
        <f t="shared" si="104"/>
        <v>Impacto</v>
      </c>
      <c r="AP166" s="88"/>
      <c r="AQ166" s="130" t="str">
        <f t="shared" si="105"/>
        <v/>
      </c>
      <c r="AR166" s="88"/>
      <c r="AS166" s="86" t="str">
        <f t="shared" si="106"/>
        <v/>
      </c>
      <c r="AT166" s="89" t="e">
        <f t="shared" si="107"/>
        <v>#VALUE!</v>
      </c>
      <c r="AU166" s="88"/>
      <c r="AV166" s="88"/>
      <c r="AW166" s="88"/>
      <c r="AX166" s="89" t="str">
        <f t="shared" si="108"/>
        <v/>
      </c>
      <c r="AY166" s="90" t="str">
        <f t="shared" si="109"/>
        <v>Muy Alta</v>
      </c>
      <c r="AZ166" s="89" t="e">
        <f t="shared" si="110"/>
        <v>#VALUE!</v>
      </c>
      <c r="BA166" s="90" t="e">
        <f t="shared" si="111"/>
        <v>#VALUE!</v>
      </c>
      <c r="BB166" s="69" t="e">
        <f>IF(AND(AY166&lt;&gt;"",BA166&lt;&gt;""),VLOOKUP(AY166&amp;BA166,'No Eliminar'!$P$3:$Q$27,2,FALSE),"")</f>
        <v>#VALUE!</v>
      </c>
      <c r="BC166" s="88"/>
      <c r="BD166" s="992"/>
      <c r="BE166" s="992"/>
      <c r="BF166" s="992"/>
      <c r="BG166" s="992"/>
      <c r="BH166" s="992"/>
      <c r="BI166" s="1077"/>
    </row>
    <row r="167" spans="2:61" ht="49.5" thickBot="1" x14ac:dyDescent="0.35">
      <c r="B167" s="63"/>
      <c r="C167" s="156" t="e">
        <f>VLOOKUP(B167,'No Eliminar'!B$3:D$18,2,FALSE)</f>
        <v>#N/A</v>
      </c>
      <c r="D167" s="156" t="e">
        <f>VLOOKUP(B167,'No Eliminar'!B$3:E$18,4,FALSE)</f>
        <v>#N/A</v>
      </c>
      <c r="E167" s="63"/>
      <c r="F167" s="133"/>
      <c r="G167" s="153"/>
      <c r="H167" s="64"/>
      <c r="I167" s="82"/>
      <c r="J167" s="82"/>
      <c r="K167" s="63"/>
      <c r="L167" s="142"/>
      <c r="M167" s="937" t="str">
        <f t="shared" si="99"/>
        <v>;</v>
      </c>
      <c r="N167" s="938" t="str">
        <f t="shared" si="100"/>
        <v/>
      </c>
      <c r="O167" s="83"/>
      <c r="P167" s="83"/>
      <c r="Q167" s="83"/>
      <c r="R167" s="83"/>
      <c r="S167" s="83"/>
      <c r="T167" s="83"/>
      <c r="U167" s="83"/>
      <c r="V167" s="83"/>
      <c r="W167" s="83"/>
      <c r="X167" s="83"/>
      <c r="Y167" s="83"/>
      <c r="Z167" s="83"/>
      <c r="AA167" s="83"/>
      <c r="AB167" s="83"/>
      <c r="AC167" s="83"/>
      <c r="AD167" s="83"/>
      <c r="AE167" s="83"/>
      <c r="AF167" s="83"/>
      <c r="AG167" s="83"/>
      <c r="AH167" s="57">
        <f t="shared" si="101"/>
        <v>0</v>
      </c>
      <c r="AI167" s="75" t="str">
        <f t="shared" si="102"/>
        <v>Moderado</v>
      </c>
      <c r="AJ167" s="74">
        <f t="shared" si="103"/>
        <v>0.6</v>
      </c>
      <c r="AK167" s="936" t="e">
        <f>IF(AND(M167&lt;&gt;"",AI167&lt;&gt;""),VLOOKUP(M167&amp;AI167,'No Eliminar'!$P$32:$Q$56,2,FALSE),"")</f>
        <v>#N/A</v>
      </c>
      <c r="AL167" s="124"/>
      <c r="AM167" s="992"/>
      <c r="AN167" s="992"/>
      <c r="AO167" s="87" t="str">
        <f t="shared" si="104"/>
        <v>Impacto</v>
      </c>
      <c r="AP167" s="88"/>
      <c r="AQ167" s="130" t="str">
        <f t="shared" si="105"/>
        <v/>
      </c>
      <c r="AR167" s="88"/>
      <c r="AS167" s="86" t="str">
        <f t="shared" si="106"/>
        <v/>
      </c>
      <c r="AT167" s="89" t="e">
        <f t="shared" si="107"/>
        <v>#VALUE!</v>
      </c>
      <c r="AU167" s="88"/>
      <c r="AV167" s="88"/>
      <c r="AW167" s="88"/>
      <c r="AX167" s="89" t="str">
        <f t="shared" si="108"/>
        <v/>
      </c>
      <c r="AY167" s="90" t="str">
        <f t="shared" si="109"/>
        <v>Muy Alta</v>
      </c>
      <c r="AZ167" s="89" t="e">
        <f t="shared" si="110"/>
        <v>#VALUE!</v>
      </c>
      <c r="BA167" s="90" t="e">
        <f t="shared" si="111"/>
        <v>#VALUE!</v>
      </c>
      <c r="BB167" s="69" t="e">
        <f>IF(AND(AY167&lt;&gt;"",BA167&lt;&gt;""),VLOOKUP(AY167&amp;BA167,'No Eliminar'!$P$3:$Q$27,2,FALSE),"")</f>
        <v>#VALUE!</v>
      </c>
      <c r="BC167" s="88"/>
      <c r="BD167" s="992"/>
      <c r="BE167" s="992"/>
      <c r="BF167" s="992"/>
      <c r="BG167" s="992"/>
      <c r="BH167" s="992"/>
      <c r="BI167" s="1077"/>
    </row>
    <row r="168" spans="2:61" ht="49.5" thickBot="1" x14ac:dyDescent="0.35">
      <c r="B168" s="63"/>
      <c r="C168" s="156" t="e">
        <f>VLOOKUP(B168,'No Eliminar'!B$3:D$18,2,FALSE)</f>
        <v>#N/A</v>
      </c>
      <c r="D168" s="156" t="e">
        <f>VLOOKUP(B168,'No Eliminar'!B$3:E$18,4,FALSE)</f>
        <v>#N/A</v>
      </c>
      <c r="E168" s="63"/>
      <c r="F168" s="133"/>
      <c r="G168" s="153"/>
      <c r="H168" s="64"/>
      <c r="I168" s="82"/>
      <c r="J168" s="82"/>
      <c r="K168" s="63"/>
      <c r="L168" s="142"/>
      <c r="M168" s="937" t="str">
        <f t="shared" si="99"/>
        <v>;</v>
      </c>
      <c r="N168" s="938" t="str">
        <f t="shared" si="100"/>
        <v/>
      </c>
      <c r="O168" s="83"/>
      <c r="P168" s="83"/>
      <c r="Q168" s="83"/>
      <c r="R168" s="83"/>
      <c r="S168" s="83"/>
      <c r="T168" s="83"/>
      <c r="U168" s="83"/>
      <c r="V168" s="83"/>
      <c r="W168" s="83"/>
      <c r="X168" s="83"/>
      <c r="Y168" s="83"/>
      <c r="Z168" s="83"/>
      <c r="AA168" s="83"/>
      <c r="AB168" s="83"/>
      <c r="AC168" s="83"/>
      <c r="AD168" s="83"/>
      <c r="AE168" s="83"/>
      <c r="AF168" s="83"/>
      <c r="AG168" s="83"/>
      <c r="AH168" s="57">
        <f t="shared" si="101"/>
        <v>0</v>
      </c>
      <c r="AI168" s="75" t="str">
        <f t="shared" si="102"/>
        <v>Moderado</v>
      </c>
      <c r="AJ168" s="74">
        <f t="shared" si="103"/>
        <v>0.6</v>
      </c>
      <c r="AK168" s="936" t="e">
        <f>IF(AND(M168&lt;&gt;"",AI168&lt;&gt;""),VLOOKUP(M168&amp;AI168,'No Eliminar'!$P$32:$Q$56,2,FALSE),"")</f>
        <v>#N/A</v>
      </c>
      <c r="AL168" s="124"/>
      <c r="AM168" s="992"/>
      <c r="AN168" s="992"/>
      <c r="AO168" s="87" t="str">
        <f t="shared" si="104"/>
        <v>Impacto</v>
      </c>
      <c r="AP168" s="88"/>
      <c r="AQ168" s="130" t="str">
        <f t="shared" si="105"/>
        <v/>
      </c>
      <c r="AR168" s="88"/>
      <c r="AS168" s="86" t="str">
        <f t="shared" si="106"/>
        <v/>
      </c>
      <c r="AT168" s="89" t="e">
        <f t="shared" si="107"/>
        <v>#VALUE!</v>
      </c>
      <c r="AU168" s="88"/>
      <c r="AV168" s="88"/>
      <c r="AW168" s="88"/>
      <c r="AX168" s="89" t="str">
        <f t="shared" si="108"/>
        <v/>
      </c>
      <c r="AY168" s="90" t="str">
        <f t="shared" si="109"/>
        <v>Muy Alta</v>
      </c>
      <c r="AZ168" s="89" t="e">
        <f t="shared" si="110"/>
        <v>#VALUE!</v>
      </c>
      <c r="BA168" s="90" t="e">
        <f t="shared" si="111"/>
        <v>#VALUE!</v>
      </c>
      <c r="BB168" s="69" t="e">
        <f>IF(AND(AY168&lt;&gt;"",BA168&lt;&gt;""),VLOOKUP(AY168&amp;BA168,'No Eliminar'!$P$3:$Q$27,2,FALSE),"")</f>
        <v>#VALUE!</v>
      </c>
      <c r="BC168" s="88"/>
      <c r="BD168" s="992"/>
      <c r="BE168" s="992"/>
      <c r="BF168" s="992"/>
      <c r="BG168" s="992"/>
      <c r="BH168" s="992"/>
      <c r="BI168" s="1077"/>
    </row>
    <row r="169" spans="2:61" ht="49.5" thickBot="1" x14ac:dyDescent="0.35">
      <c r="B169" s="63"/>
      <c r="C169" s="156" t="e">
        <f>VLOOKUP(B169,'No Eliminar'!B$3:D$18,2,FALSE)</f>
        <v>#N/A</v>
      </c>
      <c r="D169" s="156" t="e">
        <f>VLOOKUP(B169,'No Eliminar'!B$3:E$18,4,FALSE)</f>
        <v>#N/A</v>
      </c>
      <c r="E169" s="63"/>
      <c r="F169" s="133"/>
      <c r="G169" s="153"/>
      <c r="H169" s="64"/>
      <c r="I169" s="82"/>
      <c r="J169" s="82"/>
      <c r="K169" s="63"/>
      <c r="L169" s="142"/>
      <c r="M169" s="937" t="str">
        <f t="shared" si="99"/>
        <v>;</v>
      </c>
      <c r="N169" s="938" t="str">
        <f t="shared" si="100"/>
        <v/>
      </c>
      <c r="O169" s="83"/>
      <c r="P169" s="83"/>
      <c r="Q169" s="83"/>
      <c r="R169" s="83"/>
      <c r="S169" s="83"/>
      <c r="T169" s="83"/>
      <c r="U169" s="83"/>
      <c r="V169" s="83"/>
      <c r="W169" s="83"/>
      <c r="X169" s="83"/>
      <c r="Y169" s="83"/>
      <c r="Z169" s="83"/>
      <c r="AA169" s="83"/>
      <c r="AB169" s="83"/>
      <c r="AC169" s="83"/>
      <c r="AD169" s="83"/>
      <c r="AE169" s="83"/>
      <c r="AF169" s="83"/>
      <c r="AG169" s="83"/>
      <c r="AH169" s="57">
        <f t="shared" si="101"/>
        <v>0</v>
      </c>
      <c r="AI169" s="75" t="str">
        <f t="shared" si="102"/>
        <v>Moderado</v>
      </c>
      <c r="AJ169" s="74">
        <f t="shared" si="103"/>
        <v>0.6</v>
      </c>
      <c r="AK169" s="936" t="e">
        <f>IF(AND(M169&lt;&gt;"",AI169&lt;&gt;""),VLOOKUP(M169&amp;AI169,'No Eliminar'!$P$32:$Q$56,2,FALSE),"")</f>
        <v>#N/A</v>
      </c>
      <c r="AL169" s="124"/>
      <c r="AM169" s="992"/>
      <c r="AN169" s="992"/>
      <c r="AO169" s="87" t="str">
        <f t="shared" si="104"/>
        <v>Impacto</v>
      </c>
      <c r="AP169" s="88"/>
      <c r="AQ169" s="130" t="str">
        <f t="shared" si="105"/>
        <v/>
      </c>
      <c r="AR169" s="88"/>
      <c r="AS169" s="86" t="str">
        <f t="shared" si="106"/>
        <v/>
      </c>
      <c r="AT169" s="89" t="e">
        <f t="shared" si="107"/>
        <v>#VALUE!</v>
      </c>
      <c r="AU169" s="88"/>
      <c r="AV169" s="88"/>
      <c r="AW169" s="88"/>
      <c r="AX169" s="89" t="str">
        <f t="shared" si="108"/>
        <v/>
      </c>
      <c r="AY169" s="90" t="str">
        <f t="shared" si="109"/>
        <v>Muy Alta</v>
      </c>
      <c r="AZ169" s="89" t="e">
        <f t="shared" si="110"/>
        <v>#VALUE!</v>
      </c>
      <c r="BA169" s="90" t="e">
        <f t="shared" si="111"/>
        <v>#VALUE!</v>
      </c>
      <c r="BB169" s="69" t="e">
        <f>IF(AND(AY169&lt;&gt;"",BA169&lt;&gt;""),VLOOKUP(AY169&amp;BA169,'No Eliminar'!$P$3:$Q$27,2,FALSE),"")</f>
        <v>#VALUE!</v>
      </c>
      <c r="BC169" s="88"/>
      <c r="BD169" s="992"/>
      <c r="BE169" s="992"/>
      <c r="BF169" s="992"/>
      <c r="BG169" s="992"/>
      <c r="BH169" s="992"/>
      <c r="BI169" s="1077"/>
    </row>
    <row r="170" spans="2:61" ht="49.5" thickBot="1" x14ac:dyDescent="0.35">
      <c r="B170" s="63"/>
      <c r="C170" s="156" t="e">
        <f>VLOOKUP(B170,'No Eliminar'!B$3:D$18,2,FALSE)</f>
        <v>#N/A</v>
      </c>
      <c r="D170" s="156" t="e">
        <f>VLOOKUP(B170,'No Eliminar'!B$3:E$18,4,FALSE)</f>
        <v>#N/A</v>
      </c>
      <c r="E170" s="63"/>
      <c r="F170" s="133"/>
      <c r="G170" s="153"/>
      <c r="H170" s="64"/>
      <c r="I170" s="82"/>
      <c r="J170" s="82"/>
      <c r="K170" s="63"/>
      <c r="L170" s="142"/>
      <c r="M170" s="937" t="str">
        <f t="shared" si="99"/>
        <v>;</v>
      </c>
      <c r="N170" s="938" t="str">
        <f t="shared" si="100"/>
        <v/>
      </c>
      <c r="O170" s="83"/>
      <c r="P170" s="83"/>
      <c r="Q170" s="83"/>
      <c r="R170" s="83"/>
      <c r="S170" s="83"/>
      <c r="T170" s="83"/>
      <c r="U170" s="83"/>
      <c r="V170" s="83"/>
      <c r="W170" s="83"/>
      <c r="X170" s="83"/>
      <c r="Y170" s="83"/>
      <c r="Z170" s="83"/>
      <c r="AA170" s="83"/>
      <c r="AB170" s="83"/>
      <c r="AC170" s="83"/>
      <c r="AD170" s="83"/>
      <c r="AE170" s="83"/>
      <c r="AF170" s="83"/>
      <c r="AG170" s="83"/>
      <c r="AH170" s="57">
        <f t="shared" si="101"/>
        <v>0</v>
      </c>
      <c r="AI170" s="75" t="str">
        <f t="shared" si="102"/>
        <v>Moderado</v>
      </c>
      <c r="AJ170" s="74">
        <f t="shared" si="103"/>
        <v>0.6</v>
      </c>
      <c r="AK170" s="936" t="e">
        <f>IF(AND(M170&lt;&gt;"",AI170&lt;&gt;""),VLOOKUP(M170&amp;AI170,'No Eliminar'!$P$32:$Q$56,2,FALSE),"")</f>
        <v>#N/A</v>
      </c>
      <c r="AL170" s="124"/>
      <c r="AM170" s="992"/>
      <c r="AN170" s="992"/>
      <c r="AO170" s="87" t="str">
        <f t="shared" si="104"/>
        <v>Impacto</v>
      </c>
      <c r="AP170" s="88"/>
      <c r="AQ170" s="130" t="str">
        <f t="shared" si="105"/>
        <v/>
      </c>
      <c r="AR170" s="88"/>
      <c r="AS170" s="86" t="str">
        <f t="shared" si="106"/>
        <v/>
      </c>
      <c r="AT170" s="89" t="e">
        <f t="shared" si="107"/>
        <v>#VALUE!</v>
      </c>
      <c r="AU170" s="88"/>
      <c r="AV170" s="88"/>
      <c r="AW170" s="88"/>
      <c r="AX170" s="89" t="str">
        <f t="shared" si="108"/>
        <v/>
      </c>
      <c r="AY170" s="90" t="str">
        <f t="shared" si="109"/>
        <v>Muy Alta</v>
      </c>
      <c r="AZ170" s="89" t="e">
        <f t="shared" si="110"/>
        <v>#VALUE!</v>
      </c>
      <c r="BA170" s="90" t="e">
        <f t="shared" si="111"/>
        <v>#VALUE!</v>
      </c>
      <c r="BB170" s="69" t="e">
        <f>IF(AND(AY170&lt;&gt;"",BA170&lt;&gt;""),VLOOKUP(AY170&amp;BA170,'No Eliminar'!$P$3:$Q$27,2,FALSE),"")</f>
        <v>#VALUE!</v>
      </c>
      <c r="BC170" s="88"/>
      <c r="BD170" s="992"/>
      <c r="BE170" s="992"/>
      <c r="BF170" s="992"/>
      <c r="BG170" s="992"/>
      <c r="BH170" s="992"/>
      <c r="BI170" s="1077"/>
    </row>
    <row r="171" spans="2:61" ht="49.5" thickBot="1" x14ac:dyDescent="0.35">
      <c r="B171" s="63"/>
      <c r="C171" s="156" t="e">
        <f>VLOOKUP(B171,'No Eliminar'!B$3:D$18,2,FALSE)</f>
        <v>#N/A</v>
      </c>
      <c r="D171" s="156" t="e">
        <f>VLOOKUP(B171,'No Eliminar'!B$3:E$18,4,FALSE)</f>
        <v>#N/A</v>
      </c>
      <c r="E171" s="63"/>
      <c r="F171" s="133"/>
      <c r="G171" s="153"/>
      <c r="H171" s="64"/>
      <c r="I171" s="82"/>
      <c r="J171" s="82"/>
      <c r="K171" s="63"/>
      <c r="L171" s="142"/>
      <c r="M171" s="937" t="str">
        <f t="shared" si="99"/>
        <v>;</v>
      </c>
      <c r="N171" s="938" t="str">
        <f t="shared" si="100"/>
        <v/>
      </c>
      <c r="O171" s="83"/>
      <c r="P171" s="83"/>
      <c r="Q171" s="83"/>
      <c r="R171" s="83"/>
      <c r="S171" s="83"/>
      <c r="T171" s="83"/>
      <c r="U171" s="83"/>
      <c r="V171" s="83"/>
      <c r="W171" s="83"/>
      <c r="X171" s="83"/>
      <c r="Y171" s="83"/>
      <c r="Z171" s="83"/>
      <c r="AA171" s="83"/>
      <c r="AB171" s="83"/>
      <c r="AC171" s="83"/>
      <c r="AD171" s="83"/>
      <c r="AE171" s="83"/>
      <c r="AF171" s="83"/>
      <c r="AG171" s="83"/>
      <c r="AH171" s="57">
        <f t="shared" si="101"/>
        <v>0</v>
      </c>
      <c r="AI171" s="75" t="str">
        <f t="shared" si="102"/>
        <v>Moderado</v>
      </c>
      <c r="AJ171" s="74">
        <f t="shared" si="103"/>
        <v>0.6</v>
      </c>
      <c r="AK171" s="936" t="e">
        <f>IF(AND(M171&lt;&gt;"",AI171&lt;&gt;""),VLOOKUP(M171&amp;AI171,'No Eliminar'!$P$32:$Q$56,2,FALSE),"")</f>
        <v>#N/A</v>
      </c>
      <c r="AL171" s="124"/>
      <c r="AM171" s="992"/>
      <c r="AN171" s="992"/>
      <c r="AO171" s="87" t="str">
        <f t="shared" si="104"/>
        <v>Impacto</v>
      </c>
      <c r="AP171" s="88"/>
      <c r="AQ171" s="130" t="str">
        <f t="shared" si="105"/>
        <v/>
      </c>
      <c r="AR171" s="88"/>
      <c r="AS171" s="86" t="str">
        <f t="shared" si="106"/>
        <v/>
      </c>
      <c r="AT171" s="89" t="e">
        <f t="shared" si="107"/>
        <v>#VALUE!</v>
      </c>
      <c r="AU171" s="88"/>
      <c r="AV171" s="88"/>
      <c r="AW171" s="88"/>
      <c r="AX171" s="89" t="str">
        <f t="shared" si="108"/>
        <v/>
      </c>
      <c r="AY171" s="90" t="str">
        <f t="shared" si="109"/>
        <v>Muy Alta</v>
      </c>
      <c r="AZ171" s="89" t="e">
        <f t="shared" si="110"/>
        <v>#VALUE!</v>
      </c>
      <c r="BA171" s="90" t="e">
        <f t="shared" si="111"/>
        <v>#VALUE!</v>
      </c>
      <c r="BB171" s="69" t="e">
        <f>IF(AND(AY171&lt;&gt;"",BA171&lt;&gt;""),VLOOKUP(AY171&amp;BA171,'No Eliminar'!$P$3:$Q$27,2,FALSE),"")</f>
        <v>#VALUE!</v>
      </c>
      <c r="BC171" s="88"/>
      <c r="BD171" s="992"/>
      <c r="BE171" s="992"/>
      <c r="BF171" s="992"/>
      <c r="BG171" s="992"/>
      <c r="BH171" s="992"/>
      <c r="BI171" s="1077"/>
    </row>
    <row r="172" spans="2:61" ht="49.5" thickBot="1" x14ac:dyDescent="0.35">
      <c r="B172" s="63"/>
      <c r="C172" s="156" t="e">
        <f>VLOOKUP(B172,'No Eliminar'!B$3:D$18,2,FALSE)</f>
        <v>#N/A</v>
      </c>
      <c r="D172" s="156" t="e">
        <f>VLOOKUP(B172,'No Eliminar'!B$3:E$18,4,FALSE)</f>
        <v>#N/A</v>
      </c>
      <c r="E172" s="63"/>
      <c r="F172" s="133"/>
      <c r="G172" s="153"/>
      <c r="H172" s="64"/>
      <c r="I172" s="82"/>
      <c r="J172" s="82"/>
      <c r="K172" s="63"/>
      <c r="L172" s="142"/>
      <c r="M172" s="937" t="str">
        <f t="shared" si="99"/>
        <v>;</v>
      </c>
      <c r="N172" s="938" t="str">
        <f t="shared" si="100"/>
        <v/>
      </c>
      <c r="O172" s="83"/>
      <c r="P172" s="83"/>
      <c r="Q172" s="83"/>
      <c r="R172" s="83"/>
      <c r="S172" s="83"/>
      <c r="T172" s="83"/>
      <c r="U172" s="83"/>
      <c r="V172" s="83"/>
      <c r="W172" s="83"/>
      <c r="X172" s="83"/>
      <c r="Y172" s="83"/>
      <c r="Z172" s="83"/>
      <c r="AA172" s="83"/>
      <c r="AB172" s="83"/>
      <c r="AC172" s="83"/>
      <c r="AD172" s="83"/>
      <c r="AE172" s="83"/>
      <c r="AF172" s="83"/>
      <c r="AG172" s="83"/>
      <c r="AH172" s="57">
        <f t="shared" si="101"/>
        <v>0</v>
      </c>
      <c r="AI172" s="75" t="str">
        <f t="shared" si="102"/>
        <v>Moderado</v>
      </c>
      <c r="AJ172" s="74">
        <f t="shared" si="103"/>
        <v>0.6</v>
      </c>
      <c r="AK172" s="936" t="e">
        <f>IF(AND(M172&lt;&gt;"",AI172&lt;&gt;""),VLOOKUP(M172&amp;AI172,'No Eliminar'!$P$32:$Q$56,2,FALSE),"")</f>
        <v>#N/A</v>
      </c>
      <c r="AL172" s="124"/>
      <c r="AM172" s="992"/>
      <c r="AN172" s="992"/>
      <c r="AO172" s="87" t="str">
        <f t="shared" si="104"/>
        <v>Impacto</v>
      </c>
      <c r="AP172" s="88"/>
      <c r="AQ172" s="130" t="str">
        <f t="shared" si="105"/>
        <v/>
      </c>
      <c r="AR172" s="88"/>
      <c r="AS172" s="86" t="str">
        <f t="shared" si="106"/>
        <v/>
      </c>
      <c r="AT172" s="89" t="e">
        <f t="shared" si="107"/>
        <v>#VALUE!</v>
      </c>
      <c r="AU172" s="88"/>
      <c r="AV172" s="88"/>
      <c r="AW172" s="88"/>
      <c r="AX172" s="89" t="str">
        <f t="shared" si="108"/>
        <v/>
      </c>
      <c r="AY172" s="90" t="str">
        <f t="shared" si="109"/>
        <v>Muy Alta</v>
      </c>
      <c r="AZ172" s="89" t="e">
        <f t="shared" si="110"/>
        <v>#VALUE!</v>
      </c>
      <c r="BA172" s="90" t="e">
        <f t="shared" si="111"/>
        <v>#VALUE!</v>
      </c>
      <c r="BB172" s="69" t="e">
        <f>IF(AND(AY172&lt;&gt;"",BA172&lt;&gt;""),VLOOKUP(AY172&amp;BA172,'No Eliminar'!$P$3:$Q$27,2,FALSE),"")</f>
        <v>#VALUE!</v>
      </c>
      <c r="BC172" s="88"/>
      <c r="BD172" s="992"/>
      <c r="BE172" s="992"/>
      <c r="BF172" s="992"/>
      <c r="BG172" s="992"/>
      <c r="BH172" s="992"/>
      <c r="BI172" s="1077"/>
    </row>
    <row r="173" spans="2:61" ht="49.5" thickBot="1" x14ac:dyDescent="0.35">
      <c r="B173" s="63"/>
      <c r="C173" s="156" t="e">
        <f>VLOOKUP(B173,'No Eliminar'!B$3:D$18,2,FALSE)</f>
        <v>#N/A</v>
      </c>
      <c r="D173" s="156" t="e">
        <f>VLOOKUP(B173,'No Eliminar'!B$3:E$18,4,FALSE)</f>
        <v>#N/A</v>
      </c>
      <c r="E173" s="63"/>
      <c r="F173" s="133"/>
      <c r="G173" s="153"/>
      <c r="H173" s="64"/>
      <c r="I173" s="82"/>
      <c r="J173" s="82"/>
      <c r="K173" s="63"/>
      <c r="L173" s="142"/>
      <c r="M173" s="937" t="str">
        <f t="shared" si="99"/>
        <v>;</v>
      </c>
      <c r="N173" s="938" t="str">
        <f t="shared" si="100"/>
        <v/>
      </c>
      <c r="O173" s="83"/>
      <c r="P173" s="83"/>
      <c r="Q173" s="83"/>
      <c r="R173" s="83"/>
      <c r="S173" s="83"/>
      <c r="T173" s="83"/>
      <c r="U173" s="83"/>
      <c r="V173" s="83"/>
      <c r="W173" s="83"/>
      <c r="X173" s="83"/>
      <c r="Y173" s="83"/>
      <c r="Z173" s="83"/>
      <c r="AA173" s="83"/>
      <c r="AB173" s="83"/>
      <c r="AC173" s="83"/>
      <c r="AD173" s="83"/>
      <c r="AE173" s="83"/>
      <c r="AF173" s="83"/>
      <c r="AG173" s="83"/>
      <c r="AH173" s="57">
        <f t="shared" si="101"/>
        <v>0</v>
      </c>
      <c r="AI173" s="75" t="str">
        <f t="shared" si="102"/>
        <v>Moderado</v>
      </c>
      <c r="AJ173" s="74">
        <f t="shared" si="103"/>
        <v>0.6</v>
      </c>
      <c r="AK173" s="936" t="e">
        <f>IF(AND(M173&lt;&gt;"",AI173&lt;&gt;""),VLOOKUP(M173&amp;AI173,'No Eliminar'!$P$32:$Q$56,2,FALSE),"")</f>
        <v>#N/A</v>
      </c>
      <c r="AL173" s="124"/>
      <c r="AM173" s="992"/>
      <c r="AN173" s="992"/>
      <c r="AO173" s="87" t="str">
        <f t="shared" si="104"/>
        <v>Impacto</v>
      </c>
      <c r="AP173" s="88"/>
      <c r="AQ173" s="130" t="str">
        <f t="shared" si="105"/>
        <v/>
      </c>
      <c r="AR173" s="88"/>
      <c r="AS173" s="86" t="str">
        <f t="shared" si="106"/>
        <v/>
      </c>
      <c r="AT173" s="89" t="e">
        <f t="shared" si="107"/>
        <v>#VALUE!</v>
      </c>
      <c r="AU173" s="88"/>
      <c r="AV173" s="88"/>
      <c r="AW173" s="88"/>
      <c r="AX173" s="89" t="str">
        <f t="shared" si="108"/>
        <v/>
      </c>
      <c r="AY173" s="90" t="str">
        <f t="shared" si="109"/>
        <v>Muy Alta</v>
      </c>
      <c r="AZ173" s="89" t="e">
        <f t="shared" si="110"/>
        <v>#VALUE!</v>
      </c>
      <c r="BA173" s="90" t="e">
        <f t="shared" si="111"/>
        <v>#VALUE!</v>
      </c>
      <c r="BB173" s="69" t="e">
        <f>IF(AND(AY173&lt;&gt;"",BA173&lt;&gt;""),VLOOKUP(AY173&amp;BA173,'No Eliminar'!$P$3:$Q$27,2,FALSE),"")</f>
        <v>#VALUE!</v>
      </c>
      <c r="BC173" s="88"/>
      <c r="BD173" s="992"/>
      <c r="BE173" s="992"/>
      <c r="BF173" s="992"/>
      <c r="BG173" s="992"/>
      <c r="BH173" s="992"/>
      <c r="BI173" s="1077"/>
    </row>
    <row r="174" spans="2:61" ht="49.5" thickBot="1" x14ac:dyDescent="0.35">
      <c r="B174" s="63"/>
      <c r="C174" s="156" t="e">
        <f>VLOOKUP(B174,'No Eliminar'!B$3:D$18,2,FALSE)</f>
        <v>#N/A</v>
      </c>
      <c r="D174" s="156" t="e">
        <f>VLOOKUP(B174,'No Eliminar'!B$3:E$18,4,FALSE)</f>
        <v>#N/A</v>
      </c>
      <c r="E174" s="63"/>
      <c r="F174" s="133"/>
      <c r="G174" s="153"/>
      <c r="H174" s="64"/>
      <c r="I174" s="82"/>
      <c r="J174" s="82"/>
      <c r="K174" s="63"/>
      <c r="L174" s="142"/>
      <c r="M174" s="937" t="str">
        <f t="shared" si="99"/>
        <v>;</v>
      </c>
      <c r="N174" s="938" t="str">
        <f t="shared" si="100"/>
        <v/>
      </c>
      <c r="O174" s="83"/>
      <c r="P174" s="83"/>
      <c r="Q174" s="83"/>
      <c r="R174" s="83"/>
      <c r="S174" s="83"/>
      <c r="T174" s="83"/>
      <c r="U174" s="83"/>
      <c r="V174" s="83"/>
      <c r="W174" s="83"/>
      <c r="X174" s="83"/>
      <c r="Y174" s="83"/>
      <c r="Z174" s="83"/>
      <c r="AA174" s="83"/>
      <c r="AB174" s="83"/>
      <c r="AC174" s="83"/>
      <c r="AD174" s="83"/>
      <c r="AE174" s="83"/>
      <c r="AF174" s="83"/>
      <c r="AG174" s="83"/>
      <c r="AH174" s="57">
        <f t="shared" si="101"/>
        <v>0</v>
      </c>
      <c r="AI174" s="75" t="str">
        <f t="shared" si="102"/>
        <v>Moderado</v>
      </c>
      <c r="AJ174" s="74">
        <f t="shared" si="103"/>
        <v>0.6</v>
      </c>
      <c r="AK174" s="936" t="e">
        <f>IF(AND(M174&lt;&gt;"",AI174&lt;&gt;""),VLOOKUP(M174&amp;AI174,'No Eliminar'!$P$32:$Q$56,2,FALSE),"")</f>
        <v>#N/A</v>
      </c>
      <c r="AL174" s="124"/>
      <c r="AM174" s="992"/>
      <c r="AN174" s="992"/>
      <c r="AO174" s="87" t="str">
        <f t="shared" si="104"/>
        <v>Impacto</v>
      </c>
      <c r="AP174" s="88"/>
      <c r="AQ174" s="130" t="str">
        <f t="shared" si="105"/>
        <v/>
      </c>
      <c r="AR174" s="88"/>
      <c r="AS174" s="86" t="str">
        <f t="shared" si="106"/>
        <v/>
      </c>
      <c r="AT174" s="89" t="e">
        <f t="shared" si="107"/>
        <v>#VALUE!</v>
      </c>
      <c r="AU174" s="88"/>
      <c r="AV174" s="88"/>
      <c r="AW174" s="88"/>
      <c r="AX174" s="89" t="str">
        <f t="shared" si="108"/>
        <v/>
      </c>
      <c r="AY174" s="90" t="str">
        <f t="shared" si="109"/>
        <v>Muy Alta</v>
      </c>
      <c r="AZ174" s="89" t="e">
        <f t="shared" si="110"/>
        <v>#VALUE!</v>
      </c>
      <c r="BA174" s="90" t="e">
        <f t="shared" si="111"/>
        <v>#VALUE!</v>
      </c>
      <c r="BB174" s="69" t="e">
        <f>IF(AND(AY174&lt;&gt;"",BA174&lt;&gt;""),VLOOKUP(AY174&amp;BA174,'No Eliminar'!$P$3:$Q$27,2,FALSE),"")</f>
        <v>#VALUE!</v>
      </c>
      <c r="BC174" s="88"/>
      <c r="BD174" s="992"/>
      <c r="BE174" s="992"/>
      <c r="BF174" s="992"/>
      <c r="BG174" s="992"/>
      <c r="BH174" s="992"/>
      <c r="BI174" s="1077"/>
    </row>
    <row r="175" spans="2:61" ht="49.5" thickBot="1" x14ac:dyDescent="0.35">
      <c r="B175" s="63"/>
      <c r="C175" s="156" t="e">
        <f>VLOOKUP(B175,'No Eliminar'!B$3:D$18,2,FALSE)</f>
        <v>#N/A</v>
      </c>
      <c r="D175" s="156" t="e">
        <f>VLOOKUP(B175,'No Eliminar'!B$3:E$18,4,FALSE)</f>
        <v>#N/A</v>
      </c>
      <c r="E175" s="63"/>
      <c r="F175" s="133"/>
      <c r="G175" s="153"/>
      <c r="H175" s="64"/>
      <c r="I175" s="82"/>
      <c r="J175" s="82"/>
      <c r="K175" s="63"/>
      <c r="L175" s="142"/>
      <c r="M175" s="937" t="str">
        <f t="shared" si="99"/>
        <v>;</v>
      </c>
      <c r="N175" s="938" t="str">
        <f t="shared" si="100"/>
        <v/>
      </c>
      <c r="O175" s="83"/>
      <c r="P175" s="83"/>
      <c r="Q175" s="83"/>
      <c r="R175" s="83"/>
      <c r="S175" s="83"/>
      <c r="T175" s="83"/>
      <c r="U175" s="83"/>
      <c r="V175" s="83"/>
      <c r="W175" s="83"/>
      <c r="X175" s="83"/>
      <c r="Y175" s="83"/>
      <c r="Z175" s="83"/>
      <c r="AA175" s="83"/>
      <c r="AB175" s="83"/>
      <c r="AC175" s="83"/>
      <c r="AD175" s="83"/>
      <c r="AE175" s="83"/>
      <c r="AF175" s="83"/>
      <c r="AG175" s="83"/>
      <c r="AH175" s="57">
        <f t="shared" si="101"/>
        <v>0</v>
      </c>
      <c r="AI175" s="75" t="str">
        <f t="shared" si="102"/>
        <v>Moderado</v>
      </c>
      <c r="AJ175" s="74">
        <f t="shared" si="103"/>
        <v>0.6</v>
      </c>
      <c r="AK175" s="936" t="e">
        <f>IF(AND(M175&lt;&gt;"",AI175&lt;&gt;""),VLOOKUP(M175&amp;AI175,'No Eliminar'!$P$32:$Q$56,2,FALSE),"")</f>
        <v>#N/A</v>
      </c>
      <c r="AL175" s="124"/>
      <c r="AM175" s="992"/>
      <c r="AN175" s="992"/>
      <c r="AO175" s="87" t="str">
        <f t="shared" si="104"/>
        <v>Impacto</v>
      </c>
      <c r="AP175" s="88"/>
      <c r="AQ175" s="130" t="str">
        <f t="shared" si="105"/>
        <v/>
      </c>
      <c r="AR175" s="88"/>
      <c r="AS175" s="86" t="str">
        <f t="shared" si="106"/>
        <v/>
      </c>
      <c r="AT175" s="89" t="e">
        <f t="shared" si="107"/>
        <v>#VALUE!</v>
      </c>
      <c r="AU175" s="88"/>
      <c r="AV175" s="88"/>
      <c r="AW175" s="88"/>
      <c r="AX175" s="89" t="str">
        <f t="shared" si="108"/>
        <v/>
      </c>
      <c r="AY175" s="90" t="str">
        <f t="shared" si="109"/>
        <v>Muy Alta</v>
      </c>
      <c r="AZ175" s="89" t="e">
        <f t="shared" si="110"/>
        <v>#VALUE!</v>
      </c>
      <c r="BA175" s="90" t="e">
        <f t="shared" si="111"/>
        <v>#VALUE!</v>
      </c>
      <c r="BB175" s="69" t="e">
        <f>IF(AND(AY175&lt;&gt;"",BA175&lt;&gt;""),VLOOKUP(AY175&amp;BA175,'No Eliminar'!$P$3:$Q$27,2,FALSE),"")</f>
        <v>#VALUE!</v>
      </c>
      <c r="BC175" s="88"/>
      <c r="BD175" s="992"/>
      <c r="BE175" s="992"/>
      <c r="BF175" s="992"/>
      <c r="BG175" s="992"/>
      <c r="BH175" s="992"/>
      <c r="BI175" s="1077"/>
    </row>
    <row r="176" spans="2:61" ht="49.5" thickBot="1" x14ac:dyDescent="0.35">
      <c r="B176" s="63"/>
      <c r="C176" s="156" t="e">
        <f>VLOOKUP(B176,'No Eliminar'!B$3:D$18,2,FALSE)</f>
        <v>#N/A</v>
      </c>
      <c r="D176" s="156" t="e">
        <f>VLOOKUP(B176,'No Eliminar'!B$3:E$18,4,FALSE)</f>
        <v>#N/A</v>
      </c>
      <c r="E176" s="63"/>
      <c r="F176" s="133"/>
      <c r="G176" s="153"/>
      <c r="H176" s="64"/>
      <c r="I176" s="82"/>
      <c r="J176" s="82"/>
      <c r="K176" s="63"/>
      <c r="L176" s="142"/>
      <c r="M176" s="937" t="str">
        <f t="shared" si="99"/>
        <v>;</v>
      </c>
      <c r="N176" s="938" t="str">
        <f t="shared" si="100"/>
        <v/>
      </c>
      <c r="O176" s="83"/>
      <c r="P176" s="83"/>
      <c r="Q176" s="83"/>
      <c r="R176" s="83"/>
      <c r="S176" s="83"/>
      <c r="T176" s="83"/>
      <c r="U176" s="83"/>
      <c r="V176" s="83"/>
      <c r="W176" s="83"/>
      <c r="X176" s="83"/>
      <c r="Y176" s="83"/>
      <c r="Z176" s="83"/>
      <c r="AA176" s="83"/>
      <c r="AB176" s="83"/>
      <c r="AC176" s="83"/>
      <c r="AD176" s="83"/>
      <c r="AE176" s="83"/>
      <c r="AF176" s="83"/>
      <c r="AG176" s="83"/>
      <c r="AH176" s="57">
        <f t="shared" si="101"/>
        <v>0</v>
      </c>
      <c r="AI176" s="75" t="str">
        <f t="shared" si="102"/>
        <v>Moderado</v>
      </c>
      <c r="AJ176" s="74">
        <f t="shared" si="103"/>
        <v>0.6</v>
      </c>
      <c r="AK176" s="936" t="e">
        <f>IF(AND(M176&lt;&gt;"",AI176&lt;&gt;""),VLOOKUP(M176&amp;AI176,'No Eliminar'!$P$32:$Q$56,2,FALSE),"")</f>
        <v>#N/A</v>
      </c>
      <c r="AL176" s="124"/>
      <c r="AM176" s="992"/>
      <c r="AN176" s="992"/>
      <c r="AO176" s="87" t="str">
        <f t="shared" si="104"/>
        <v>Impacto</v>
      </c>
      <c r="AP176" s="88"/>
      <c r="AQ176" s="130" t="str">
        <f t="shared" si="105"/>
        <v/>
      </c>
      <c r="AR176" s="88"/>
      <c r="AS176" s="86" t="str">
        <f t="shared" si="106"/>
        <v/>
      </c>
      <c r="AT176" s="89" t="e">
        <f t="shared" si="107"/>
        <v>#VALUE!</v>
      </c>
      <c r="AU176" s="88"/>
      <c r="AV176" s="88"/>
      <c r="AW176" s="88"/>
      <c r="AX176" s="89" t="str">
        <f t="shared" si="108"/>
        <v/>
      </c>
      <c r="AY176" s="90" t="str">
        <f t="shared" si="109"/>
        <v>Muy Alta</v>
      </c>
      <c r="AZ176" s="89" t="e">
        <f t="shared" si="110"/>
        <v>#VALUE!</v>
      </c>
      <c r="BA176" s="90" t="e">
        <f t="shared" si="111"/>
        <v>#VALUE!</v>
      </c>
      <c r="BB176" s="69" t="e">
        <f>IF(AND(AY176&lt;&gt;"",BA176&lt;&gt;""),VLOOKUP(AY176&amp;BA176,'No Eliminar'!$P$3:$Q$27,2,FALSE),"")</f>
        <v>#VALUE!</v>
      </c>
      <c r="BC176" s="88"/>
      <c r="BD176" s="992"/>
      <c r="BE176" s="992"/>
      <c r="BF176" s="992"/>
      <c r="BG176" s="992"/>
      <c r="BH176" s="992"/>
      <c r="BI176" s="1077"/>
    </row>
    <row r="177" spans="2:61" ht="49.5" thickBot="1" x14ac:dyDescent="0.35">
      <c r="B177" s="63"/>
      <c r="C177" s="156" t="e">
        <f>VLOOKUP(B177,'No Eliminar'!B$3:D$18,2,FALSE)</f>
        <v>#N/A</v>
      </c>
      <c r="D177" s="156" t="e">
        <f>VLOOKUP(B177,'No Eliminar'!B$3:E$18,4,FALSE)</f>
        <v>#N/A</v>
      </c>
      <c r="E177" s="63"/>
      <c r="F177" s="133"/>
      <c r="G177" s="153"/>
      <c r="H177" s="64"/>
      <c r="I177" s="82"/>
      <c r="J177" s="82"/>
      <c r="K177" s="63"/>
      <c r="L177" s="142"/>
      <c r="M177" s="937" t="str">
        <f t="shared" si="99"/>
        <v>;</v>
      </c>
      <c r="N177" s="938" t="str">
        <f t="shared" si="100"/>
        <v/>
      </c>
      <c r="O177" s="83"/>
      <c r="P177" s="83"/>
      <c r="Q177" s="83"/>
      <c r="R177" s="83"/>
      <c r="S177" s="83"/>
      <c r="T177" s="83"/>
      <c r="U177" s="83"/>
      <c r="V177" s="83"/>
      <c r="W177" s="83"/>
      <c r="X177" s="83"/>
      <c r="Y177" s="83"/>
      <c r="Z177" s="83"/>
      <c r="AA177" s="83"/>
      <c r="AB177" s="83"/>
      <c r="AC177" s="83"/>
      <c r="AD177" s="83"/>
      <c r="AE177" s="83"/>
      <c r="AF177" s="83"/>
      <c r="AG177" s="83"/>
      <c r="AH177" s="57">
        <f t="shared" si="101"/>
        <v>0</v>
      </c>
      <c r="AI177" s="75" t="str">
        <f t="shared" si="102"/>
        <v>Moderado</v>
      </c>
      <c r="AJ177" s="74">
        <f t="shared" si="103"/>
        <v>0.6</v>
      </c>
      <c r="AK177" s="936" t="e">
        <f>IF(AND(M177&lt;&gt;"",AI177&lt;&gt;""),VLOOKUP(M177&amp;AI177,'No Eliminar'!$P$32:$Q$56,2,FALSE),"")</f>
        <v>#N/A</v>
      </c>
      <c r="AL177" s="124"/>
      <c r="AM177" s="992"/>
      <c r="AN177" s="992"/>
      <c r="AO177" s="87" t="str">
        <f t="shared" si="104"/>
        <v>Impacto</v>
      </c>
      <c r="AP177" s="88"/>
      <c r="AQ177" s="130" t="str">
        <f t="shared" si="105"/>
        <v/>
      </c>
      <c r="AR177" s="88"/>
      <c r="AS177" s="86" t="str">
        <f t="shared" si="106"/>
        <v/>
      </c>
      <c r="AT177" s="89" t="e">
        <f t="shared" si="107"/>
        <v>#VALUE!</v>
      </c>
      <c r="AU177" s="88"/>
      <c r="AV177" s="88"/>
      <c r="AW177" s="88"/>
      <c r="AX177" s="89" t="str">
        <f t="shared" si="108"/>
        <v/>
      </c>
      <c r="AY177" s="90" t="str">
        <f t="shared" si="109"/>
        <v>Muy Alta</v>
      </c>
      <c r="AZ177" s="89" t="e">
        <f t="shared" si="110"/>
        <v>#VALUE!</v>
      </c>
      <c r="BA177" s="90" t="e">
        <f t="shared" si="111"/>
        <v>#VALUE!</v>
      </c>
      <c r="BB177" s="69" t="e">
        <f>IF(AND(AY177&lt;&gt;"",BA177&lt;&gt;""),VLOOKUP(AY177&amp;BA177,'No Eliminar'!$P$3:$Q$27,2,FALSE),"")</f>
        <v>#VALUE!</v>
      </c>
      <c r="BC177" s="88"/>
      <c r="BD177" s="992"/>
      <c r="BE177" s="992"/>
      <c r="BF177" s="992"/>
      <c r="BG177" s="992"/>
      <c r="BH177" s="992"/>
      <c r="BI177" s="1077"/>
    </row>
    <row r="178" spans="2:61" ht="49.5" thickBot="1" x14ac:dyDescent="0.35">
      <c r="B178" s="63"/>
      <c r="C178" s="156" t="e">
        <f>VLOOKUP(B178,'No Eliminar'!B$3:D$18,2,FALSE)</f>
        <v>#N/A</v>
      </c>
      <c r="D178" s="156" t="e">
        <f>VLOOKUP(B178,'No Eliminar'!B$3:E$18,4,FALSE)</f>
        <v>#N/A</v>
      </c>
      <c r="E178" s="63"/>
      <c r="F178" s="133"/>
      <c r="G178" s="153"/>
      <c r="H178" s="64"/>
      <c r="I178" s="82"/>
      <c r="J178" s="82"/>
      <c r="K178" s="63"/>
      <c r="L178" s="142"/>
      <c r="M178" s="937" t="str">
        <f t="shared" si="99"/>
        <v>;</v>
      </c>
      <c r="N178" s="938" t="str">
        <f t="shared" si="100"/>
        <v/>
      </c>
      <c r="O178" s="83"/>
      <c r="P178" s="83"/>
      <c r="Q178" s="83"/>
      <c r="R178" s="83"/>
      <c r="S178" s="83"/>
      <c r="T178" s="83"/>
      <c r="U178" s="83"/>
      <c r="V178" s="83"/>
      <c r="W178" s="83"/>
      <c r="X178" s="83"/>
      <c r="Y178" s="83"/>
      <c r="Z178" s="83"/>
      <c r="AA178" s="83"/>
      <c r="AB178" s="83"/>
      <c r="AC178" s="83"/>
      <c r="AD178" s="83"/>
      <c r="AE178" s="83"/>
      <c r="AF178" s="83"/>
      <c r="AG178" s="83"/>
      <c r="AH178" s="57">
        <f t="shared" si="101"/>
        <v>0</v>
      </c>
      <c r="AI178" s="75" t="str">
        <f t="shared" si="102"/>
        <v>Moderado</v>
      </c>
      <c r="AJ178" s="74">
        <f t="shared" si="103"/>
        <v>0.6</v>
      </c>
      <c r="AK178" s="936" t="e">
        <f>IF(AND(M178&lt;&gt;"",AI178&lt;&gt;""),VLOOKUP(M178&amp;AI178,'No Eliminar'!$P$32:$Q$56,2,FALSE),"")</f>
        <v>#N/A</v>
      </c>
      <c r="AL178" s="124"/>
      <c r="AM178" s="992"/>
      <c r="AN178" s="992"/>
      <c r="AO178" s="87" t="str">
        <f t="shared" si="104"/>
        <v>Impacto</v>
      </c>
      <c r="AP178" s="88"/>
      <c r="AQ178" s="130" t="str">
        <f t="shared" si="105"/>
        <v/>
      </c>
      <c r="AR178" s="88"/>
      <c r="AS178" s="86" t="str">
        <f t="shared" si="106"/>
        <v/>
      </c>
      <c r="AT178" s="89" t="e">
        <f t="shared" si="107"/>
        <v>#VALUE!</v>
      </c>
      <c r="AU178" s="88"/>
      <c r="AV178" s="88"/>
      <c r="AW178" s="88"/>
      <c r="AX178" s="89" t="str">
        <f t="shared" si="108"/>
        <v/>
      </c>
      <c r="AY178" s="90" t="str">
        <f t="shared" si="109"/>
        <v>Muy Alta</v>
      </c>
      <c r="AZ178" s="89" t="e">
        <f t="shared" si="110"/>
        <v>#VALUE!</v>
      </c>
      <c r="BA178" s="90" t="e">
        <f t="shared" si="111"/>
        <v>#VALUE!</v>
      </c>
      <c r="BB178" s="69" t="e">
        <f>IF(AND(AY178&lt;&gt;"",BA178&lt;&gt;""),VLOOKUP(AY178&amp;BA178,'No Eliminar'!$P$3:$Q$27,2,FALSE),"")</f>
        <v>#VALUE!</v>
      </c>
      <c r="BC178" s="88"/>
      <c r="BD178" s="992"/>
      <c r="BE178" s="992"/>
      <c r="BF178" s="992"/>
      <c r="BG178" s="992"/>
      <c r="BH178" s="992"/>
      <c r="BI178" s="1077"/>
    </row>
    <row r="179" spans="2:61" ht="49.5" thickBot="1" x14ac:dyDescent="0.35">
      <c r="B179" s="63"/>
      <c r="C179" s="156" t="e">
        <f>VLOOKUP(B179,'No Eliminar'!B$3:D$18,2,FALSE)</f>
        <v>#N/A</v>
      </c>
      <c r="D179" s="156" t="e">
        <f>VLOOKUP(B179,'No Eliminar'!B$3:E$18,4,FALSE)</f>
        <v>#N/A</v>
      </c>
      <c r="E179" s="63"/>
      <c r="F179" s="133"/>
      <c r="G179" s="153"/>
      <c r="H179" s="64"/>
      <c r="I179" s="82"/>
      <c r="J179" s="82"/>
      <c r="K179" s="63"/>
      <c r="L179" s="142"/>
      <c r="M179" s="937" t="str">
        <f t="shared" si="99"/>
        <v>;</v>
      </c>
      <c r="N179" s="938" t="str">
        <f t="shared" si="100"/>
        <v/>
      </c>
      <c r="O179" s="83"/>
      <c r="P179" s="83"/>
      <c r="Q179" s="83"/>
      <c r="R179" s="83"/>
      <c r="S179" s="83"/>
      <c r="T179" s="83"/>
      <c r="U179" s="83"/>
      <c r="V179" s="83"/>
      <c r="W179" s="83"/>
      <c r="X179" s="83"/>
      <c r="Y179" s="83"/>
      <c r="Z179" s="83"/>
      <c r="AA179" s="83"/>
      <c r="AB179" s="83"/>
      <c r="AC179" s="83"/>
      <c r="AD179" s="83"/>
      <c r="AE179" s="83"/>
      <c r="AF179" s="83"/>
      <c r="AG179" s="83"/>
      <c r="AH179" s="57">
        <f t="shared" si="101"/>
        <v>0</v>
      </c>
      <c r="AI179" s="75" t="str">
        <f t="shared" si="102"/>
        <v>Moderado</v>
      </c>
      <c r="AJ179" s="74">
        <f t="shared" si="103"/>
        <v>0.6</v>
      </c>
      <c r="AK179" s="936" t="e">
        <f>IF(AND(M179&lt;&gt;"",AI179&lt;&gt;""),VLOOKUP(M179&amp;AI179,'No Eliminar'!$P$32:$Q$56,2,FALSE),"")</f>
        <v>#N/A</v>
      </c>
      <c r="AL179" s="124"/>
      <c r="AM179" s="992"/>
      <c r="AN179" s="992"/>
      <c r="AO179" s="87" t="str">
        <f t="shared" si="104"/>
        <v>Impacto</v>
      </c>
      <c r="AP179" s="88"/>
      <c r="AQ179" s="130" t="str">
        <f t="shared" si="105"/>
        <v/>
      </c>
      <c r="AR179" s="88"/>
      <c r="AS179" s="86" t="str">
        <f t="shared" si="106"/>
        <v/>
      </c>
      <c r="AT179" s="89" t="e">
        <f t="shared" si="107"/>
        <v>#VALUE!</v>
      </c>
      <c r="AU179" s="88"/>
      <c r="AV179" s="88"/>
      <c r="AW179" s="88"/>
      <c r="AX179" s="89" t="str">
        <f t="shared" si="108"/>
        <v/>
      </c>
      <c r="AY179" s="90" t="str">
        <f t="shared" si="109"/>
        <v>Muy Alta</v>
      </c>
      <c r="AZ179" s="89" t="e">
        <f t="shared" si="110"/>
        <v>#VALUE!</v>
      </c>
      <c r="BA179" s="90" t="e">
        <f t="shared" si="111"/>
        <v>#VALUE!</v>
      </c>
      <c r="BB179" s="69" t="e">
        <f>IF(AND(AY179&lt;&gt;"",BA179&lt;&gt;""),VLOOKUP(AY179&amp;BA179,'No Eliminar'!$P$3:$Q$27,2,FALSE),"")</f>
        <v>#VALUE!</v>
      </c>
      <c r="BC179" s="88"/>
      <c r="BD179" s="992"/>
      <c r="BE179" s="992"/>
      <c r="BF179" s="992"/>
      <c r="BG179" s="992"/>
      <c r="BH179" s="992"/>
      <c r="BI179" s="1077"/>
    </row>
    <row r="180" spans="2:61" ht="49.5" thickBot="1" x14ac:dyDescent="0.35">
      <c r="B180" s="63"/>
      <c r="C180" s="156" t="e">
        <f>VLOOKUP(B180,'No Eliminar'!B$3:D$18,2,FALSE)</f>
        <v>#N/A</v>
      </c>
      <c r="D180" s="156" t="e">
        <f>VLOOKUP(B180,'No Eliminar'!B$3:E$18,4,FALSE)</f>
        <v>#N/A</v>
      </c>
      <c r="E180" s="63"/>
      <c r="F180" s="133"/>
      <c r="G180" s="153"/>
      <c r="H180" s="64"/>
      <c r="I180" s="82"/>
      <c r="J180" s="82"/>
      <c r="K180" s="63"/>
      <c r="L180" s="142"/>
      <c r="M180" s="937" t="str">
        <f t="shared" si="99"/>
        <v>;</v>
      </c>
      <c r="N180" s="938" t="str">
        <f t="shared" si="100"/>
        <v/>
      </c>
      <c r="O180" s="83"/>
      <c r="P180" s="83"/>
      <c r="Q180" s="83"/>
      <c r="R180" s="83"/>
      <c r="S180" s="83"/>
      <c r="T180" s="83"/>
      <c r="U180" s="83"/>
      <c r="V180" s="83"/>
      <c r="W180" s="83"/>
      <c r="X180" s="83"/>
      <c r="Y180" s="83"/>
      <c r="Z180" s="83"/>
      <c r="AA180" s="83"/>
      <c r="AB180" s="83"/>
      <c r="AC180" s="83"/>
      <c r="AD180" s="83"/>
      <c r="AE180" s="83"/>
      <c r="AF180" s="83"/>
      <c r="AG180" s="83"/>
      <c r="AH180" s="57">
        <f t="shared" si="101"/>
        <v>0</v>
      </c>
      <c r="AI180" s="75" t="str">
        <f t="shared" si="102"/>
        <v>Moderado</v>
      </c>
      <c r="AJ180" s="74">
        <f t="shared" si="103"/>
        <v>0.6</v>
      </c>
      <c r="AK180" s="936" t="e">
        <f>IF(AND(M180&lt;&gt;"",AI180&lt;&gt;""),VLOOKUP(M180&amp;AI180,'No Eliminar'!$P$32:$Q$56,2,FALSE),"")</f>
        <v>#N/A</v>
      </c>
      <c r="AL180" s="124"/>
      <c r="AM180" s="992"/>
      <c r="AN180" s="992"/>
      <c r="AO180" s="87" t="str">
        <f t="shared" si="104"/>
        <v>Impacto</v>
      </c>
      <c r="AP180" s="88"/>
      <c r="AQ180" s="130" t="str">
        <f t="shared" si="105"/>
        <v/>
      </c>
      <c r="AR180" s="88"/>
      <c r="AS180" s="86" t="str">
        <f t="shared" si="106"/>
        <v/>
      </c>
      <c r="AT180" s="89" t="e">
        <f t="shared" si="107"/>
        <v>#VALUE!</v>
      </c>
      <c r="AU180" s="88"/>
      <c r="AV180" s="88"/>
      <c r="AW180" s="88"/>
      <c r="AX180" s="89" t="str">
        <f t="shared" si="108"/>
        <v/>
      </c>
      <c r="AY180" s="90" t="str">
        <f t="shared" si="109"/>
        <v>Muy Alta</v>
      </c>
      <c r="AZ180" s="89" t="e">
        <f t="shared" si="110"/>
        <v>#VALUE!</v>
      </c>
      <c r="BA180" s="90" t="e">
        <f t="shared" si="111"/>
        <v>#VALUE!</v>
      </c>
      <c r="BB180" s="69" t="e">
        <f>IF(AND(AY180&lt;&gt;"",BA180&lt;&gt;""),VLOOKUP(AY180&amp;BA180,'No Eliminar'!$P$3:$Q$27,2,FALSE),"")</f>
        <v>#VALUE!</v>
      </c>
      <c r="BC180" s="88"/>
      <c r="BD180" s="992"/>
      <c r="BE180" s="992"/>
      <c r="BF180" s="992"/>
      <c r="BG180" s="992"/>
      <c r="BH180" s="992"/>
      <c r="BI180" s="1077"/>
    </row>
    <row r="181" spans="2:61" ht="49.5" thickBot="1" x14ac:dyDescent="0.35">
      <c r="B181" s="63"/>
      <c r="C181" s="156" t="e">
        <f>VLOOKUP(B181,'No Eliminar'!B$3:D$18,2,FALSE)</f>
        <v>#N/A</v>
      </c>
      <c r="D181" s="156" t="e">
        <f>VLOOKUP(B181,'No Eliminar'!B$3:E$18,4,FALSE)</f>
        <v>#N/A</v>
      </c>
      <c r="E181" s="63"/>
      <c r="F181" s="133"/>
      <c r="G181" s="153"/>
      <c r="H181" s="64"/>
      <c r="I181" s="82"/>
      <c r="J181" s="82"/>
      <c r="K181" s="63"/>
      <c r="L181" s="142"/>
      <c r="M181" s="937" t="str">
        <f t="shared" si="99"/>
        <v>;</v>
      </c>
      <c r="N181" s="938" t="str">
        <f t="shared" si="100"/>
        <v/>
      </c>
      <c r="O181" s="83"/>
      <c r="P181" s="83"/>
      <c r="Q181" s="83"/>
      <c r="R181" s="83"/>
      <c r="S181" s="83"/>
      <c r="T181" s="83"/>
      <c r="U181" s="83"/>
      <c r="V181" s="83"/>
      <c r="W181" s="83"/>
      <c r="X181" s="83"/>
      <c r="Y181" s="83"/>
      <c r="Z181" s="83"/>
      <c r="AA181" s="83"/>
      <c r="AB181" s="83"/>
      <c r="AC181" s="83"/>
      <c r="AD181" s="83"/>
      <c r="AE181" s="83"/>
      <c r="AF181" s="83"/>
      <c r="AG181" s="83"/>
      <c r="AH181" s="57">
        <f t="shared" si="101"/>
        <v>0</v>
      </c>
      <c r="AI181" s="75" t="str">
        <f t="shared" si="102"/>
        <v>Moderado</v>
      </c>
      <c r="AJ181" s="74">
        <f t="shared" si="103"/>
        <v>0.6</v>
      </c>
      <c r="AK181" s="936" t="e">
        <f>IF(AND(M181&lt;&gt;"",AI181&lt;&gt;""),VLOOKUP(M181&amp;AI181,'No Eliminar'!$P$32:$Q$56,2,FALSE),"")</f>
        <v>#N/A</v>
      </c>
      <c r="AL181" s="124"/>
      <c r="AM181" s="992"/>
      <c r="AN181" s="992"/>
      <c r="AO181" s="87" t="str">
        <f t="shared" si="104"/>
        <v>Impacto</v>
      </c>
      <c r="AP181" s="88"/>
      <c r="AQ181" s="130" t="str">
        <f t="shared" si="105"/>
        <v/>
      </c>
      <c r="AR181" s="88"/>
      <c r="AS181" s="86" t="str">
        <f t="shared" si="106"/>
        <v/>
      </c>
      <c r="AT181" s="89" t="e">
        <f t="shared" si="107"/>
        <v>#VALUE!</v>
      </c>
      <c r="AU181" s="88"/>
      <c r="AV181" s="88"/>
      <c r="AW181" s="88"/>
      <c r="AX181" s="89" t="str">
        <f t="shared" si="108"/>
        <v/>
      </c>
      <c r="AY181" s="90" t="str">
        <f t="shared" si="109"/>
        <v>Muy Alta</v>
      </c>
      <c r="AZ181" s="89" t="e">
        <f t="shared" si="110"/>
        <v>#VALUE!</v>
      </c>
      <c r="BA181" s="90" t="e">
        <f t="shared" si="111"/>
        <v>#VALUE!</v>
      </c>
      <c r="BB181" s="69" t="e">
        <f>IF(AND(AY181&lt;&gt;"",BA181&lt;&gt;""),VLOOKUP(AY181&amp;BA181,'No Eliminar'!$P$3:$Q$27,2,FALSE),"")</f>
        <v>#VALUE!</v>
      </c>
      <c r="BC181" s="88"/>
      <c r="BD181" s="992"/>
      <c r="BE181" s="992"/>
      <c r="BF181" s="992"/>
      <c r="BG181" s="992"/>
      <c r="BH181" s="992"/>
      <c r="BI181" s="1077"/>
    </row>
    <row r="182" spans="2:61" ht="49.5" thickBot="1" x14ac:dyDescent="0.35">
      <c r="B182" s="63"/>
      <c r="C182" s="156" t="e">
        <f>VLOOKUP(B182,'No Eliminar'!B$3:D$18,2,FALSE)</f>
        <v>#N/A</v>
      </c>
      <c r="D182" s="156" t="e">
        <f>VLOOKUP(B182,'No Eliminar'!B$3:E$18,4,FALSE)</f>
        <v>#N/A</v>
      </c>
      <c r="E182" s="63"/>
      <c r="F182" s="133"/>
      <c r="G182" s="153"/>
      <c r="H182" s="64"/>
      <c r="I182" s="82"/>
      <c r="J182" s="82"/>
      <c r="K182" s="63"/>
      <c r="L182" s="142"/>
      <c r="M182" s="937" t="str">
        <f t="shared" si="99"/>
        <v>;</v>
      </c>
      <c r="N182" s="938" t="str">
        <f t="shared" si="100"/>
        <v/>
      </c>
      <c r="O182" s="83"/>
      <c r="P182" s="83"/>
      <c r="Q182" s="83"/>
      <c r="R182" s="83"/>
      <c r="S182" s="83"/>
      <c r="T182" s="83"/>
      <c r="U182" s="83"/>
      <c r="V182" s="83"/>
      <c r="W182" s="83"/>
      <c r="X182" s="83"/>
      <c r="Y182" s="83"/>
      <c r="Z182" s="83"/>
      <c r="AA182" s="83"/>
      <c r="AB182" s="83"/>
      <c r="AC182" s="83"/>
      <c r="AD182" s="83"/>
      <c r="AE182" s="83"/>
      <c r="AF182" s="83"/>
      <c r="AG182" s="83"/>
      <c r="AH182" s="57">
        <f t="shared" si="101"/>
        <v>0</v>
      </c>
      <c r="AI182" s="75" t="str">
        <f t="shared" si="102"/>
        <v>Moderado</v>
      </c>
      <c r="AJ182" s="74">
        <f t="shared" si="103"/>
        <v>0.6</v>
      </c>
      <c r="AK182" s="936" t="e">
        <f>IF(AND(M182&lt;&gt;"",AI182&lt;&gt;""),VLOOKUP(M182&amp;AI182,'No Eliminar'!$P$32:$Q$56,2,FALSE),"")</f>
        <v>#N/A</v>
      </c>
      <c r="AL182" s="124"/>
      <c r="AM182" s="992"/>
      <c r="AN182" s="992"/>
      <c r="AO182" s="87" t="str">
        <f t="shared" si="104"/>
        <v>Impacto</v>
      </c>
      <c r="AP182" s="88"/>
      <c r="AQ182" s="130" t="str">
        <f t="shared" si="105"/>
        <v/>
      </c>
      <c r="AR182" s="88"/>
      <c r="AS182" s="86" t="str">
        <f t="shared" si="106"/>
        <v/>
      </c>
      <c r="AT182" s="89" t="e">
        <f t="shared" si="107"/>
        <v>#VALUE!</v>
      </c>
      <c r="AU182" s="88"/>
      <c r="AV182" s="88"/>
      <c r="AW182" s="88"/>
      <c r="AX182" s="89" t="str">
        <f t="shared" si="108"/>
        <v/>
      </c>
      <c r="AY182" s="90" t="str">
        <f t="shared" si="109"/>
        <v>Muy Alta</v>
      </c>
      <c r="AZ182" s="89" t="e">
        <f t="shared" si="110"/>
        <v>#VALUE!</v>
      </c>
      <c r="BA182" s="90" t="e">
        <f t="shared" si="111"/>
        <v>#VALUE!</v>
      </c>
      <c r="BB182" s="69" t="e">
        <f>IF(AND(AY182&lt;&gt;"",BA182&lt;&gt;""),VLOOKUP(AY182&amp;BA182,'No Eliminar'!$P$3:$Q$27,2,FALSE),"")</f>
        <v>#VALUE!</v>
      </c>
      <c r="BC182" s="88"/>
      <c r="BD182" s="992"/>
      <c r="BE182" s="992"/>
      <c r="BF182" s="992"/>
      <c r="BG182" s="992"/>
      <c r="BH182" s="992"/>
      <c r="BI182" s="1077"/>
    </row>
    <row r="183" spans="2:61" ht="49.5" thickBot="1" x14ac:dyDescent="0.35">
      <c r="B183" s="63"/>
      <c r="C183" s="156" t="e">
        <f>VLOOKUP(B183,'No Eliminar'!B$3:D$18,2,FALSE)</f>
        <v>#N/A</v>
      </c>
      <c r="D183" s="156" t="e">
        <f>VLOOKUP(B183,'No Eliminar'!B$3:E$18,4,FALSE)</f>
        <v>#N/A</v>
      </c>
      <c r="E183" s="63"/>
      <c r="F183" s="133"/>
      <c r="G183" s="153"/>
      <c r="H183" s="64"/>
      <c r="I183" s="82"/>
      <c r="J183" s="82"/>
      <c r="K183" s="63"/>
      <c r="L183" s="142"/>
      <c r="M183" s="937" t="str">
        <f t="shared" si="99"/>
        <v>;</v>
      </c>
      <c r="N183" s="938" t="str">
        <f t="shared" si="100"/>
        <v/>
      </c>
      <c r="O183" s="83"/>
      <c r="P183" s="83"/>
      <c r="Q183" s="83"/>
      <c r="R183" s="83"/>
      <c r="S183" s="83"/>
      <c r="T183" s="83"/>
      <c r="U183" s="83"/>
      <c r="V183" s="83"/>
      <c r="W183" s="83"/>
      <c r="X183" s="83"/>
      <c r="Y183" s="83"/>
      <c r="Z183" s="83"/>
      <c r="AA183" s="83"/>
      <c r="AB183" s="83"/>
      <c r="AC183" s="83"/>
      <c r="AD183" s="83"/>
      <c r="AE183" s="83"/>
      <c r="AF183" s="83"/>
      <c r="AG183" s="83"/>
      <c r="AH183" s="57">
        <f t="shared" si="101"/>
        <v>0</v>
      </c>
      <c r="AI183" s="75" t="str">
        <f t="shared" si="102"/>
        <v>Moderado</v>
      </c>
      <c r="AJ183" s="74">
        <f t="shared" si="103"/>
        <v>0.6</v>
      </c>
      <c r="AK183" s="936" t="e">
        <f>IF(AND(M183&lt;&gt;"",AI183&lt;&gt;""),VLOOKUP(M183&amp;AI183,'No Eliminar'!$P$32:$Q$56,2,FALSE),"")</f>
        <v>#N/A</v>
      </c>
      <c r="AL183" s="124"/>
      <c r="AM183" s="992"/>
      <c r="AN183" s="992"/>
      <c r="AO183" s="87" t="str">
        <f t="shared" si="104"/>
        <v>Impacto</v>
      </c>
      <c r="AP183" s="88"/>
      <c r="AQ183" s="130" t="str">
        <f t="shared" si="105"/>
        <v/>
      </c>
      <c r="AR183" s="88"/>
      <c r="AS183" s="86" t="str">
        <f t="shared" si="106"/>
        <v/>
      </c>
      <c r="AT183" s="89" t="e">
        <f t="shared" si="107"/>
        <v>#VALUE!</v>
      </c>
      <c r="AU183" s="88"/>
      <c r="AV183" s="88"/>
      <c r="AW183" s="88"/>
      <c r="AX183" s="89" t="str">
        <f t="shared" si="108"/>
        <v/>
      </c>
      <c r="AY183" s="90" t="str">
        <f t="shared" si="109"/>
        <v>Muy Alta</v>
      </c>
      <c r="AZ183" s="89" t="e">
        <f t="shared" si="110"/>
        <v>#VALUE!</v>
      </c>
      <c r="BA183" s="90" t="e">
        <f t="shared" si="111"/>
        <v>#VALUE!</v>
      </c>
      <c r="BB183" s="69" t="e">
        <f>IF(AND(AY183&lt;&gt;"",BA183&lt;&gt;""),VLOOKUP(AY183&amp;BA183,'No Eliminar'!$P$3:$Q$27,2,FALSE),"")</f>
        <v>#VALUE!</v>
      </c>
      <c r="BC183" s="88"/>
      <c r="BD183" s="992"/>
      <c r="BE183" s="992"/>
      <c r="BF183" s="992"/>
      <c r="BG183" s="992"/>
      <c r="BH183" s="992"/>
      <c r="BI183" s="1077"/>
    </row>
    <row r="184" spans="2:61" ht="49.5" thickBot="1" x14ac:dyDescent="0.35">
      <c r="B184" s="63"/>
      <c r="C184" s="156" t="e">
        <f>VLOOKUP(B184,'No Eliminar'!B$3:D$18,2,FALSE)</f>
        <v>#N/A</v>
      </c>
      <c r="D184" s="156" t="e">
        <f>VLOOKUP(B184,'No Eliminar'!B$3:E$18,4,FALSE)</f>
        <v>#N/A</v>
      </c>
      <c r="E184" s="63"/>
      <c r="F184" s="133"/>
      <c r="G184" s="153"/>
      <c r="H184" s="64"/>
      <c r="I184" s="82"/>
      <c r="J184" s="82"/>
      <c r="K184" s="63"/>
      <c r="L184" s="142"/>
      <c r="M184" s="937" t="str">
        <f t="shared" si="99"/>
        <v>;</v>
      </c>
      <c r="N184" s="938" t="str">
        <f t="shared" si="100"/>
        <v/>
      </c>
      <c r="O184" s="83"/>
      <c r="P184" s="83"/>
      <c r="Q184" s="83"/>
      <c r="R184" s="83"/>
      <c r="S184" s="83"/>
      <c r="T184" s="83"/>
      <c r="U184" s="83"/>
      <c r="V184" s="83"/>
      <c r="W184" s="83"/>
      <c r="X184" s="83"/>
      <c r="Y184" s="83"/>
      <c r="Z184" s="83"/>
      <c r="AA184" s="83"/>
      <c r="AB184" s="83"/>
      <c r="AC184" s="83"/>
      <c r="AD184" s="83"/>
      <c r="AE184" s="83"/>
      <c r="AF184" s="83"/>
      <c r="AG184" s="83"/>
      <c r="AH184" s="57">
        <f t="shared" si="101"/>
        <v>0</v>
      </c>
      <c r="AI184" s="75" t="str">
        <f t="shared" si="102"/>
        <v>Moderado</v>
      </c>
      <c r="AJ184" s="74">
        <f t="shared" si="103"/>
        <v>0.6</v>
      </c>
      <c r="AK184" s="936" t="e">
        <f>IF(AND(M184&lt;&gt;"",AI184&lt;&gt;""),VLOOKUP(M184&amp;AI184,'No Eliminar'!$P$32:$Q$56,2,FALSE),"")</f>
        <v>#N/A</v>
      </c>
      <c r="AL184" s="124"/>
      <c r="AM184" s="992"/>
      <c r="AN184" s="992"/>
      <c r="AO184" s="87" t="str">
        <f t="shared" si="104"/>
        <v>Impacto</v>
      </c>
      <c r="AP184" s="88"/>
      <c r="AQ184" s="130" t="str">
        <f t="shared" si="105"/>
        <v/>
      </c>
      <c r="AR184" s="88"/>
      <c r="AS184" s="86" t="str">
        <f t="shared" si="106"/>
        <v/>
      </c>
      <c r="AT184" s="89" t="e">
        <f t="shared" si="107"/>
        <v>#VALUE!</v>
      </c>
      <c r="AU184" s="88"/>
      <c r="AV184" s="88"/>
      <c r="AW184" s="88"/>
      <c r="AX184" s="89" t="str">
        <f t="shared" si="108"/>
        <v/>
      </c>
      <c r="AY184" s="90" t="str">
        <f t="shared" si="109"/>
        <v>Muy Alta</v>
      </c>
      <c r="AZ184" s="89" t="e">
        <f t="shared" si="110"/>
        <v>#VALUE!</v>
      </c>
      <c r="BA184" s="90" t="e">
        <f t="shared" si="111"/>
        <v>#VALUE!</v>
      </c>
      <c r="BB184" s="69" t="e">
        <f>IF(AND(AY184&lt;&gt;"",BA184&lt;&gt;""),VLOOKUP(AY184&amp;BA184,'No Eliminar'!$P$3:$Q$27,2,FALSE),"")</f>
        <v>#VALUE!</v>
      </c>
      <c r="BC184" s="88"/>
      <c r="BD184" s="992"/>
      <c r="BE184" s="992"/>
      <c r="BF184" s="992"/>
      <c r="BG184" s="992"/>
      <c r="BH184" s="992"/>
      <c r="BI184" s="1077"/>
    </row>
    <row r="185" spans="2:61" ht="49.5" thickBot="1" x14ac:dyDescent="0.35">
      <c r="B185" s="63"/>
      <c r="C185" s="156" t="e">
        <f>VLOOKUP(B185,'No Eliminar'!B$3:D$18,2,FALSE)</f>
        <v>#N/A</v>
      </c>
      <c r="D185" s="156" t="e">
        <f>VLOOKUP(B185,'No Eliminar'!B$3:E$18,4,FALSE)</f>
        <v>#N/A</v>
      </c>
      <c r="E185" s="63"/>
      <c r="F185" s="133"/>
      <c r="G185" s="153"/>
      <c r="H185" s="64"/>
      <c r="I185" s="82"/>
      <c r="J185" s="82"/>
      <c r="K185" s="63"/>
      <c r="L185" s="142"/>
      <c r="M185" s="937" t="str">
        <f t="shared" si="99"/>
        <v>;</v>
      </c>
      <c r="N185" s="938" t="str">
        <f t="shared" si="100"/>
        <v/>
      </c>
      <c r="O185" s="83"/>
      <c r="P185" s="83"/>
      <c r="Q185" s="83"/>
      <c r="R185" s="83"/>
      <c r="S185" s="83"/>
      <c r="T185" s="83"/>
      <c r="U185" s="83"/>
      <c r="V185" s="83"/>
      <c r="W185" s="83"/>
      <c r="X185" s="83"/>
      <c r="Y185" s="83"/>
      <c r="Z185" s="83"/>
      <c r="AA185" s="83"/>
      <c r="AB185" s="83"/>
      <c r="AC185" s="83"/>
      <c r="AD185" s="83"/>
      <c r="AE185" s="83"/>
      <c r="AF185" s="83"/>
      <c r="AG185" s="83"/>
      <c r="AH185" s="57">
        <f t="shared" si="101"/>
        <v>0</v>
      </c>
      <c r="AI185" s="75" t="str">
        <f t="shared" si="102"/>
        <v>Moderado</v>
      </c>
      <c r="AJ185" s="74">
        <f t="shared" si="103"/>
        <v>0.6</v>
      </c>
      <c r="AK185" s="936" t="e">
        <f>IF(AND(M185&lt;&gt;"",AI185&lt;&gt;""),VLOOKUP(M185&amp;AI185,'No Eliminar'!$P$32:$Q$56,2,FALSE),"")</f>
        <v>#N/A</v>
      </c>
      <c r="AL185" s="124"/>
      <c r="AM185" s="992"/>
      <c r="AN185" s="992"/>
      <c r="AO185" s="87" t="str">
        <f t="shared" si="104"/>
        <v>Impacto</v>
      </c>
      <c r="AP185" s="88"/>
      <c r="AQ185" s="130" t="str">
        <f t="shared" si="105"/>
        <v/>
      </c>
      <c r="AR185" s="88"/>
      <c r="AS185" s="86" t="str">
        <f t="shared" si="106"/>
        <v/>
      </c>
      <c r="AT185" s="89" t="e">
        <f t="shared" si="107"/>
        <v>#VALUE!</v>
      </c>
      <c r="AU185" s="88"/>
      <c r="AV185" s="88"/>
      <c r="AW185" s="88"/>
      <c r="AX185" s="89" t="str">
        <f t="shared" si="108"/>
        <v/>
      </c>
      <c r="AY185" s="90" t="str">
        <f t="shared" si="109"/>
        <v>Muy Alta</v>
      </c>
      <c r="AZ185" s="89" t="e">
        <f t="shared" si="110"/>
        <v>#VALUE!</v>
      </c>
      <c r="BA185" s="90" t="e">
        <f t="shared" si="111"/>
        <v>#VALUE!</v>
      </c>
      <c r="BB185" s="69" t="e">
        <f>IF(AND(AY185&lt;&gt;"",BA185&lt;&gt;""),VLOOKUP(AY185&amp;BA185,'No Eliminar'!$P$3:$Q$27,2,FALSE),"")</f>
        <v>#VALUE!</v>
      </c>
      <c r="BC185" s="88"/>
      <c r="BD185" s="992"/>
      <c r="BE185" s="992"/>
      <c r="BF185" s="992"/>
      <c r="BG185" s="992"/>
      <c r="BH185" s="992"/>
      <c r="BI185" s="1077"/>
    </row>
    <row r="186" spans="2:61" ht="49.5" thickBot="1" x14ac:dyDescent="0.35">
      <c r="B186" s="63"/>
      <c r="C186" s="156" t="e">
        <f>VLOOKUP(B186,'No Eliminar'!B$3:D$18,2,FALSE)</f>
        <v>#N/A</v>
      </c>
      <c r="D186" s="156" t="e">
        <f>VLOOKUP(B186,'No Eliminar'!B$3:E$18,4,FALSE)</f>
        <v>#N/A</v>
      </c>
      <c r="E186" s="63"/>
      <c r="F186" s="133"/>
      <c r="G186" s="153"/>
      <c r="H186" s="64"/>
      <c r="I186" s="82"/>
      <c r="J186" s="82"/>
      <c r="K186" s="63"/>
      <c r="L186" s="142"/>
      <c r="M186" s="937" t="str">
        <f t="shared" si="99"/>
        <v>;</v>
      </c>
      <c r="N186" s="938" t="str">
        <f t="shared" si="100"/>
        <v/>
      </c>
      <c r="O186" s="83"/>
      <c r="P186" s="83"/>
      <c r="Q186" s="83"/>
      <c r="R186" s="83"/>
      <c r="S186" s="83"/>
      <c r="T186" s="83"/>
      <c r="U186" s="83"/>
      <c r="V186" s="83"/>
      <c r="W186" s="83"/>
      <c r="X186" s="83"/>
      <c r="Y186" s="83"/>
      <c r="Z186" s="83"/>
      <c r="AA186" s="83"/>
      <c r="AB186" s="83"/>
      <c r="AC186" s="83"/>
      <c r="AD186" s="83"/>
      <c r="AE186" s="83"/>
      <c r="AF186" s="83"/>
      <c r="AG186" s="83"/>
      <c r="AH186" s="57">
        <f t="shared" si="101"/>
        <v>0</v>
      </c>
      <c r="AI186" s="75" t="str">
        <f t="shared" si="102"/>
        <v>Moderado</v>
      </c>
      <c r="AJ186" s="74">
        <f t="shared" si="103"/>
        <v>0.6</v>
      </c>
      <c r="AK186" s="936" t="e">
        <f>IF(AND(M186&lt;&gt;"",AI186&lt;&gt;""),VLOOKUP(M186&amp;AI186,'No Eliminar'!$P$32:$Q$56,2,FALSE),"")</f>
        <v>#N/A</v>
      </c>
      <c r="AL186" s="124"/>
      <c r="AM186" s="992"/>
      <c r="AN186" s="992"/>
      <c r="AO186" s="87" t="str">
        <f t="shared" si="104"/>
        <v>Impacto</v>
      </c>
      <c r="AP186" s="88"/>
      <c r="AQ186" s="130" t="str">
        <f t="shared" si="105"/>
        <v/>
      </c>
      <c r="AR186" s="88"/>
      <c r="AS186" s="86" t="str">
        <f t="shared" si="106"/>
        <v/>
      </c>
      <c r="AT186" s="89" t="e">
        <f t="shared" si="107"/>
        <v>#VALUE!</v>
      </c>
      <c r="AU186" s="88"/>
      <c r="AV186" s="88"/>
      <c r="AW186" s="88"/>
      <c r="AX186" s="89" t="str">
        <f t="shared" si="108"/>
        <v/>
      </c>
      <c r="AY186" s="90" t="str">
        <f t="shared" si="109"/>
        <v>Muy Alta</v>
      </c>
      <c r="AZ186" s="89" t="e">
        <f t="shared" si="110"/>
        <v>#VALUE!</v>
      </c>
      <c r="BA186" s="90" t="e">
        <f t="shared" si="111"/>
        <v>#VALUE!</v>
      </c>
      <c r="BB186" s="69" t="e">
        <f>IF(AND(AY186&lt;&gt;"",BA186&lt;&gt;""),VLOOKUP(AY186&amp;BA186,'No Eliminar'!$P$3:$Q$27,2,FALSE),"")</f>
        <v>#VALUE!</v>
      </c>
      <c r="BC186" s="88"/>
      <c r="BD186" s="992"/>
      <c r="BE186" s="992"/>
      <c r="BF186" s="992"/>
      <c r="BG186" s="992"/>
      <c r="BH186" s="992"/>
      <c r="BI186" s="1077"/>
    </row>
    <row r="187" spans="2:61" ht="49.5" thickBot="1" x14ac:dyDescent="0.35">
      <c r="B187" s="63"/>
      <c r="C187" s="156" t="e">
        <f>VLOOKUP(B187,'No Eliminar'!B$3:D$18,2,FALSE)</f>
        <v>#N/A</v>
      </c>
      <c r="D187" s="156" t="e">
        <f>VLOOKUP(B187,'No Eliminar'!B$3:E$18,4,FALSE)</f>
        <v>#N/A</v>
      </c>
      <c r="E187" s="63"/>
      <c r="F187" s="133"/>
      <c r="G187" s="153"/>
      <c r="H187" s="64"/>
      <c r="I187" s="82"/>
      <c r="J187" s="82"/>
      <c r="K187" s="63"/>
      <c r="L187" s="142"/>
      <c r="M187" s="937" t="str">
        <f t="shared" si="99"/>
        <v>;</v>
      </c>
      <c r="N187" s="938" t="str">
        <f t="shared" si="100"/>
        <v/>
      </c>
      <c r="O187" s="83"/>
      <c r="P187" s="83"/>
      <c r="Q187" s="83"/>
      <c r="R187" s="83"/>
      <c r="S187" s="83"/>
      <c r="T187" s="83"/>
      <c r="U187" s="83"/>
      <c r="V187" s="83"/>
      <c r="W187" s="83"/>
      <c r="X187" s="83"/>
      <c r="Y187" s="83"/>
      <c r="Z187" s="83"/>
      <c r="AA187" s="83"/>
      <c r="AB187" s="83"/>
      <c r="AC187" s="83"/>
      <c r="AD187" s="83"/>
      <c r="AE187" s="83"/>
      <c r="AF187" s="83"/>
      <c r="AG187" s="83"/>
      <c r="AH187" s="57">
        <f t="shared" si="101"/>
        <v>0</v>
      </c>
      <c r="AI187" s="75" t="str">
        <f t="shared" si="102"/>
        <v>Moderado</v>
      </c>
      <c r="AJ187" s="74">
        <f t="shared" si="103"/>
        <v>0.6</v>
      </c>
      <c r="AK187" s="936" t="e">
        <f>IF(AND(M187&lt;&gt;"",AI187&lt;&gt;""),VLOOKUP(M187&amp;AI187,'No Eliminar'!$P$32:$Q$56,2,FALSE),"")</f>
        <v>#N/A</v>
      </c>
      <c r="AL187" s="124"/>
      <c r="AM187" s="992"/>
      <c r="AN187" s="992"/>
      <c r="AO187" s="87" t="str">
        <f t="shared" si="104"/>
        <v>Impacto</v>
      </c>
      <c r="AP187" s="88"/>
      <c r="AQ187" s="130" t="str">
        <f t="shared" si="105"/>
        <v/>
      </c>
      <c r="AR187" s="88"/>
      <c r="AS187" s="86" t="str">
        <f t="shared" si="106"/>
        <v/>
      </c>
      <c r="AT187" s="89" t="e">
        <f t="shared" si="107"/>
        <v>#VALUE!</v>
      </c>
      <c r="AU187" s="88"/>
      <c r="AV187" s="88"/>
      <c r="AW187" s="88"/>
      <c r="AX187" s="89" t="str">
        <f t="shared" si="108"/>
        <v/>
      </c>
      <c r="AY187" s="90" t="str">
        <f t="shared" si="109"/>
        <v>Muy Alta</v>
      </c>
      <c r="AZ187" s="89" t="e">
        <f t="shared" si="110"/>
        <v>#VALUE!</v>
      </c>
      <c r="BA187" s="90" t="e">
        <f t="shared" si="111"/>
        <v>#VALUE!</v>
      </c>
      <c r="BB187" s="69" t="e">
        <f>IF(AND(AY187&lt;&gt;"",BA187&lt;&gt;""),VLOOKUP(AY187&amp;BA187,'No Eliminar'!$P$3:$Q$27,2,FALSE),"")</f>
        <v>#VALUE!</v>
      </c>
      <c r="BC187" s="88"/>
      <c r="BD187" s="992"/>
      <c r="BE187" s="992"/>
      <c r="BF187" s="992"/>
      <c r="BG187" s="992"/>
      <c r="BH187" s="992"/>
      <c r="BI187" s="1077"/>
    </row>
    <row r="188" spans="2:61" ht="49.5" thickBot="1" x14ac:dyDescent="0.35">
      <c r="B188" s="63"/>
      <c r="C188" s="156" t="e">
        <f>VLOOKUP(B188,'No Eliminar'!B$3:D$18,2,FALSE)</f>
        <v>#N/A</v>
      </c>
      <c r="D188" s="156" t="e">
        <f>VLOOKUP(B188,'No Eliminar'!B$3:E$18,4,FALSE)</f>
        <v>#N/A</v>
      </c>
      <c r="E188" s="63"/>
      <c r="F188" s="133"/>
      <c r="G188" s="153"/>
      <c r="H188" s="64"/>
      <c r="I188" s="82"/>
      <c r="J188" s="82"/>
      <c r="K188" s="63"/>
      <c r="L188" s="142"/>
      <c r="M188" s="937" t="str">
        <f t="shared" si="99"/>
        <v>;</v>
      </c>
      <c r="N188" s="938" t="str">
        <f t="shared" si="100"/>
        <v/>
      </c>
      <c r="O188" s="83"/>
      <c r="P188" s="83"/>
      <c r="Q188" s="83"/>
      <c r="R188" s="83"/>
      <c r="S188" s="83"/>
      <c r="T188" s="83"/>
      <c r="U188" s="83"/>
      <c r="V188" s="83"/>
      <c r="W188" s="83"/>
      <c r="X188" s="83"/>
      <c r="Y188" s="83"/>
      <c r="Z188" s="83"/>
      <c r="AA188" s="83"/>
      <c r="AB188" s="83"/>
      <c r="AC188" s="83"/>
      <c r="AD188" s="83"/>
      <c r="AE188" s="83"/>
      <c r="AF188" s="83"/>
      <c r="AG188" s="83"/>
      <c r="AH188" s="57">
        <f t="shared" si="101"/>
        <v>0</v>
      </c>
      <c r="AI188" s="75" t="str">
        <f t="shared" si="102"/>
        <v>Moderado</v>
      </c>
      <c r="AJ188" s="74">
        <f t="shared" si="103"/>
        <v>0.6</v>
      </c>
      <c r="AK188" s="936" t="e">
        <f>IF(AND(M188&lt;&gt;"",AI188&lt;&gt;""),VLOOKUP(M188&amp;AI188,'No Eliminar'!$P$32:$Q$56,2,FALSE),"")</f>
        <v>#N/A</v>
      </c>
      <c r="AL188" s="124"/>
      <c r="AM188" s="992"/>
      <c r="AN188" s="992"/>
      <c r="AO188" s="87" t="str">
        <f t="shared" si="104"/>
        <v>Impacto</v>
      </c>
      <c r="AP188" s="88"/>
      <c r="AQ188" s="130" t="str">
        <f t="shared" si="105"/>
        <v/>
      </c>
      <c r="AR188" s="88"/>
      <c r="AS188" s="86" t="str">
        <f t="shared" si="106"/>
        <v/>
      </c>
      <c r="AT188" s="89" t="e">
        <f t="shared" si="107"/>
        <v>#VALUE!</v>
      </c>
      <c r="AU188" s="88"/>
      <c r="AV188" s="88"/>
      <c r="AW188" s="88"/>
      <c r="AX188" s="89" t="str">
        <f t="shared" si="108"/>
        <v/>
      </c>
      <c r="AY188" s="90" t="str">
        <f t="shared" si="109"/>
        <v>Muy Alta</v>
      </c>
      <c r="AZ188" s="89" t="e">
        <f t="shared" si="110"/>
        <v>#VALUE!</v>
      </c>
      <c r="BA188" s="90" t="e">
        <f t="shared" si="111"/>
        <v>#VALUE!</v>
      </c>
      <c r="BB188" s="69" t="e">
        <f>IF(AND(AY188&lt;&gt;"",BA188&lt;&gt;""),VLOOKUP(AY188&amp;BA188,'No Eliminar'!$P$3:$Q$27,2,FALSE),"")</f>
        <v>#VALUE!</v>
      </c>
      <c r="BC188" s="88"/>
      <c r="BD188" s="992"/>
      <c r="BE188" s="992"/>
      <c r="BF188" s="992"/>
      <c r="BG188" s="992"/>
      <c r="BH188" s="992"/>
      <c r="BI188" s="1077"/>
    </row>
    <row r="189" spans="2:61" ht="49.5" thickBot="1" x14ac:dyDescent="0.35">
      <c r="B189" s="63"/>
      <c r="C189" s="156" t="e">
        <f>VLOOKUP(B189,'No Eliminar'!B$3:D$18,2,FALSE)</f>
        <v>#N/A</v>
      </c>
      <c r="D189" s="156" t="e">
        <f>VLOOKUP(B189,'No Eliminar'!B$3:E$18,4,FALSE)</f>
        <v>#N/A</v>
      </c>
      <c r="E189" s="63"/>
      <c r="F189" s="133"/>
      <c r="G189" s="153"/>
      <c r="H189" s="64"/>
      <c r="I189" s="82"/>
      <c r="J189" s="82"/>
      <c r="K189" s="63"/>
      <c r="L189" s="142"/>
      <c r="M189" s="937" t="str">
        <f t="shared" si="99"/>
        <v>;</v>
      </c>
      <c r="N189" s="938" t="str">
        <f t="shared" si="100"/>
        <v/>
      </c>
      <c r="O189" s="83"/>
      <c r="P189" s="83"/>
      <c r="Q189" s="83"/>
      <c r="R189" s="83"/>
      <c r="S189" s="83"/>
      <c r="T189" s="83"/>
      <c r="U189" s="83"/>
      <c r="V189" s="83"/>
      <c r="W189" s="83"/>
      <c r="X189" s="83"/>
      <c r="Y189" s="83"/>
      <c r="Z189" s="83"/>
      <c r="AA189" s="83"/>
      <c r="AB189" s="83"/>
      <c r="AC189" s="83"/>
      <c r="AD189" s="83"/>
      <c r="AE189" s="83"/>
      <c r="AF189" s="83"/>
      <c r="AG189" s="83"/>
      <c r="AH189" s="57">
        <f t="shared" si="101"/>
        <v>0</v>
      </c>
      <c r="AI189" s="75" t="str">
        <f t="shared" si="102"/>
        <v>Moderado</v>
      </c>
      <c r="AJ189" s="74">
        <f t="shared" si="103"/>
        <v>0.6</v>
      </c>
      <c r="AK189" s="936" t="e">
        <f>IF(AND(M189&lt;&gt;"",AI189&lt;&gt;""),VLOOKUP(M189&amp;AI189,'No Eliminar'!$P$32:$Q$56,2,FALSE),"")</f>
        <v>#N/A</v>
      </c>
      <c r="AL189" s="124"/>
      <c r="AM189" s="992"/>
      <c r="AN189" s="992"/>
      <c r="AO189" s="87" t="str">
        <f t="shared" si="104"/>
        <v>Impacto</v>
      </c>
      <c r="AP189" s="88"/>
      <c r="AQ189" s="130" t="str">
        <f t="shared" si="105"/>
        <v/>
      </c>
      <c r="AR189" s="88"/>
      <c r="AS189" s="86" t="str">
        <f t="shared" si="106"/>
        <v/>
      </c>
      <c r="AT189" s="89" t="e">
        <f t="shared" si="107"/>
        <v>#VALUE!</v>
      </c>
      <c r="AU189" s="88"/>
      <c r="AV189" s="88"/>
      <c r="AW189" s="88"/>
      <c r="AX189" s="89" t="str">
        <f t="shared" si="108"/>
        <v/>
      </c>
      <c r="AY189" s="90" t="str">
        <f t="shared" si="109"/>
        <v>Muy Alta</v>
      </c>
      <c r="AZ189" s="89" t="e">
        <f t="shared" si="110"/>
        <v>#VALUE!</v>
      </c>
      <c r="BA189" s="90" t="e">
        <f t="shared" si="111"/>
        <v>#VALUE!</v>
      </c>
      <c r="BB189" s="69" t="e">
        <f>IF(AND(AY189&lt;&gt;"",BA189&lt;&gt;""),VLOOKUP(AY189&amp;BA189,'No Eliminar'!$P$3:$Q$27,2,FALSE),"")</f>
        <v>#VALUE!</v>
      </c>
      <c r="BC189" s="88"/>
      <c r="BD189" s="992"/>
      <c r="BE189" s="992"/>
      <c r="BF189" s="992"/>
      <c r="BG189" s="992"/>
      <c r="BH189" s="992"/>
      <c r="BI189" s="1077"/>
    </row>
    <row r="190" spans="2:61" ht="49.5" thickBot="1" x14ac:dyDescent="0.35">
      <c r="B190" s="63"/>
      <c r="C190" s="156" t="e">
        <f>VLOOKUP(B190,'No Eliminar'!B$3:D$18,2,FALSE)</f>
        <v>#N/A</v>
      </c>
      <c r="D190" s="156" t="e">
        <f>VLOOKUP(B190,'No Eliminar'!B$3:E$18,4,FALSE)</f>
        <v>#N/A</v>
      </c>
      <c r="E190" s="63"/>
      <c r="F190" s="133"/>
      <c r="G190" s="153"/>
      <c r="H190" s="64"/>
      <c r="I190" s="82"/>
      <c r="J190" s="82"/>
      <c r="K190" s="63"/>
      <c r="L190" s="142"/>
      <c r="M190" s="937" t="str">
        <f t="shared" si="99"/>
        <v>;</v>
      </c>
      <c r="N190" s="938" t="str">
        <f t="shared" si="100"/>
        <v/>
      </c>
      <c r="O190" s="83"/>
      <c r="P190" s="83"/>
      <c r="Q190" s="83"/>
      <c r="R190" s="83"/>
      <c r="S190" s="83"/>
      <c r="T190" s="83"/>
      <c r="U190" s="83"/>
      <c r="V190" s="83"/>
      <c r="W190" s="83"/>
      <c r="X190" s="83"/>
      <c r="Y190" s="83"/>
      <c r="Z190" s="83"/>
      <c r="AA190" s="83"/>
      <c r="AB190" s="83"/>
      <c r="AC190" s="83"/>
      <c r="AD190" s="83"/>
      <c r="AE190" s="83"/>
      <c r="AF190" s="83"/>
      <c r="AG190" s="83"/>
      <c r="AH190" s="57">
        <f t="shared" si="101"/>
        <v>0</v>
      </c>
      <c r="AI190" s="75" t="str">
        <f t="shared" si="102"/>
        <v>Moderado</v>
      </c>
      <c r="AJ190" s="74">
        <f t="shared" si="103"/>
        <v>0.6</v>
      </c>
      <c r="AK190" s="936" t="e">
        <f>IF(AND(M190&lt;&gt;"",AI190&lt;&gt;""),VLOOKUP(M190&amp;AI190,'No Eliminar'!$P$32:$Q$56,2,FALSE),"")</f>
        <v>#N/A</v>
      </c>
      <c r="AL190" s="124"/>
      <c r="AM190" s="992"/>
      <c r="AN190" s="992"/>
      <c r="AO190" s="87" t="str">
        <f t="shared" si="104"/>
        <v>Impacto</v>
      </c>
      <c r="AP190" s="88"/>
      <c r="AQ190" s="130" t="str">
        <f t="shared" si="105"/>
        <v/>
      </c>
      <c r="AR190" s="88"/>
      <c r="AS190" s="86" t="str">
        <f t="shared" si="106"/>
        <v/>
      </c>
      <c r="AT190" s="89" t="e">
        <f t="shared" si="107"/>
        <v>#VALUE!</v>
      </c>
      <c r="AU190" s="88"/>
      <c r="AV190" s="88"/>
      <c r="AW190" s="88"/>
      <c r="AX190" s="89" t="str">
        <f t="shared" si="108"/>
        <v/>
      </c>
      <c r="AY190" s="90" t="str">
        <f t="shared" si="109"/>
        <v>Muy Alta</v>
      </c>
      <c r="AZ190" s="89" t="e">
        <f t="shared" si="110"/>
        <v>#VALUE!</v>
      </c>
      <c r="BA190" s="90" t="e">
        <f t="shared" si="111"/>
        <v>#VALUE!</v>
      </c>
      <c r="BB190" s="69" t="e">
        <f>IF(AND(AY190&lt;&gt;"",BA190&lt;&gt;""),VLOOKUP(AY190&amp;BA190,'No Eliminar'!$P$3:$Q$27,2,FALSE),"")</f>
        <v>#VALUE!</v>
      </c>
      <c r="BC190" s="88"/>
      <c r="BD190" s="992"/>
      <c r="BE190" s="992"/>
      <c r="BF190" s="992"/>
      <c r="BG190" s="992"/>
      <c r="BH190" s="992"/>
      <c r="BI190" s="1077"/>
    </row>
    <row r="191" spans="2:61" ht="49.5" thickBot="1" x14ac:dyDescent="0.35">
      <c r="B191" s="63"/>
      <c r="C191" s="156" t="e">
        <f>VLOOKUP(B191,'No Eliminar'!B$3:D$18,2,FALSE)</f>
        <v>#N/A</v>
      </c>
      <c r="D191" s="156" t="e">
        <f>VLOOKUP(B191,'No Eliminar'!B$3:E$18,4,FALSE)</f>
        <v>#N/A</v>
      </c>
      <c r="E191" s="63"/>
      <c r="F191" s="133"/>
      <c r="G191" s="153"/>
      <c r="H191" s="64"/>
      <c r="I191" s="82"/>
      <c r="J191" s="82"/>
      <c r="K191" s="63"/>
      <c r="L191" s="142"/>
      <c r="M191" s="937" t="str">
        <f t="shared" si="99"/>
        <v>;</v>
      </c>
      <c r="N191" s="938" t="str">
        <f t="shared" si="100"/>
        <v/>
      </c>
      <c r="O191" s="83"/>
      <c r="P191" s="83"/>
      <c r="Q191" s="83"/>
      <c r="R191" s="83"/>
      <c r="S191" s="83"/>
      <c r="T191" s="83"/>
      <c r="U191" s="83"/>
      <c r="V191" s="83"/>
      <c r="W191" s="83"/>
      <c r="X191" s="83"/>
      <c r="Y191" s="83"/>
      <c r="Z191" s="83"/>
      <c r="AA191" s="83"/>
      <c r="AB191" s="83"/>
      <c r="AC191" s="83"/>
      <c r="AD191" s="83"/>
      <c r="AE191" s="83"/>
      <c r="AF191" s="83"/>
      <c r="AG191" s="83"/>
      <c r="AH191" s="57">
        <f t="shared" si="101"/>
        <v>0</v>
      </c>
      <c r="AI191" s="75" t="str">
        <f t="shared" si="102"/>
        <v>Moderado</v>
      </c>
      <c r="AJ191" s="74">
        <f t="shared" si="103"/>
        <v>0.6</v>
      </c>
      <c r="AK191" s="936" t="e">
        <f>IF(AND(M191&lt;&gt;"",AI191&lt;&gt;""),VLOOKUP(M191&amp;AI191,'No Eliminar'!$P$32:$Q$56,2,FALSE),"")</f>
        <v>#N/A</v>
      </c>
      <c r="AL191" s="124"/>
      <c r="AM191" s="992"/>
      <c r="AN191" s="992"/>
      <c r="AO191" s="87" t="str">
        <f t="shared" si="104"/>
        <v>Impacto</v>
      </c>
      <c r="AP191" s="88"/>
      <c r="AQ191" s="130" t="str">
        <f t="shared" si="105"/>
        <v/>
      </c>
      <c r="AR191" s="88"/>
      <c r="AS191" s="86" t="str">
        <f t="shared" si="106"/>
        <v/>
      </c>
      <c r="AT191" s="89" t="e">
        <f t="shared" si="107"/>
        <v>#VALUE!</v>
      </c>
      <c r="AU191" s="88"/>
      <c r="AV191" s="88"/>
      <c r="AW191" s="88"/>
      <c r="AX191" s="89" t="str">
        <f t="shared" si="108"/>
        <v/>
      </c>
      <c r="AY191" s="90" t="str">
        <f t="shared" si="109"/>
        <v>Muy Alta</v>
      </c>
      <c r="AZ191" s="89" t="e">
        <f t="shared" si="110"/>
        <v>#VALUE!</v>
      </c>
      <c r="BA191" s="90" t="e">
        <f t="shared" si="111"/>
        <v>#VALUE!</v>
      </c>
      <c r="BB191" s="69" t="e">
        <f>IF(AND(AY191&lt;&gt;"",BA191&lt;&gt;""),VLOOKUP(AY191&amp;BA191,'No Eliminar'!$P$3:$Q$27,2,FALSE),"")</f>
        <v>#VALUE!</v>
      </c>
      <c r="BC191" s="88"/>
      <c r="BD191" s="992"/>
      <c r="BE191" s="992"/>
      <c r="BF191" s="992"/>
      <c r="BG191" s="992"/>
      <c r="BH191" s="992"/>
      <c r="BI191" s="1077"/>
    </row>
    <row r="192" spans="2:61" ht="49.5" thickBot="1" x14ac:dyDescent="0.35">
      <c r="B192" s="63"/>
      <c r="C192" s="156" t="e">
        <f>VLOOKUP(B192,'No Eliminar'!B$3:D$18,2,FALSE)</f>
        <v>#N/A</v>
      </c>
      <c r="D192" s="156" t="e">
        <f>VLOOKUP(B192,'No Eliminar'!B$3:E$18,4,FALSE)</f>
        <v>#N/A</v>
      </c>
      <c r="E192" s="63"/>
      <c r="F192" s="133"/>
      <c r="G192" s="153"/>
      <c r="H192" s="64"/>
      <c r="I192" s="82"/>
      <c r="J192" s="82"/>
      <c r="K192" s="63"/>
      <c r="L192" s="142"/>
      <c r="M192" s="937" t="str">
        <f t="shared" si="99"/>
        <v>;</v>
      </c>
      <c r="N192" s="938" t="str">
        <f t="shared" si="100"/>
        <v/>
      </c>
      <c r="O192" s="83"/>
      <c r="P192" s="83"/>
      <c r="Q192" s="83"/>
      <c r="R192" s="83"/>
      <c r="S192" s="83"/>
      <c r="T192" s="83"/>
      <c r="U192" s="83"/>
      <c r="V192" s="83"/>
      <c r="W192" s="83"/>
      <c r="X192" s="83"/>
      <c r="Y192" s="83"/>
      <c r="Z192" s="83"/>
      <c r="AA192" s="83"/>
      <c r="AB192" s="83"/>
      <c r="AC192" s="83"/>
      <c r="AD192" s="83"/>
      <c r="AE192" s="83"/>
      <c r="AF192" s="83"/>
      <c r="AG192" s="83"/>
      <c r="AH192" s="57">
        <f t="shared" si="101"/>
        <v>0</v>
      </c>
      <c r="AI192" s="75" t="str">
        <f t="shared" si="102"/>
        <v>Moderado</v>
      </c>
      <c r="AJ192" s="74">
        <f t="shared" si="103"/>
        <v>0.6</v>
      </c>
      <c r="AK192" s="936" t="e">
        <f>IF(AND(M192&lt;&gt;"",AI192&lt;&gt;""),VLOOKUP(M192&amp;AI192,'No Eliminar'!$P$32:$Q$56,2,FALSE),"")</f>
        <v>#N/A</v>
      </c>
      <c r="AL192" s="124"/>
      <c r="AM192" s="992"/>
      <c r="AN192" s="992"/>
      <c r="AO192" s="87" t="str">
        <f t="shared" si="104"/>
        <v>Impacto</v>
      </c>
      <c r="AP192" s="88"/>
      <c r="AQ192" s="130" t="str">
        <f t="shared" si="105"/>
        <v/>
      </c>
      <c r="AR192" s="88"/>
      <c r="AS192" s="86" t="str">
        <f t="shared" si="106"/>
        <v/>
      </c>
      <c r="AT192" s="89" t="e">
        <f t="shared" si="107"/>
        <v>#VALUE!</v>
      </c>
      <c r="AU192" s="88"/>
      <c r="AV192" s="88"/>
      <c r="AW192" s="88"/>
      <c r="AX192" s="89" t="str">
        <f t="shared" si="108"/>
        <v/>
      </c>
      <c r="AY192" s="90" t="str">
        <f t="shared" si="109"/>
        <v>Muy Alta</v>
      </c>
      <c r="AZ192" s="89" t="e">
        <f t="shared" si="110"/>
        <v>#VALUE!</v>
      </c>
      <c r="BA192" s="90" t="e">
        <f t="shared" si="111"/>
        <v>#VALUE!</v>
      </c>
      <c r="BB192" s="69" t="e">
        <f>IF(AND(AY192&lt;&gt;"",BA192&lt;&gt;""),VLOOKUP(AY192&amp;BA192,'No Eliminar'!$P$3:$Q$27,2,FALSE),"")</f>
        <v>#VALUE!</v>
      </c>
      <c r="BC192" s="88"/>
      <c r="BD192" s="992"/>
      <c r="BE192" s="992"/>
      <c r="BF192" s="992"/>
      <c r="BG192" s="992"/>
      <c r="BH192" s="992"/>
      <c r="BI192" s="1077"/>
    </row>
    <row r="193" spans="2:61" ht="49.5" thickBot="1" x14ac:dyDescent="0.35">
      <c r="B193" s="63"/>
      <c r="C193" s="156" t="e">
        <f>VLOOKUP(B193,'No Eliminar'!B$3:D$18,2,FALSE)</f>
        <v>#N/A</v>
      </c>
      <c r="D193" s="156" t="e">
        <f>VLOOKUP(B193,'No Eliminar'!B$3:E$18,4,FALSE)</f>
        <v>#N/A</v>
      </c>
      <c r="E193" s="63"/>
      <c r="F193" s="133"/>
      <c r="G193" s="153"/>
      <c r="H193" s="64"/>
      <c r="I193" s="82"/>
      <c r="J193" s="82"/>
      <c r="K193" s="63"/>
      <c r="L193" s="142"/>
      <c r="M193" s="937" t="str">
        <f t="shared" si="99"/>
        <v>;</v>
      </c>
      <c r="N193" s="938" t="str">
        <f t="shared" si="100"/>
        <v/>
      </c>
      <c r="O193" s="83"/>
      <c r="P193" s="83"/>
      <c r="Q193" s="83"/>
      <c r="R193" s="83"/>
      <c r="S193" s="83"/>
      <c r="T193" s="83"/>
      <c r="U193" s="83"/>
      <c r="V193" s="83"/>
      <c r="W193" s="83"/>
      <c r="X193" s="83"/>
      <c r="Y193" s="83"/>
      <c r="Z193" s="83"/>
      <c r="AA193" s="83"/>
      <c r="AB193" s="83"/>
      <c r="AC193" s="83"/>
      <c r="AD193" s="83"/>
      <c r="AE193" s="83"/>
      <c r="AF193" s="83"/>
      <c r="AG193" s="83"/>
      <c r="AH193" s="57">
        <f t="shared" si="101"/>
        <v>0</v>
      </c>
      <c r="AI193" s="75" t="str">
        <f t="shared" si="102"/>
        <v>Moderado</v>
      </c>
      <c r="AJ193" s="74">
        <f t="shared" si="103"/>
        <v>0.6</v>
      </c>
      <c r="AK193" s="936" t="e">
        <f>IF(AND(M193&lt;&gt;"",AI193&lt;&gt;""),VLOOKUP(M193&amp;AI193,'No Eliminar'!$P$32:$Q$56,2,FALSE),"")</f>
        <v>#N/A</v>
      </c>
      <c r="AL193" s="124"/>
      <c r="AM193" s="992"/>
      <c r="AN193" s="992"/>
      <c r="AO193" s="87" t="str">
        <f t="shared" si="104"/>
        <v>Impacto</v>
      </c>
      <c r="AP193" s="88"/>
      <c r="AQ193" s="130" t="str">
        <f t="shared" si="105"/>
        <v/>
      </c>
      <c r="AR193" s="88"/>
      <c r="AS193" s="86" t="str">
        <f t="shared" si="106"/>
        <v/>
      </c>
      <c r="AT193" s="89" t="e">
        <f t="shared" si="107"/>
        <v>#VALUE!</v>
      </c>
      <c r="AU193" s="88"/>
      <c r="AV193" s="88"/>
      <c r="AW193" s="88"/>
      <c r="AX193" s="89" t="str">
        <f t="shared" si="108"/>
        <v/>
      </c>
      <c r="AY193" s="90" t="str">
        <f t="shared" si="109"/>
        <v>Muy Alta</v>
      </c>
      <c r="AZ193" s="89" t="e">
        <f t="shared" si="110"/>
        <v>#VALUE!</v>
      </c>
      <c r="BA193" s="90" t="e">
        <f t="shared" si="111"/>
        <v>#VALUE!</v>
      </c>
      <c r="BB193" s="69" t="e">
        <f>IF(AND(AY193&lt;&gt;"",BA193&lt;&gt;""),VLOOKUP(AY193&amp;BA193,'No Eliminar'!$P$3:$Q$27,2,FALSE),"")</f>
        <v>#VALUE!</v>
      </c>
      <c r="BC193" s="88"/>
      <c r="BD193" s="992"/>
      <c r="BE193" s="992"/>
      <c r="BF193" s="992"/>
      <c r="BG193" s="992"/>
      <c r="BH193" s="992"/>
      <c r="BI193" s="1077"/>
    </row>
    <row r="194" spans="2:61" ht="49.5" thickBot="1" x14ac:dyDescent="0.35">
      <c r="B194" s="63"/>
      <c r="C194" s="156" t="e">
        <f>VLOOKUP(B194,'No Eliminar'!B$3:D$18,2,FALSE)</f>
        <v>#N/A</v>
      </c>
      <c r="D194" s="156" t="e">
        <f>VLOOKUP(B194,'No Eliminar'!B$3:E$18,4,FALSE)</f>
        <v>#N/A</v>
      </c>
      <c r="E194" s="63"/>
      <c r="F194" s="133"/>
      <c r="G194" s="153"/>
      <c r="H194" s="64"/>
      <c r="I194" s="82"/>
      <c r="J194" s="82"/>
      <c r="K194" s="63"/>
      <c r="L194" s="142"/>
      <c r="M194" s="937" t="str">
        <f t="shared" si="99"/>
        <v>;</v>
      </c>
      <c r="N194" s="938" t="str">
        <f t="shared" si="100"/>
        <v/>
      </c>
      <c r="O194" s="83"/>
      <c r="P194" s="83"/>
      <c r="Q194" s="83"/>
      <c r="R194" s="83"/>
      <c r="S194" s="83"/>
      <c r="T194" s="83"/>
      <c r="U194" s="83"/>
      <c r="V194" s="83"/>
      <c r="W194" s="83"/>
      <c r="X194" s="83"/>
      <c r="Y194" s="83"/>
      <c r="Z194" s="83"/>
      <c r="AA194" s="83"/>
      <c r="AB194" s="83"/>
      <c r="AC194" s="83"/>
      <c r="AD194" s="83"/>
      <c r="AE194" s="83"/>
      <c r="AF194" s="83"/>
      <c r="AG194" s="83"/>
      <c r="AH194" s="57">
        <f t="shared" si="101"/>
        <v>0</v>
      </c>
      <c r="AI194" s="75" t="str">
        <f t="shared" si="102"/>
        <v>Moderado</v>
      </c>
      <c r="AJ194" s="74">
        <f t="shared" si="103"/>
        <v>0.6</v>
      </c>
      <c r="AK194" s="936" t="e">
        <f>IF(AND(M194&lt;&gt;"",AI194&lt;&gt;""),VLOOKUP(M194&amp;AI194,'No Eliminar'!$P$32:$Q$56,2,FALSE),"")</f>
        <v>#N/A</v>
      </c>
      <c r="AL194" s="124"/>
      <c r="AM194" s="992"/>
      <c r="AN194" s="992"/>
      <c r="AO194" s="87" t="str">
        <f t="shared" si="104"/>
        <v>Impacto</v>
      </c>
      <c r="AP194" s="88"/>
      <c r="AQ194" s="130" t="str">
        <f t="shared" si="105"/>
        <v/>
      </c>
      <c r="AR194" s="88"/>
      <c r="AS194" s="86" t="str">
        <f t="shared" si="106"/>
        <v/>
      </c>
      <c r="AT194" s="89" t="e">
        <f t="shared" si="107"/>
        <v>#VALUE!</v>
      </c>
      <c r="AU194" s="88"/>
      <c r="AV194" s="88"/>
      <c r="AW194" s="88"/>
      <c r="AX194" s="89" t="str">
        <f t="shared" si="108"/>
        <v/>
      </c>
      <c r="AY194" s="90" t="str">
        <f t="shared" si="109"/>
        <v>Muy Alta</v>
      </c>
      <c r="AZ194" s="89" t="e">
        <f t="shared" si="110"/>
        <v>#VALUE!</v>
      </c>
      <c r="BA194" s="90" t="e">
        <f t="shared" si="111"/>
        <v>#VALUE!</v>
      </c>
      <c r="BB194" s="69" t="e">
        <f>IF(AND(AY194&lt;&gt;"",BA194&lt;&gt;""),VLOOKUP(AY194&amp;BA194,'No Eliminar'!$P$3:$Q$27,2,FALSE),"")</f>
        <v>#VALUE!</v>
      </c>
      <c r="BC194" s="88"/>
      <c r="BD194" s="992"/>
      <c r="BE194" s="992"/>
      <c r="BF194" s="992"/>
      <c r="BG194" s="992"/>
      <c r="BH194" s="992"/>
      <c r="BI194" s="1077"/>
    </row>
    <row r="195" spans="2:61" ht="49.5" thickBot="1" x14ac:dyDescent="0.35">
      <c r="B195" s="63"/>
      <c r="C195" s="156" t="e">
        <f>VLOOKUP(B195,'No Eliminar'!B$3:D$18,2,FALSE)</f>
        <v>#N/A</v>
      </c>
      <c r="D195" s="156" t="e">
        <f>VLOOKUP(B195,'No Eliminar'!B$3:E$18,4,FALSE)</f>
        <v>#N/A</v>
      </c>
      <c r="E195" s="63"/>
      <c r="F195" s="133"/>
      <c r="G195" s="153"/>
      <c r="H195" s="64"/>
      <c r="I195" s="82"/>
      <c r="J195" s="82"/>
      <c r="K195" s="63"/>
      <c r="L195" s="142"/>
      <c r="M195" s="937" t="str">
        <f t="shared" si="99"/>
        <v>;</v>
      </c>
      <c r="N195" s="938" t="str">
        <f t="shared" si="100"/>
        <v/>
      </c>
      <c r="O195" s="83"/>
      <c r="P195" s="83"/>
      <c r="Q195" s="83"/>
      <c r="R195" s="83"/>
      <c r="S195" s="83"/>
      <c r="T195" s="83"/>
      <c r="U195" s="83"/>
      <c r="V195" s="83"/>
      <c r="W195" s="83"/>
      <c r="X195" s="83"/>
      <c r="Y195" s="83"/>
      <c r="Z195" s="83"/>
      <c r="AA195" s="83"/>
      <c r="AB195" s="83"/>
      <c r="AC195" s="83"/>
      <c r="AD195" s="83"/>
      <c r="AE195" s="83"/>
      <c r="AF195" s="83"/>
      <c r="AG195" s="83"/>
      <c r="AH195" s="57">
        <f t="shared" si="101"/>
        <v>0</v>
      </c>
      <c r="AI195" s="75" t="str">
        <f t="shared" si="102"/>
        <v>Moderado</v>
      </c>
      <c r="AJ195" s="74">
        <f t="shared" si="103"/>
        <v>0.6</v>
      </c>
      <c r="AK195" s="936" t="e">
        <f>IF(AND(M195&lt;&gt;"",AI195&lt;&gt;""),VLOOKUP(M195&amp;AI195,'No Eliminar'!$P$32:$Q$56,2,FALSE),"")</f>
        <v>#N/A</v>
      </c>
      <c r="AL195" s="124"/>
      <c r="AM195" s="992"/>
      <c r="AN195" s="992"/>
      <c r="AO195" s="87" t="str">
        <f t="shared" si="104"/>
        <v>Impacto</v>
      </c>
      <c r="AP195" s="88"/>
      <c r="AQ195" s="130" t="str">
        <f t="shared" si="105"/>
        <v/>
      </c>
      <c r="AR195" s="88"/>
      <c r="AS195" s="86" t="str">
        <f t="shared" si="106"/>
        <v/>
      </c>
      <c r="AT195" s="89" t="e">
        <f t="shared" si="107"/>
        <v>#VALUE!</v>
      </c>
      <c r="AU195" s="88"/>
      <c r="AV195" s="88"/>
      <c r="AW195" s="88"/>
      <c r="AX195" s="89" t="str">
        <f t="shared" si="108"/>
        <v/>
      </c>
      <c r="AY195" s="90" t="str">
        <f t="shared" si="109"/>
        <v>Muy Alta</v>
      </c>
      <c r="AZ195" s="89" t="e">
        <f t="shared" si="110"/>
        <v>#VALUE!</v>
      </c>
      <c r="BA195" s="90" t="e">
        <f t="shared" si="111"/>
        <v>#VALUE!</v>
      </c>
      <c r="BB195" s="69" t="e">
        <f>IF(AND(AY195&lt;&gt;"",BA195&lt;&gt;""),VLOOKUP(AY195&amp;BA195,'No Eliminar'!$P$3:$Q$27,2,FALSE),"")</f>
        <v>#VALUE!</v>
      </c>
      <c r="BC195" s="88"/>
      <c r="BD195" s="992"/>
      <c r="BE195" s="992"/>
      <c r="BF195" s="992"/>
      <c r="BG195" s="992"/>
      <c r="BH195" s="992"/>
      <c r="BI195" s="1077"/>
    </row>
    <row r="196" spans="2:61" ht="49.5" thickBot="1" x14ac:dyDescent="0.35">
      <c r="B196" s="63"/>
      <c r="C196" s="156" t="e">
        <f>VLOOKUP(B196,'No Eliminar'!B$3:D$18,2,FALSE)</f>
        <v>#N/A</v>
      </c>
      <c r="D196" s="156" t="e">
        <f>VLOOKUP(B196,'No Eliminar'!B$3:E$18,4,FALSE)</f>
        <v>#N/A</v>
      </c>
      <c r="E196" s="63"/>
      <c r="F196" s="133"/>
      <c r="G196" s="153"/>
      <c r="H196" s="64"/>
      <c r="I196" s="82"/>
      <c r="J196" s="82"/>
      <c r="K196" s="63"/>
      <c r="L196" s="142"/>
      <c r="M196" s="937" t="str">
        <f t="shared" si="99"/>
        <v>;</v>
      </c>
      <c r="N196" s="938" t="str">
        <f t="shared" si="100"/>
        <v/>
      </c>
      <c r="O196" s="83"/>
      <c r="P196" s="83"/>
      <c r="Q196" s="83"/>
      <c r="R196" s="83"/>
      <c r="S196" s="83"/>
      <c r="T196" s="83"/>
      <c r="U196" s="83"/>
      <c r="V196" s="83"/>
      <c r="W196" s="83"/>
      <c r="X196" s="83"/>
      <c r="Y196" s="83"/>
      <c r="Z196" s="83"/>
      <c r="AA196" s="83"/>
      <c r="AB196" s="83"/>
      <c r="AC196" s="83"/>
      <c r="AD196" s="83"/>
      <c r="AE196" s="83"/>
      <c r="AF196" s="83"/>
      <c r="AG196" s="83"/>
      <c r="AH196" s="57">
        <f t="shared" si="101"/>
        <v>0</v>
      </c>
      <c r="AI196" s="75" t="str">
        <f t="shared" si="102"/>
        <v>Moderado</v>
      </c>
      <c r="AJ196" s="74">
        <f t="shared" si="103"/>
        <v>0.6</v>
      </c>
      <c r="AK196" s="936" t="e">
        <f>IF(AND(M196&lt;&gt;"",AI196&lt;&gt;""),VLOOKUP(M196&amp;AI196,'No Eliminar'!$P$32:$Q$56,2,FALSE),"")</f>
        <v>#N/A</v>
      </c>
      <c r="AL196" s="124"/>
      <c r="AM196" s="992"/>
      <c r="AN196" s="992"/>
      <c r="AO196" s="87" t="str">
        <f t="shared" si="104"/>
        <v>Impacto</v>
      </c>
      <c r="AP196" s="88"/>
      <c r="AQ196" s="130" t="str">
        <f t="shared" si="105"/>
        <v/>
      </c>
      <c r="AR196" s="88"/>
      <c r="AS196" s="86" t="str">
        <f t="shared" si="106"/>
        <v/>
      </c>
      <c r="AT196" s="89" t="e">
        <f t="shared" si="107"/>
        <v>#VALUE!</v>
      </c>
      <c r="AU196" s="88"/>
      <c r="AV196" s="88"/>
      <c r="AW196" s="88"/>
      <c r="AX196" s="89" t="str">
        <f t="shared" si="108"/>
        <v/>
      </c>
      <c r="AY196" s="90" t="str">
        <f t="shared" si="109"/>
        <v>Muy Alta</v>
      </c>
      <c r="AZ196" s="89" t="e">
        <f t="shared" si="110"/>
        <v>#VALUE!</v>
      </c>
      <c r="BA196" s="90" t="e">
        <f t="shared" si="111"/>
        <v>#VALUE!</v>
      </c>
      <c r="BB196" s="69" t="e">
        <f>IF(AND(AY196&lt;&gt;"",BA196&lt;&gt;""),VLOOKUP(AY196&amp;BA196,'No Eliminar'!$P$3:$Q$27,2,FALSE),"")</f>
        <v>#VALUE!</v>
      </c>
      <c r="BC196" s="88"/>
      <c r="BD196" s="992"/>
      <c r="BE196" s="992"/>
      <c r="BF196" s="992"/>
      <c r="BG196" s="992"/>
      <c r="BH196" s="992"/>
      <c r="BI196" s="1077"/>
    </row>
    <row r="197" spans="2:61" ht="49.5" thickBot="1" x14ac:dyDescent="0.35">
      <c r="B197" s="63"/>
      <c r="C197" s="156" t="e">
        <f>VLOOKUP(B197,'No Eliminar'!B$3:D$18,2,FALSE)</f>
        <v>#N/A</v>
      </c>
      <c r="D197" s="156" t="e">
        <f>VLOOKUP(B197,'No Eliminar'!B$3:E$18,4,FALSE)</f>
        <v>#N/A</v>
      </c>
      <c r="E197" s="63"/>
      <c r="F197" s="133"/>
      <c r="G197" s="153"/>
      <c r="H197" s="64"/>
      <c r="I197" s="82"/>
      <c r="J197" s="82"/>
      <c r="K197" s="63"/>
      <c r="L197" s="142"/>
      <c r="M197" s="937" t="str">
        <f t="shared" si="99"/>
        <v>;</v>
      </c>
      <c r="N197" s="938" t="str">
        <f t="shared" si="100"/>
        <v/>
      </c>
      <c r="O197" s="83"/>
      <c r="P197" s="83"/>
      <c r="Q197" s="83"/>
      <c r="R197" s="83"/>
      <c r="S197" s="83"/>
      <c r="T197" s="83"/>
      <c r="U197" s="83"/>
      <c r="V197" s="83"/>
      <c r="W197" s="83"/>
      <c r="X197" s="83"/>
      <c r="Y197" s="83"/>
      <c r="Z197" s="83"/>
      <c r="AA197" s="83"/>
      <c r="AB197" s="83"/>
      <c r="AC197" s="83"/>
      <c r="AD197" s="83"/>
      <c r="AE197" s="83"/>
      <c r="AF197" s="83"/>
      <c r="AG197" s="83"/>
      <c r="AH197" s="57">
        <f t="shared" si="101"/>
        <v>0</v>
      </c>
      <c r="AI197" s="75" t="str">
        <f t="shared" si="102"/>
        <v>Moderado</v>
      </c>
      <c r="AJ197" s="74">
        <f t="shared" si="103"/>
        <v>0.6</v>
      </c>
      <c r="AK197" s="936" t="e">
        <f>IF(AND(M197&lt;&gt;"",AI197&lt;&gt;""),VLOOKUP(M197&amp;AI197,'No Eliminar'!$P$32:$Q$56,2,FALSE),"")</f>
        <v>#N/A</v>
      </c>
      <c r="AL197" s="124"/>
      <c r="AM197" s="992"/>
      <c r="AN197" s="992"/>
      <c r="AO197" s="87" t="str">
        <f t="shared" si="104"/>
        <v>Impacto</v>
      </c>
      <c r="AP197" s="88"/>
      <c r="AQ197" s="130" t="str">
        <f t="shared" si="105"/>
        <v/>
      </c>
      <c r="AR197" s="88"/>
      <c r="AS197" s="86" t="str">
        <f t="shared" si="106"/>
        <v/>
      </c>
      <c r="AT197" s="89" t="e">
        <f t="shared" si="107"/>
        <v>#VALUE!</v>
      </c>
      <c r="AU197" s="88"/>
      <c r="AV197" s="88"/>
      <c r="AW197" s="88"/>
      <c r="AX197" s="89" t="str">
        <f t="shared" si="108"/>
        <v/>
      </c>
      <c r="AY197" s="90" t="str">
        <f t="shared" si="109"/>
        <v>Muy Alta</v>
      </c>
      <c r="AZ197" s="89" t="e">
        <f t="shared" si="110"/>
        <v>#VALUE!</v>
      </c>
      <c r="BA197" s="90" t="e">
        <f t="shared" si="111"/>
        <v>#VALUE!</v>
      </c>
      <c r="BB197" s="69" t="e">
        <f>IF(AND(AY197&lt;&gt;"",BA197&lt;&gt;""),VLOOKUP(AY197&amp;BA197,'No Eliminar'!$P$3:$Q$27,2,FALSE),"")</f>
        <v>#VALUE!</v>
      </c>
      <c r="BC197" s="88"/>
      <c r="BD197" s="992"/>
      <c r="BE197" s="992"/>
      <c r="BF197" s="992"/>
      <c r="BG197" s="992"/>
      <c r="BH197" s="992"/>
      <c r="BI197" s="1077"/>
    </row>
    <row r="198" spans="2:61" ht="49.5" thickBot="1" x14ac:dyDescent="0.35">
      <c r="B198" s="63"/>
      <c r="C198" s="156" t="e">
        <f>VLOOKUP(B198,'No Eliminar'!B$3:D$18,2,FALSE)</f>
        <v>#N/A</v>
      </c>
      <c r="D198" s="156" t="e">
        <f>VLOOKUP(B198,'No Eliminar'!B$3:E$18,4,FALSE)</f>
        <v>#N/A</v>
      </c>
      <c r="E198" s="63"/>
      <c r="F198" s="133"/>
      <c r="G198" s="153"/>
      <c r="H198" s="64"/>
      <c r="I198" s="82"/>
      <c r="J198" s="82"/>
      <c r="K198" s="63"/>
      <c r="L198" s="142"/>
      <c r="M198" s="937" t="str">
        <f t="shared" si="99"/>
        <v>;</v>
      </c>
      <c r="N198" s="938" t="str">
        <f t="shared" si="100"/>
        <v/>
      </c>
      <c r="O198" s="83"/>
      <c r="P198" s="83"/>
      <c r="Q198" s="83"/>
      <c r="R198" s="83"/>
      <c r="S198" s="83"/>
      <c r="T198" s="83"/>
      <c r="U198" s="83"/>
      <c r="V198" s="83"/>
      <c r="W198" s="83"/>
      <c r="X198" s="83"/>
      <c r="Y198" s="83"/>
      <c r="Z198" s="83"/>
      <c r="AA198" s="83"/>
      <c r="AB198" s="83"/>
      <c r="AC198" s="83"/>
      <c r="AD198" s="83"/>
      <c r="AE198" s="83"/>
      <c r="AF198" s="83"/>
      <c r="AG198" s="83"/>
      <c r="AH198" s="57">
        <f t="shared" si="101"/>
        <v>0</v>
      </c>
      <c r="AI198" s="75" t="str">
        <f t="shared" si="102"/>
        <v>Moderado</v>
      </c>
      <c r="AJ198" s="74">
        <f t="shared" si="103"/>
        <v>0.6</v>
      </c>
      <c r="AK198" s="936" t="e">
        <f>IF(AND(M198&lt;&gt;"",AI198&lt;&gt;""),VLOOKUP(M198&amp;AI198,'No Eliminar'!$P$32:$Q$56,2,FALSE),"")</f>
        <v>#N/A</v>
      </c>
      <c r="AL198" s="124"/>
      <c r="AM198" s="992"/>
      <c r="AN198" s="992"/>
      <c r="AO198" s="87" t="str">
        <f t="shared" si="104"/>
        <v>Impacto</v>
      </c>
      <c r="AP198" s="88"/>
      <c r="AQ198" s="130" t="str">
        <f t="shared" si="105"/>
        <v/>
      </c>
      <c r="AR198" s="88"/>
      <c r="AS198" s="86" t="str">
        <f t="shared" si="106"/>
        <v/>
      </c>
      <c r="AT198" s="89" t="e">
        <f t="shared" si="107"/>
        <v>#VALUE!</v>
      </c>
      <c r="AU198" s="88"/>
      <c r="AV198" s="88"/>
      <c r="AW198" s="88"/>
      <c r="AX198" s="89" t="str">
        <f t="shared" si="108"/>
        <v/>
      </c>
      <c r="AY198" s="90" t="str">
        <f t="shared" si="109"/>
        <v>Muy Alta</v>
      </c>
      <c r="AZ198" s="89" t="e">
        <f t="shared" si="110"/>
        <v>#VALUE!</v>
      </c>
      <c r="BA198" s="90" t="e">
        <f t="shared" si="111"/>
        <v>#VALUE!</v>
      </c>
      <c r="BB198" s="69" t="e">
        <f>IF(AND(AY198&lt;&gt;"",BA198&lt;&gt;""),VLOOKUP(AY198&amp;BA198,'No Eliminar'!$P$3:$Q$27,2,FALSE),"")</f>
        <v>#VALUE!</v>
      </c>
      <c r="BC198" s="88"/>
      <c r="BD198" s="992"/>
      <c r="BE198" s="992"/>
      <c r="BF198" s="992"/>
      <c r="BG198" s="992"/>
      <c r="BH198" s="992"/>
      <c r="BI198" s="1077"/>
    </row>
    <row r="199" spans="2:61" ht="49.5" thickBot="1" x14ac:dyDescent="0.35">
      <c r="B199" s="63"/>
      <c r="C199" s="156" t="e">
        <f>VLOOKUP(B199,'No Eliminar'!B$3:D$18,2,FALSE)</f>
        <v>#N/A</v>
      </c>
      <c r="D199" s="156" t="e">
        <f>VLOOKUP(B199,'No Eliminar'!B$3:E$18,4,FALSE)</f>
        <v>#N/A</v>
      </c>
      <c r="E199" s="63"/>
      <c r="F199" s="133"/>
      <c r="G199" s="153"/>
      <c r="H199" s="64"/>
      <c r="I199" s="82"/>
      <c r="J199" s="82"/>
      <c r="K199" s="63"/>
      <c r="L199" s="142"/>
      <c r="M199" s="937" t="str">
        <f t="shared" si="99"/>
        <v>;</v>
      </c>
      <c r="N199" s="938" t="str">
        <f t="shared" si="100"/>
        <v/>
      </c>
      <c r="O199" s="83"/>
      <c r="P199" s="83"/>
      <c r="Q199" s="83"/>
      <c r="R199" s="83"/>
      <c r="S199" s="83"/>
      <c r="T199" s="83"/>
      <c r="U199" s="83"/>
      <c r="V199" s="83"/>
      <c r="W199" s="83"/>
      <c r="X199" s="83"/>
      <c r="Y199" s="83"/>
      <c r="Z199" s="83"/>
      <c r="AA199" s="83"/>
      <c r="AB199" s="83"/>
      <c r="AC199" s="83"/>
      <c r="AD199" s="83"/>
      <c r="AE199" s="83"/>
      <c r="AF199" s="83"/>
      <c r="AG199" s="83"/>
      <c r="AH199" s="57">
        <f t="shared" si="101"/>
        <v>0</v>
      </c>
      <c r="AI199" s="75" t="str">
        <f t="shared" si="102"/>
        <v>Moderado</v>
      </c>
      <c r="AJ199" s="74">
        <f t="shared" si="103"/>
        <v>0.6</v>
      </c>
      <c r="AK199" s="936" t="e">
        <f>IF(AND(M199&lt;&gt;"",AI199&lt;&gt;""),VLOOKUP(M199&amp;AI199,'No Eliminar'!$P$32:$Q$56,2,FALSE),"")</f>
        <v>#N/A</v>
      </c>
      <c r="AL199" s="124"/>
      <c r="AM199" s="992"/>
      <c r="AN199" s="992"/>
      <c r="AO199" s="87" t="str">
        <f t="shared" si="104"/>
        <v>Impacto</v>
      </c>
      <c r="AP199" s="88"/>
      <c r="AQ199" s="130" t="str">
        <f t="shared" si="105"/>
        <v/>
      </c>
      <c r="AR199" s="88"/>
      <c r="AS199" s="86" t="str">
        <f t="shared" si="106"/>
        <v/>
      </c>
      <c r="AT199" s="89" t="e">
        <f t="shared" si="107"/>
        <v>#VALUE!</v>
      </c>
      <c r="AU199" s="88"/>
      <c r="AV199" s="88"/>
      <c r="AW199" s="88"/>
      <c r="AX199" s="89" t="str">
        <f t="shared" si="108"/>
        <v/>
      </c>
      <c r="AY199" s="90" t="str">
        <f t="shared" si="109"/>
        <v>Muy Alta</v>
      </c>
      <c r="AZ199" s="89" t="e">
        <f t="shared" si="110"/>
        <v>#VALUE!</v>
      </c>
      <c r="BA199" s="90" t="e">
        <f t="shared" si="111"/>
        <v>#VALUE!</v>
      </c>
      <c r="BB199" s="69" t="e">
        <f>IF(AND(AY199&lt;&gt;"",BA199&lt;&gt;""),VLOOKUP(AY199&amp;BA199,'No Eliminar'!$P$3:$Q$27,2,FALSE),"")</f>
        <v>#VALUE!</v>
      </c>
      <c r="BC199" s="88"/>
      <c r="BD199" s="992"/>
      <c r="BE199" s="992"/>
      <c r="BF199" s="992"/>
      <c r="BG199" s="992"/>
      <c r="BH199" s="992"/>
      <c r="BI199" s="1077"/>
    </row>
    <row r="200" spans="2:61" ht="49.5" thickBot="1" x14ac:dyDescent="0.35">
      <c r="B200" s="63"/>
      <c r="C200" s="156" t="e">
        <f>VLOOKUP(B200,'No Eliminar'!B$3:D$18,2,FALSE)</f>
        <v>#N/A</v>
      </c>
      <c r="D200" s="156" t="e">
        <f>VLOOKUP(B200,'No Eliminar'!B$3:E$18,4,FALSE)</f>
        <v>#N/A</v>
      </c>
      <c r="E200" s="63"/>
      <c r="F200" s="133"/>
      <c r="G200" s="153"/>
      <c r="H200" s="64"/>
      <c r="I200" s="82"/>
      <c r="J200" s="82"/>
      <c r="K200" s="63"/>
      <c r="L200" s="142"/>
      <c r="M200" s="937" t="str">
        <f t="shared" ref="M200:M245" si="112">IF(L200="No se ha presentado en los últimos años","Rara vez", IF(L200="Al menos  1 vez en los últimos 5 años","Improbable", IF(L200="Al menos  1 vez en los últimos 2 años","Posible", IF(L200="Al menos  1 vez en el último año","Probable",IF(L200="Más de 1 vez al año","Casi seguro",";")))))</f>
        <v>;</v>
      </c>
      <c r="N200" s="938" t="str">
        <f t="shared" ref="N200:N245" si="113">IF(M200="Rara vez", 20%, IF(M200="Improbable",40%, IF(M200="Posible",60%, IF(M200="Probable",80%,IF(M200="Casi seguro",100%,"")))))</f>
        <v/>
      </c>
      <c r="O200" s="83"/>
      <c r="P200" s="83"/>
      <c r="Q200" s="83"/>
      <c r="R200" s="83"/>
      <c r="S200" s="83"/>
      <c r="T200" s="83"/>
      <c r="U200" s="83"/>
      <c r="V200" s="83"/>
      <c r="W200" s="83"/>
      <c r="X200" s="83"/>
      <c r="Y200" s="83"/>
      <c r="Z200" s="83"/>
      <c r="AA200" s="83"/>
      <c r="AB200" s="83"/>
      <c r="AC200" s="83"/>
      <c r="AD200" s="83"/>
      <c r="AE200" s="83"/>
      <c r="AF200" s="83"/>
      <c r="AG200" s="83"/>
      <c r="AH200" s="57">
        <f t="shared" si="101"/>
        <v>0</v>
      </c>
      <c r="AI200" s="75" t="str">
        <f t="shared" si="102"/>
        <v>Moderado</v>
      </c>
      <c r="AJ200" s="74">
        <f t="shared" si="103"/>
        <v>0.6</v>
      </c>
      <c r="AK200" s="936" t="e">
        <f>IF(AND(M200&lt;&gt;"",AI200&lt;&gt;""),VLOOKUP(M200&amp;AI200,'No Eliminar'!$P$32:$Q$56,2,FALSE),"")</f>
        <v>#N/A</v>
      </c>
      <c r="AL200" s="124"/>
      <c r="AM200" s="992"/>
      <c r="AN200" s="992"/>
      <c r="AO200" s="87" t="str">
        <f t="shared" si="104"/>
        <v>Impacto</v>
      </c>
      <c r="AP200" s="88"/>
      <c r="AQ200" s="130" t="str">
        <f t="shared" si="105"/>
        <v/>
      </c>
      <c r="AR200" s="88"/>
      <c r="AS200" s="86" t="str">
        <f t="shared" si="106"/>
        <v/>
      </c>
      <c r="AT200" s="89" t="e">
        <f t="shared" si="107"/>
        <v>#VALUE!</v>
      </c>
      <c r="AU200" s="88"/>
      <c r="AV200" s="88"/>
      <c r="AW200" s="88"/>
      <c r="AX200" s="89" t="str">
        <f t="shared" si="108"/>
        <v/>
      </c>
      <c r="AY200" s="90" t="str">
        <f t="shared" si="109"/>
        <v>Muy Alta</v>
      </c>
      <c r="AZ200" s="89" t="e">
        <f t="shared" si="110"/>
        <v>#VALUE!</v>
      </c>
      <c r="BA200" s="90" t="e">
        <f t="shared" si="111"/>
        <v>#VALUE!</v>
      </c>
      <c r="BB200" s="69" t="e">
        <f>IF(AND(AY200&lt;&gt;"",BA200&lt;&gt;""),VLOOKUP(AY200&amp;BA200,'No Eliminar'!$P$3:$Q$27,2,FALSE),"")</f>
        <v>#VALUE!</v>
      </c>
      <c r="BC200" s="88"/>
      <c r="BD200" s="992"/>
      <c r="BE200" s="992"/>
      <c r="BF200" s="992"/>
      <c r="BG200" s="992"/>
      <c r="BH200" s="992"/>
      <c r="BI200" s="1077"/>
    </row>
    <row r="201" spans="2:61" ht="49.5" thickBot="1" x14ac:dyDescent="0.35">
      <c r="B201" s="63"/>
      <c r="C201" s="156" t="e">
        <f>VLOOKUP(B201,'No Eliminar'!B$3:D$18,2,FALSE)</f>
        <v>#N/A</v>
      </c>
      <c r="D201" s="156" t="e">
        <f>VLOOKUP(B201,'No Eliminar'!B$3:E$18,4,FALSE)</f>
        <v>#N/A</v>
      </c>
      <c r="E201" s="63"/>
      <c r="F201" s="133"/>
      <c r="G201" s="153"/>
      <c r="H201" s="64"/>
      <c r="I201" s="82"/>
      <c r="J201" s="82"/>
      <c r="K201" s="63"/>
      <c r="L201" s="142"/>
      <c r="M201" s="937" t="str">
        <f t="shared" si="112"/>
        <v>;</v>
      </c>
      <c r="N201" s="938" t="str">
        <f t="shared" si="113"/>
        <v/>
      </c>
      <c r="O201" s="83"/>
      <c r="P201" s="83"/>
      <c r="Q201" s="83"/>
      <c r="R201" s="83"/>
      <c r="S201" s="83"/>
      <c r="T201" s="83"/>
      <c r="U201" s="83"/>
      <c r="V201" s="83"/>
      <c r="W201" s="83"/>
      <c r="X201" s="83"/>
      <c r="Y201" s="83"/>
      <c r="Z201" s="83"/>
      <c r="AA201" s="83"/>
      <c r="AB201" s="83"/>
      <c r="AC201" s="83"/>
      <c r="AD201" s="83"/>
      <c r="AE201" s="83"/>
      <c r="AF201" s="83"/>
      <c r="AG201" s="83"/>
      <c r="AH201" s="57">
        <f t="shared" si="101"/>
        <v>0</v>
      </c>
      <c r="AI201" s="75" t="str">
        <f t="shared" si="102"/>
        <v>Moderado</v>
      </c>
      <c r="AJ201" s="74">
        <f t="shared" si="103"/>
        <v>0.6</v>
      </c>
      <c r="AK201" s="936" t="e">
        <f>IF(AND(M201&lt;&gt;"",AI201&lt;&gt;""),VLOOKUP(M201&amp;AI201,'No Eliminar'!$P$32:$Q$56,2,FALSE),"")</f>
        <v>#N/A</v>
      </c>
      <c r="AL201" s="124"/>
      <c r="AM201" s="992"/>
      <c r="AN201" s="992"/>
      <c r="AO201" s="87" t="str">
        <f t="shared" si="104"/>
        <v>Impacto</v>
      </c>
      <c r="AP201" s="88"/>
      <c r="AQ201" s="130" t="str">
        <f t="shared" si="105"/>
        <v/>
      </c>
      <c r="AR201" s="88"/>
      <c r="AS201" s="86" t="str">
        <f t="shared" si="106"/>
        <v/>
      </c>
      <c r="AT201" s="89" t="e">
        <f t="shared" si="107"/>
        <v>#VALUE!</v>
      </c>
      <c r="AU201" s="88"/>
      <c r="AV201" s="88"/>
      <c r="AW201" s="88"/>
      <c r="AX201" s="89" t="str">
        <f t="shared" si="108"/>
        <v/>
      </c>
      <c r="AY201" s="90" t="str">
        <f t="shared" si="109"/>
        <v>Muy Alta</v>
      </c>
      <c r="AZ201" s="89" t="e">
        <f t="shared" si="110"/>
        <v>#VALUE!</v>
      </c>
      <c r="BA201" s="90" t="e">
        <f t="shared" si="111"/>
        <v>#VALUE!</v>
      </c>
      <c r="BB201" s="69" t="e">
        <f>IF(AND(AY201&lt;&gt;"",BA201&lt;&gt;""),VLOOKUP(AY201&amp;BA201,'No Eliminar'!$P$3:$Q$27,2,FALSE),"")</f>
        <v>#VALUE!</v>
      </c>
      <c r="BC201" s="88"/>
      <c r="BD201" s="992"/>
      <c r="BE201" s="992"/>
      <c r="BF201" s="992"/>
      <c r="BG201" s="992"/>
      <c r="BH201" s="992"/>
      <c r="BI201" s="1077"/>
    </row>
    <row r="202" spans="2:61" ht="49.5" thickBot="1" x14ac:dyDescent="0.35">
      <c r="B202" s="63"/>
      <c r="C202" s="156" t="e">
        <f>VLOOKUP(B202,'No Eliminar'!B$3:D$18,2,FALSE)</f>
        <v>#N/A</v>
      </c>
      <c r="D202" s="156" t="e">
        <f>VLOOKUP(B202,'No Eliminar'!B$3:E$18,4,FALSE)</f>
        <v>#N/A</v>
      </c>
      <c r="E202" s="63"/>
      <c r="F202" s="133"/>
      <c r="G202" s="153"/>
      <c r="H202" s="64"/>
      <c r="I202" s="82"/>
      <c r="J202" s="82"/>
      <c r="K202" s="63"/>
      <c r="L202" s="142"/>
      <c r="M202" s="937" t="str">
        <f t="shared" si="112"/>
        <v>;</v>
      </c>
      <c r="N202" s="938" t="str">
        <f t="shared" si="113"/>
        <v/>
      </c>
      <c r="O202" s="83"/>
      <c r="P202" s="83"/>
      <c r="Q202" s="83"/>
      <c r="R202" s="83"/>
      <c r="S202" s="83"/>
      <c r="T202" s="83"/>
      <c r="U202" s="83"/>
      <c r="V202" s="83"/>
      <c r="W202" s="83"/>
      <c r="X202" s="83"/>
      <c r="Y202" s="83"/>
      <c r="Z202" s="83"/>
      <c r="AA202" s="83"/>
      <c r="AB202" s="83"/>
      <c r="AC202" s="83"/>
      <c r="AD202" s="83"/>
      <c r="AE202" s="83"/>
      <c r="AF202" s="83"/>
      <c r="AG202" s="83"/>
      <c r="AH202" s="57">
        <f t="shared" si="101"/>
        <v>0</v>
      </c>
      <c r="AI202" s="75" t="str">
        <f t="shared" si="102"/>
        <v>Moderado</v>
      </c>
      <c r="AJ202" s="74">
        <f t="shared" si="103"/>
        <v>0.6</v>
      </c>
      <c r="AK202" s="936" t="e">
        <f>IF(AND(M202&lt;&gt;"",AI202&lt;&gt;""),VLOOKUP(M202&amp;AI202,'No Eliminar'!$P$32:$Q$56,2,FALSE),"")</f>
        <v>#N/A</v>
      </c>
      <c r="AL202" s="124"/>
      <c r="AM202" s="992"/>
      <c r="AN202" s="992"/>
      <c r="AO202" s="87" t="str">
        <f t="shared" si="104"/>
        <v>Impacto</v>
      </c>
      <c r="AP202" s="88"/>
      <c r="AQ202" s="130" t="str">
        <f t="shared" si="105"/>
        <v/>
      </c>
      <c r="AR202" s="88"/>
      <c r="AS202" s="86" t="str">
        <f t="shared" si="106"/>
        <v/>
      </c>
      <c r="AT202" s="89" t="e">
        <f t="shared" si="107"/>
        <v>#VALUE!</v>
      </c>
      <c r="AU202" s="88"/>
      <c r="AV202" s="88"/>
      <c r="AW202" s="88"/>
      <c r="AX202" s="89" t="str">
        <f t="shared" si="108"/>
        <v/>
      </c>
      <c r="AY202" s="90" t="str">
        <f t="shared" si="109"/>
        <v>Muy Alta</v>
      </c>
      <c r="AZ202" s="89" t="e">
        <f t="shared" si="110"/>
        <v>#VALUE!</v>
      </c>
      <c r="BA202" s="90" t="e">
        <f t="shared" si="111"/>
        <v>#VALUE!</v>
      </c>
      <c r="BB202" s="69" t="e">
        <f>IF(AND(AY202&lt;&gt;"",BA202&lt;&gt;""),VLOOKUP(AY202&amp;BA202,'No Eliminar'!$P$3:$Q$27,2,FALSE),"")</f>
        <v>#VALUE!</v>
      </c>
      <c r="BC202" s="88"/>
      <c r="BD202" s="992"/>
      <c r="BE202" s="992"/>
      <c r="BF202" s="992"/>
      <c r="BG202" s="992"/>
      <c r="BH202" s="992"/>
      <c r="BI202" s="1077"/>
    </row>
    <row r="203" spans="2:61" ht="49.5" thickBot="1" x14ac:dyDescent="0.35">
      <c r="B203" s="63"/>
      <c r="C203" s="156" t="e">
        <f>VLOOKUP(B203,'No Eliminar'!B$3:D$18,2,FALSE)</f>
        <v>#N/A</v>
      </c>
      <c r="D203" s="156" t="e">
        <f>VLOOKUP(B203,'No Eliminar'!B$3:E$18,4,FALSE)</f>
        <v>#N/A</v>
      </c>
      <c r="E203" s="63"/>
      <c r="F203" s="133"/>
      <c r="G203" s="153"/>
      <c r="H203" s="64"/>
      <c r="I203" s="82"/>
      <c r="J203" s="82"/>
      <c r="K203" s="63"/>
      <c r="L203" s="142"/>
      <c r="M203" s="937" t="str">
        <f t="shared" si="112"/>
        <v>;</v>
      </c>
      <c r="N203" s="938" t="str">
        <f t="shared" si="113"/>
        <v/>
      </c>
      <c r="O203" s="83"/>
      <c r="P203" s="83"/>
      <c r="Q203" s="83"/>
      <c r="R203" s="83"/>
      <c r="S203" s="83"/>
      <c r="T203" s="83"/>
      <c r="U203" s="83"/>
      <c r="V203" s="83"/>
      <c r="W203" s="83"/>
      <c r="X203" s="83"/>
      <c r="Y203" s="83"/>
      <c r="Z203" s="83"/>
      <c r="AA203" s="83"/>
      <c r="AB203" s="83"/>
      <c r="AC203" s="83"/>
      <c r="AD203" s="83"/>
      <c r="AE203" s="83"/>
      <c r="AF203" s="83"/>
      <c r="AG203" s="83"/>
      <c r="AH203" s="57">
        <f t="shared" si="101"/>
        <v>0</v>
      </c>
      <c r="AI203" s="75" t="str">
        <f t="shared" si="102"/>
        <v>Moderado</v>
      </c>
      <c r="AJ203" s="74">
        <f t="shared" si="103"/>
        <v>0.6</v>
      </c>
      <c r="AK203" s="936" t="e">
        <f>IF(AND(M203&lt;&gt;"",AI203&lt;&gt;""),VLOOKUP(M203&amp;AI203,'No Eliminar'!$P$32:$Q$56,2,FALSE),"")</f>
        <v>#N/A</v>
      </c>
      <c r="AL203" s="124"/>
      <c r="AM203" s="992"/>
      <c r="AN203" s="992"/>
      <c r="AO203" s="87" t="str">
        <f t="shared" si="104"/>
        <v>Impacto</v>
      </c>
      <c r="AP203" s="88"/>
      <c r="AQ203" s="130" t="str">
        <f t="shared" si="105"/>
        <v/>
      </c>
      <c r="AR203" s="88"/>
      <c r="AS203" s="86" t="str">
        <f t="shared" si="106"/>
        <v/>
      </c>
      <c r="AT203" s="89" t="e">
        <f t="shared" si="107"/>
        <v>#VALUE!</v>
      </c>
      <c r="AU203" s="88"/>
      <c r="AV203" s="88"/>
      <c r="AW203" s="88"/>
      <c r="AX203" s="89" t="str">
        <f t="shared" si="108"/>
        <v/>
      </c>
      <c r="AY203" s="90" t="str">
        <f t="shared" si="109"/>
        <v>Muy Alta</v>
      </c>
      <c r="AZ203" s="89" t="e">
        <f t="shared" si="110"/>
        <v>#VALUE!</v>
      </c>
      <c r="BA203" s="90" t="e">
        <f t="shared" si="111"/>
        <v>#VALUE!</v>
      </c>
      <c r="BB203" s="69" t="e">
        <f>IF(AND(AY203&lt;&gt;"",BA203&lt;&gt;""),VLOOKUP(AY203&amp;BA203,'No Eliminar'!$P$3:$Q$27,2,FALSE),"")</f>
        <v>#VALUE!</v>
      </c>
      <c r="BC203" s="88"/>
      <c r="BD203" s="992"/>
      <c r="BE203" s="992"/>
      <c r="BF203" s="992"/>
      <c r="BG203" s="992"/>
      <c r="BH203" s="992"/>
      <c r="BI203" s="1077"/>
    </row>
    <row r="204" spans="2:61" ht="49.5" thickBot="1" x14ac:dyDescent="0.35">
      <c r="B204" s="63"/>
      <c r="C204" s="156" t="e">
        <f>VLOOKUP(B204,'No Eliminar'!B$3:D$18,2,FALSE)</f>
        <v>#N/A</v>
      </c>
      <c r="D204" s="156" t="e">
        <f>VLOOKUP(B204,'No Eliminar'!B$3:E$18,4,FALSE)</f>
        <v>#N/A</v>
      </c>
      <c r="E204" s="63"/>
      <c r="F204" s="133"/>
      <c r="G204" s="153"/>
      <c r="H204" s="64"/>
      <c r="I204" s="82"/>
      <c r="J204" s="82"/>
      <c r="K204" s="63"/>
      <c r="L204" s="142"/>
      <c r="M204" s="937" t="str">
        <f t="shared" si="112"/>
        <v>;</v>
      </c>
      <c r="N204" s="938" t="str">
        <f t="shared" si="113"/>
        <v/>
      </c>
      <c r="O204" s="83"/>
      <c r="P204" s="83"/>
      <c r="Q204" s="83"/>
      <c r="R204" s="83"/>
      <c r="S204" s="83"/>
      <c r="T204" s="83"/>
      <c r="U204" s="83"/>
      <c r="V204" s="83"/>
      <c r="W204" s="83"/>
      <c r="X204" s="83"/>
      <c r="Y204" s="83"/>
      <c r="Z204" s="83"/>
      <c r="AA204" s="83"/>
      <c r="AB204" s="83"/>
      <c r="AC204" s="83"/>
      <c r="AD204" s="83"/>
      <c r="AE204" s="83"/>
      <c r="AF204" s="83"/>
      <c r="AG204" s="83"/>
      <c r="AH204" s="57">
        <f t="shared" si="101"/>
        <v>0</v>
      </c>
      <c r="AI204" s="75" t="str">
        <f t="shared" si="102"/>
        <v>Moderado</v>
      </c>
      <c r="AJ204" s="74">
        <f t="shared" si="103"/>
        <v>0.6</v>
      </c>
      <c r="AK204" s="936" t="e">
        <f>IF(AND(M204&lt;&gt;"",AI204&lt;&gt;""),VLOOKUP(M204&amp;AI204,'No Eliminar'!$P$32:$Q$56,2,FALSE),"")</f>
        <v>#N/A</v>
      </c>
      <c r="AL204" s="124"/>
      <c r="AM204" s="992"/>
      <c r="AN204" s="992"/>
      <c r="AO204" s="87" t="str">
        <f t="shared" si="104"/>
        <v>Impacto</v>
      </c>
      <c r="AP204" s="88"/>
      <c r="AQ204" s="130" t="str">
        <f t="shared" si="105"/>
        <v/>
      </c>
      <c r="AR204" s="88"/>
      <c r="AS204" s="86" t="str">
        <f t="shared" si="106"/>
        <v/>
      </c>
      <c r="AT204" s="89" t="e">
        <f t="shared" si="107"/>
        <v>#VALUE!</v>
      </c>
      <c r="AU204" s="88"/>
      <c r="AV204" s="88"/>
      <c r="AW204" s="88"/>
      <c r="AX204" s="89" t="str">
        <f t="shared" si="108"/>
        <v/>
      </c>
      <c r="AY204" s="90" t="str">
        <f t="shared" si="109"/>
        <v>Muy Alta</v>
      </c>
      <c r="AZ204" s="89" t="e">
        <f t="shared" si="110"/>
        <v>#VALUE!</v>
      </c>
      <c r="BA204" s="90" t="e">
        <f t="shared" si="111"/>
        <v>#VALUE!</v>
      </c>
      <c r="BB204" s="69" t="e">
        <f>IF(AND(AY204&lt;&gt;"",BA204&lt;&gt;""),VLOOKUP(AY204&amp;BA204,'No Eliminar'!$P$3:$Q$27,2,FALSE),"")</f>
        <v>#VALUE!</v>
      </c>
      <c r="BC204" s="88"/>
      <c r="BD204" s="992"/>
      <c r="BE204" s="992"/>
      <c r="BF204" s="992"/>
      <c r="BG204" s="992"/>
      <c r="BH204" s="992"/>
      <c r="BI204" s="1077"/>
    </row>
    <row r="205" spans="2:61" ht="49.5" thickBot="1" x14ac:dyDescent="0.35">
      <c r="B205" s="63"/>
      <c r="C205" s="156" t="e">
        <f>VLOOKUP(B205,'No Eliminar'!B$3:D$18,2,FALSE)</f>
        <v>#N/A</v>
      </c>
      <c r="D205" s="156" t="e">
        <f>VLOOKUP(B205,'No Eliminar'!B$3:E$18,4,FALSE)</f>
        <v>#N/A</v>
      </c>
      <c r="E205" s="63"/>
      <c r="F205" s="133"/>
      <c r="G205" s="153"/>
      <c r="H205" s="64"/>
      <c r="I205" s="82"/>
      <c r="J205" s="82"/>
      <c r="K205" s="63"/>
      <c r="L205" s="142"/>
      <c r="M205" s="937" t="str">
        <f t="shared" si="112"/>
        <v>;</v>
      </c>
      <c r="N205" s="938" t="str">
        <f t="shared" si="113"/>
        <v/>
      </c>
      <c r="O205" s="83"/>
      <c r="P205" s="83"/>
      <c r="Q205" s="83"/>
      <c r="R205" s="83"/>
      <c r="S205" s="83"/>
      <c r="T205" s="83"/>
      <c r="U205" s="83"/>
      <c r="V205" s="83"/>
      <c r="W205" s="83"/>
      <c r="X205" s="83"/>
      <c r="Y205" s="83"/>
      <c r="Z205" s="83"/>
      <c r="AA205" s="83"/>
      <c r="AB205" s="83"/>
      <c r="AC205" s="83"/>
      <c r="AD205" s="83"/>
      <c r="AE205" s="83"/>
      <c r="AF205" s="83"/>
      <c r="AG205" s="83"/>
      <c r="AH205" s="57">
        <f t="shared" si="101"/>
        <v>0</v>
      </c>
      <c r="AI205" s="75" t="str">
        <f t="shared" si="102"/>
        <v>Moderado</v>
      </c>
      <c r="AJ205" s="74">
        <f t="shared" si="103"/>
        <v>0.6</v>
      </c>
      <c r="AK205" s="936" t="e">
        <f>IF(AND(M205&lt;&gt;"",AI205&lt;&gt;""),VLOOKUP(M205&amp;AI205,'No Eliminar'!$P$32:$Q$56,2,FALSE),"")</f>
        <v>#N/A</v>
      </c>
      <c r="AL205" s="124"/>
      <c r="AM205" s="992"/>
      <c r="AN205" s="992"/>
      <c r="AO205" s="87" t="str">
        <f t="shared" si="104"/>
        <v>Impacto</v>
      </c>
      <c r="AP205" s="88"/>
      <c r="AQ205" s="130" t="str">
        <f t="shared" si="105"/>
        <v/>
      </c>
      <c r="AR205" s="88"/>
      <c r="AS205" s="86" t="str">
        <f t="shared" si="106"/>
        <v/>
      </c>
      <c r="AT205" s="89" t="e">
        <f t="shared" si="107"/>
        <v>#VALUE!</v>
      </c>
      <c r="AU205" s="88"/>
      <c r="AV205" s="88"/>
      <c r="AW205" s="88"/>
      <c r="AX205" s="89" t="str">
        <f t="shared" si="108"/>
        <v/>
      </c>
      <c r="AY205" s="90" t="str">
        <f t="shared" si="109"/>
        <v>Muy Alta</v>
      </c>
      <c r="AZ205" s="89" t="e">
        <f t="shared" si="110"/>
        <v>#VALUE!</v>
      </c>
      <c r="BA205" s="90" t="e">
        <f t="shared" si="111"/>
        <v>#VALUE!</v>
      </c>
      <c r="BB205" s="69" t="e">
        <f>IF(AND(AY205&lt;&gt;"",BA205&lt;&gt;""),VLOOKUP(AY205&amp;BA205,'No Eliminar'!$P$3:$Q$27,2,FALSE),"")</f>
        <v>#VALUE!</v>
      </c>
      <c r="BC205" s="88"/>
      <c r="BD205" s="992"/>
      <c r="BE205" s="992"/>
      <c r="BF205" s="992"/>
      <c r="BG205" s="992"/>
      <c r="BH205" s="992"/>
      <c r="BI205" s="1077"/>
    </row>
    <row r="206" spans="2:61" ht="49.5" thickBot="1" x14ac:dyDescent="0.35">
      <c r="B206" s="63"/>
      <c r="C206" s="156" t="e">
        <f>VLOOKUP(B206,'No Eliminar'!B$3:D$18,2,FALSE)</f>
        <v>#N/A</v>
      </c>
      <c r="D206" s="156" t="e">
        <f>VLOOKUP(B206,'No Eliminar'!B$3:E$18,4,FALSE)</f>
        <v>#N/A</v>
      </c>
      <c r="E206" s="63"/>
      <c r="F206" s="133"/>
      <c r="G206" s="153"/>
      <c r="H206" s="64"/>
      <c r="I206" s="82"/>
      <c r="J206" s="82"/>
      <c r="K206" s="63"/>
      <c r="L206" s="142"/>
      <c r="M206" s="937" t="str">
        <f t="shared" si="112"/>
        <v>;</v>
      </c>
      <c r="N206" s="938" t="str">
        <f t="shared" si="113"/>
        <v/>
      </c>
      <c r="O206" s="83"/>
      <c r="P206" s="83"/>
      <c r="Q206" s="83"/>
      <c r="R206" s="83"/>
      <c r="S206" s="83"/>
      <c r="T206" s="83"/>
      <c r="U206" s="83"/>
      <c r="V206" s="83"/>
      <c r="W206" s="83"/>
      <c r="X206" s="83"/>
      <c r="Y206" s="83"/>
      <c r="Z206" s="83"/>
      <c r="AA206" s="83"/>
      <c r="AB206" s="83"/>
      <c r="AC206" s="83"/>
      <c r="AD206" s="83"/>
      <c r="AE206" s="83"/>
      <c r="AF206" s="83"/>
      <c r="AG206" s="83"/>
      <c r="AH206" s="57">
        <f t="shared" si="101"/>
        <v>0</v>
      </c>
      <c r="AI206" s="75" t="str">
        <f t="shared" si="102"/>
        <v>Moderado</v>
      </c>
      <c r="AJ206" s="74">
        <f t="shared" si="103"/>
        <v>0.6</v>
      </c>
      <c r="AK206" s="936" t="e">
        <f>IF(AND(M206&lt;&gt;"",AI206&lt;&gt;""),VLOOKUP(M206&amp;AI206,'No Eliminar'!$P$32:$Q$56,2,FALSE),"")</f>
        <v>#N/A</v>
      </c>
      <c r="AL206" s="124"/>
      <c r="AM206" s="992"/>
      <c r="AN206" s="992"/>
      <c r="AO206" s="87" t="str">
        <f t="shared" si="104"/>
        <v>Impacto</v>
      </c>
      <c r="AP206" s="88"/>
      <c r="AQ206" s="130" t="str">
        <f t="shared" si="105"/>
        <v/>
      </c>
      <c r="AR206" s="88"/>
      <c r="AS206" s="86" t="str">
        <f t="shared" si="106"/>
        <v/>
      </c>
      <c r="AT206" s="89" t="e">
        <f t="shared" si="107"/>
        <v>#VALUE!</v>
      </c>
      <c r="AU206" s="88"/>
      <c r="AV206" s="88"/>
      <c r="AW206" s="88"/>
      <c r="AX206" s="89" t="str">
        <f t="shared" si="108"/>
        <v/>
      </c>
      <c r="AY206" s="90" t="str">
        <f t="shared" si="109"/>
        <v>Muy Alta</v>
      </c>
      <c r="AZ206" s="89" t="e">
        <f t="shared" si="110"/>
        <v>#VALUE!</v>
      </c>
      <c r="BA206" s="90" t="e">
        <f t="shared" si="111"/>
        <v>#VALUE!</v>
      </c>
      <c r="BB206" s="69" t="e">
        <f>IF(AND(AY206&lt;&gt;"",BA206&lt;&gt;""),VLOOKUP(AY206&amp;BA206,'No Eliminar'!$P$3:$Q$27,2,FALSE),"")</f>
        <v>#VALUE!</v>
      </c>
      <c r="BC206" s="88"/>
      <c r="BD206" s="992"/>
      <c r="BE206" s="992"/>
      <c r="BF206" s="992"/>
      <c r="BG206" s="992"/>
      <c r="BH206" s="992"/>
      <c r="BI206" s="1077"/>
    </row>
    <row r="207" spans="2:61" ht="49.5" thickBot="1" x14ac:dyDescent="0.35">
      <c r="B207" s="63"/>
      <c r="C207" s="156" t="e">
        <f>VLOOKUP(B207,'No Eliminar'!B$3:D$18,2,FALSE)</f>
        <v>#N/A</v>
      </c>
      <c r="D207" s="156" t="e">
        <f>VLOOKUP(B207,'No Eliminar'!B$3:E$18,4,FALSE)</f>
        <v>#N/A</v>
      </c>
      <c r="E207" s="63"/>
      <c r="F207" s="133"/>
      <c r="G207" s="153"/>
      <c r="H207" s="64"/>
      <c r="I207" s="82"/>
      <c r="J207" s="82"/>
      <c r="K207" s="63"/>
      <c r="L207" s="142"/>
      <c r="M207" s="937" t="str">
        <f t="shared" si="112"/>
        <v>;</v>
      </c>
      <c r="N207" s="938" t="str">
        <f t="shared" si="113"/>
        <v/>
      </c>
      <c r="O207" s="83"/>
      <c r="P207" s="83"/>
      <c r="Q207" s="83"/>
      <c r="R207" s="83"/>
      <c r="S207" s="83"/>
      <c r="T207" s="83"/>
      <c r="U207" s="83"/>
      <c r="V207" s="83"/>
      <c r="W207" s="83"/>
      <c r="X207" s="83"/>
      <c r="Y207" s="83"/>
      <c r="Z207" s="83"/>
      <c r="AA207" s="83"/>
      <c r="AB207" s="83"/>
      <c r="AC207" s="83"/>
      <c r="AD207" s="83"/>
      <c r="AE207" s="83"/>
      <c r="AF207" s="83"/>
      <c r="AG207" s="83"/>
      <c r="AH207" s="57">
        <f t="shared" si="101"/>
        <v>0</v>
      </c>
      <c r="AI207" s="75" t="str">
        <f t="shared" si="102"/>
        <v>Moderado</v>
      </c>
      <c r="AJ207" s="74">
        <f t="shared" si="103"/>
        <v>0.6</v>
      </c>
      <c r="AK207" s="936" t="e">
        <f>IF(AND(M207&lt;&gt;"",AI207&lt;&gt;""),VLOOKUP(M207&amp;AI207,'No Eliminar'!$P$32:$Q$56,2,FALSE),"")</f>
        <v>#N/A</v>
      </c>
      <c r="AL207" s="124"/>
      <c r="AM207" s="992"/>
      <c r="AN207" s="992"/>
      <c r="AO207" s="87" t="str">
        <f t="shared" si="104"/>
        <v>Impacto</v>
      </c>
      <c r="AP207" s="88"/>
      <c r="AQ207" s="130" t="str">
        <f t="shared" si="105"/>
        <v/>
      </c>
      <c r="AR207" s="88"/>
      <c r="AS207" s="86" t="str">
        <f t="shared" si="106"/>
        <v/>
      </c>
      <c r="AT207" s="89" t="e">
        <f t="shared" si="107"/>
        <v>#VALUE!</v>
      </c>
      <c r="AU207" s="88"/>
      <c r="AV207" s="88"/>
      <c r="AW207" s="88"/>
      <c r="AX207" s="89" t="str">
        <f t="shared" si="108"/>
        <v/>
      </c>
      <c r="AY207" s="90" t="str">
        <f t="shared" si="109"/>
        <v>Muy Alta</v>
      </c>
      <c r="AZ207" s="89" t="e">
        <f t="shared" si="110"/>
        <v>#VALUE!</v>
      </c>
      <c r="BA207" s="90" t="e">
        <f t="shared" si="111"/>
        <v>#VALUE!</v>
      </c>
      <c r="BB207" s="69" t="e">
        <f>IF(AND(AY207&lt;&gt;"",BA207&lt;&gt;""),VLOOKUP(AY207&amp;BA207,'No Eliminar'!$P$3:$Q$27,2,FALSE),"")</f>
        <v>#VALUE!</v>
      </c>
      <c r="BC207" s="88"/>
      <c r="BD207" s="992"/>
      <c r="BE207" s="992"/>
      <c r="BF207" s="992"/>
      <c r="BG207" s="992"/>
      <c r="BH207" s="992"/>
      <c r="BI207" s="1077"/>
    </row>
    <row r="208" spans="2:61" ht="49.5" thickBot="1" x14ac:dyDescent="0.35">
      <c r="B208" s="63"/>
      <c r="C208" s="156" t="e">
        <f>VLOOKUP(B208,'No Eliminar'!B$3:D$18,2,FALSE)</f>
        <v>#N/A</v>
      </c>
      <c r="D208" s="156" t="e">
        <f>VLOOKUP(B208,'No Eliminar'!B$3:E$18,4,FALSE)</f>
        <v>#N/A</v>
      </c>
      <c r="E208" s="63"/>
      <c r="F208" s="133"/>
      <c r="G208" s="153"/>
      <c r="H208" s="64"/>
      <c r="I208" s="82"/>
      <c r="J208" s="82"/>
      <c r="K208" s="63"/>
      <c r="L208" s="142"/>
      <c r="M208" s="937" t="str">
        <f t="shared" si="112"/>
        <v>;</v>
      </c>
      <c r="N208" s="938" t="str">
        <f t="shared" si="113"/>
        <v/>
      </c>
      <c r="O208" s="83"/>
      <c r="P208" s="83"/>
      <c r="Q208" s="83"/>
      <c r="R208" s="83"/>
      <c r="S208" s="83"/>
      <c r="T208" s="83"/>
      <c r="U208" s="83"/>
      <c r="V208" s="83"/>
      <c r="W208" s="83"/>
      <c r="X208" s="83"/>
      <c r="Y208" s="83"/>
      <c r="Z208" s="83"/>
      <c r="AA208" s="83"/>
      <c r="AB208" s="83"/>
      <c r="AC208" s="83"/>
      <c r="AD208" s="83"/>
      <c r="AE208" s="83"/>
      <c r="AF208" s="83"/>
      <c r="AG208" s="83"/>
      <c r="AH208" s="57">
        <f t="shared" si="101"/>
        <v>0</v>
      </c>
      <c r="AI208" s="75" t="str">
        <f t="shared" si="102"/>
        <v>Moderado</v>
      </c>
      <c r="AJ208" s="74">
        <f t="shared" si="103"/>
        <v>0.6</v>
      </c>
      <c r="AK208" s="936" t="e">
        <f>IF(AND(M208&lt;&gt;"",AI208&lt;&gt;""),VLOOKUP(M208&amp;AI208,'No Eliminar'!$P$32:$Q$56,2,FALSE),"")</f>
        <v>#N/A</v>
      </c>
      <c r="AL208" s="124"/>
      <c r="AM208" s="992"/>
      <c r="AN208" s="992"/>
      <c r="AO208" s="87" t="str">
        <f t="shared" si="104"/>
        <v>Impacto</v>
      </c>
      <c r="AP208" s="88"/>
      <c r="AQ208" s="130" t="str">
        <f t="shared" si="105"/>
        <v/>
      </c>
      <c r="AR208" s="88"/>
      <c r="AS208" s="86" t="str">
        <f t="shared" si="106"/>
        <v/>
      </c>
      <c r="AT208" s="89" t="e">
        <f t="shared" si="107"/>
        <v>#VALUE!</v>
      </c>
      <c r="AU208" s="88"/>
      <c r="AV208" s="88"/>
      <c r="AW208" s="88"/>
      <c r="AX208" s="89" t="str">
        <f t="shared" si="108"/>
        <v/>
      </c>
      <c r="AY208" s="90" t="str">
        <f t="shared" si="109"/>
        <v>Muy Alta</v>
      </c>
      <c r="AZ208" s="89" t="e">
        <f t="shared" si="110"/>
        <v>#VALUE!</v>
      </c>
      <c r="BA208" s="90" t="e">
        <f t="shared" si="111"/>
        <v>#VALUE!</v>
      </c>
      <c r="BB208" s="69" t="e">
        <f>IF(AND(AY208&lt;&gt;"",BA208&lt;&gt;""),VLOOKUP(AY208&amp;BA208,'No Eliminar'!$P$3:$Q$27,2,FALSE),"")</f>
        <v>#VALUE!</v>
      </c>
      <c r="BC208" s="88"/>
      <c r="BD208" s="992"/>
      <c r="BE208" s="992"/>
      <c r="BF208" s="992"/>
      <c r="BG208" s="992"/>
      <c r="BH208" s="992"/>
      <c r="BI208" s="1077"/>
    </row>
    <row r="209" spans="2:61" ht="49.5" thickBot="1" x14ac:dyDescent="0.35">
      <c r="B209" s="63"/>
      <c r="C209" s="156" t="e">
        <f>VLOOKUP(B209,'No Eliminar'!B$3:D$18,2,FALSE)</f>
        <v>#N/A</v>
      </c>
      <c r="D209" s="156" t="e">
        <f>VLOOKUP(B209,'No Eliminar'!B$3:E$18,4,FALSE)</f>
        <v>#N/A</v>
      </c>
      <c r="E209" s="63"/>
      <c r="F209" s="133"/>
      <c r="G209" s="153"/>
      <c r="H209" s="64"/>
      <c r="I209" s="82"/>
      <c r="J209" s="82"/>
      <c r="K209" s="63"/>
      <c r="L209" s="142"/>
      <c r="M209" s="937" t="str">
        <f t="shared" si="112"/>
        <v>;</v>
      </c>
      <c r="N209" s="938" t="str">
        <f t="shared" si="113"/>
        <v/>
      </c>
      <c r="O209" s="83"/>
      <c r="P209" s="83"/>
      <c r="Q209" s="83"/>
      <c r="R209" s="83"/>
      <c r="S209" s="83"/>
      <c r="T209" s="83"/>
      <c r="U209" s="83"/>
      <c r="V209" s="83"/>
      <c r="W209" s="83"/>
      <c r="X209" s="83"/>
      <c r="Y209" s="83"/>
      <c r="Z209" s="83"/>
      <c r="AA209" s="83"/>
      <c r="AB209" s="83"/>
      <c r="AC209" s="83"/>
      <c r="AD209" s="83"/>
      <c r="AE209" s="83"/>
      <c r="AF209" s="83"/>
      <c r="AG209" s="83"/>
      <c r="AH209" s="57">
        <f t="shared" si="101"/>
        <v>0</v>
      </c>
      <c r="AI209" s="75" t="str">
        <f t="shared" si="102"/>
        <v>Moderado</v>
      </c>
      <c r="AJ209" s="74">
        <f t="shared" si="103"/>
        <v>0.6</v>
      </c>
      <c r="AK209" s="936" t="e">
        <f>IF(AND(M209&lt;&gt;"",AI209&lt;&gt;""),VLOOKUP(M209&amp;AI209,'No Eliminar'!$P$32:$Q$56,2,FALSE),"")</f>
        <v>#N/A</v>
      </c>
      <c r="AL209" s="124"/>
      <c r="AM209" s="992"/>
      <c r="AN209" s="992"/>
      <c r="AO209" s="87" t="str">
        <f t="shared" si="104"/>
        <v>Impacto</v>
      </c>
      <c r="AP209" s="88"/>
      <c r="AQ209" s="130" t="str">
        <f t="shared" si="105"/>
        <v/>
      </c>
      <c r="AR209" s="88"/>
      <c r="AS209" s="86" t="str">
        <f t="shared" si="106"/>
        <v/>
      </c>
      <c r="AT209" s="89" t="e">
        <f t="shared" si="107"/>
        <v>#VALUE!</v>
      </c>
      <c r="AU209" s="88"/>
      <c r="AV209" s="88"/>
      <c r="AW209" s="88"/>
      <c r="AX209" s="89" t="str">
        <f t="shared" si="108"/>
        <v/>
      </c>
      <c r="AY209" s="90" t="str">
        <f t="shared" si="109"/>
        <v>Muy Alta</v>
      </c>
      <c r="AZ209" s="89" t="e">
        <f t="shared" si="110"/>
        <v>#VALUE!</v>
      </c>
      <c r="BA209" s="90" t="e">
        <f t="shared" si="111"/>
        <v>#VALUE!</v>
      </c>
      <c r="BB209" s="69" t="e">
        <f>IF(AND(AY209&lt;&gt;"",BA209&lt;&gt;""),VLOOKUP(AY209&amp;BA209,'No Eliminar'!$P$3:$Q$27,2,FALSE),"")</f>
        <v>#VALUE!</v>
      </c>
      <c r="BC209" s="88"/>
      <c r="BD209" s="992"/>
      <c r="BE209" s="992"/>
      <c r="BF209" s="992"/>
      <c r="BG209" s="992"/>
      <c r="BH209" s="992"/>
      <c r="BI209" s="1077"/>
    </row>
    <row r="210" spans="2:61" ht="49.5" thickBot="1" x14ac:dyDescent="0.35">
      <c r="B210" s="63"/>
      <c r="C210" s="156" t="e">
        <f>VLOOKUP(B210,'No Eliminar'!B$3:D$18,2,FALSE)</f>
        <v>#N/A</v>
      </c>
      <c r="D210" s="156" t="e">
        <f>VLOOKUP(B210,'No Eliminar'!B$3:E$18,4,FALSE)</f>
        <v>#N/A</v>
      </c>
      <c r="E210" s="63"/>
      <c r="F210" s="133"/>
      <c r="G210" s="153"/>
      <c r="H210" s="64"/>
      <c r="I210" s="82"/>
      <c r="J210" s="82"/>
      <c r="K210" s="63"/>
      <c r="L210" s="142"/>
      <c r="M210" s="937" t="str">
        <f t="shared" si="112"/>
        <v>;</v>
      </c>
      <c r="N210" s="938" t="str">
        <f t="shared" si="113"/>
        <v/>
      </c>
      <c r="O210" s="83"/>
      <c r="P210" s="83"/>
      <c r="Q210" s="83"/>
      <c r="R210" s="83"/>
      <c r="S210" s="83"/>
      <c r="T210" s="83"/>
      <c r="U210" s="83"/>
      <c r="V210" s="83"/>
      <c r="W210" s="83"/>
      <c r="X210" s="83"/>
      <c r="Y210" s="83"/>
      <c r="Z210" s="83"/>
      <c r="AA210" s="83"/>
      <c r="AB210" s="83"/>
      <c r="AC210" s="83"/>
      <c r="AD210" s="83"/>
      <c r="AE210" s="83"/>
      <c r="AF210" s="83"/>
      <c r="AG210" s="83"/>
      <c r="AH210" s="57">
        <f t="shared" si="101"/>
        <v>0</v>
      </c>
      <c r="AI210" s="75" t="str">
        <f t="shared" si="102"/>
        <v>Moderado</v>
      </c>
      <c r="AJ210" s="74">
        <f t="shared" si="103"/>
        <v>0.6</v>
      </c>
      <c r="AK210" s="936" t="e">
        <f>IF(AND(M210&lt;&gt;"",AI210&lt;&gt;""),VLOOKUP(M210&amp;AI210,'No Eliminar'!$P$32:$Q$56,2,FALSE),"")</f>
        <v>#N/A</v>
      </c>
      <c r="AL210" s="124"/>
      <c r="AM210" s="992"/>
      <c r="AN210" s="992"/>
      <c r="AO210" s="87" t="str">
        <f t="shared" si="104"/>
        <v>Impacto</v>
      </c>
      <c r="AP210" s="88"/>
      <c r="AQ210" s="130" t="str">
        <f t="shared" si="105"/>
        <v/>
      </c>
      <c r="AR210" s="88"/>
      <c r="AS210" s="86" t="str">
        <f t="shared" si="106"/>
        <v/>
      </c>
      <c r="AT210" s="89" t="e">
        <f t="shared" si="107"/>
        <v>#VALUE!</v>
      </c>
      <c r="AU210" s="88"/>
      <c r="AV210" s="88"/>
      <c r="AW210" s="88"/>
      <c r="AX210" s="89" t="str">
        <f t="shared" si="108"/>
        <v/>
      </c>
      <c r="AY210" s="90" t="str">
        <f t="shared" si="109"/>
        <v>Muy Alta</v>
      </c>
      <c r="AZ210" s="89" t="e">
        <f t="shared" si="110"/>
        <v>#VALUE!</v>
      </c>
      <c r="BA210" s="90" t="e">
        <f t="shared" si="111"/>
        <v>#VALUE!</v>
      </c>
      <c r="BB210" s="69" t="e">
        <f>IF(AND(AY210&lt;&gt;"",BA210&lt;&gt;""),VLOOKUP(AY210&amp;BA210,'No Eliminar'!$P$3:$Q$27,2,FALSE),"")</f>
        <v>#VALUE!</v>
      </c>
      <c r="BC210" s="88"/>
      <c r="BD210" s="992"/>
      <c r="BE210" s="992"/>
      <c r="BF210" s="992"/>
      <c r="BG210" s="992"/>
      <c r="BH210" s="992"/>
      <c r="BI210" s="1077"/>
    </row>
    <row r="211" spans="2:61" ht="49.5" thickBot="1" x14ac:dyDescent="0.35">
      <c r="B211" s="63"/>
      <c r="C211" s="156" t="e">
        <f>VLOOKUP(B211,'No Eliminar'!B$3:D$18,2,FALSE)</f>
        <v>#N/A</v>
      </c>
      <c r="D211" s="156" t="e">
        <f>VLOOKUP(B211,'No Eliminar'!B$3:E$18,4,FALSE)</f>
        <v>#N/A</v>
      </c>
      <c r="E211" s="63"/>
      <c r="F211" s="133"/>
      <c r="G211" s="153"/>
      <c r="H211" s="64"/>
      <c r="I211" s="82"/>
      <c r="J211" s="82"/>
      <c r="K211" s="63"/>
      <c r="L211" s="142"/>
      <c r="M211" s="937" t="str">
        <f t="shared" si="112"/>
        <v>;</v>
      </c>
      <c r="N211" s="938" t="str">
        <f t="shared" si="113"/>
        <v/>
      </c>
      <c r="O211" s="83"/>
      <c r="P211" s="83"/>
      <c r="Q211" s="83"/>
      <c r="R211" s="83"/>
      <c r="S211" s="83"/>
      <c r="T211" s="83"/>
      <c r="U211" s="83"/>
      <c r="V211" s="83"/>
      <c r="W211" s="83"/>
      <c r="X211" s="83"/>
      <c r="Y211" s="83"/>
      <c r="Z211" s="83"/>
      <c r="AA211" s="83"/>
      <c r="AB211" s="83"/>
      <c r="AC211" s="83"/>
      <c r="AD211" s="83"/>
      <c r="AE211" s="83"/>
      <c r="AF211" s="83"/>
      <c r="AG211" s="83"/>
      <c r="AH211" s="57">
        <f t="shared" si="101"/>
        <v>0</v>
      </c>
      <c r="AI211" s="75" t="str">
        <f t="shared" si="102"/>
        <v>Moderado</v>
      </c>
      <c r="AJ211" s="74">
        <f t="shared" si="103"/>
        <v>0.6</v>
      </c>
      <c r="AK211" s="936" t="e">
        <f>IF(AND(M211&lt;&gt;"",AI211&lt;&gt;""),VLOOKUP(M211&amp;AI211,'No Eliminar'!$P$32:$Q$56,2,FALSE),"")</f>
        <v>#N/A</v>
      </c>
      <c r="AL211" s="124"/>
      <c r="AM211" s="992"/>
      <c r="AN211" s="992"/>
      <c r="AO211" s="87" t="str">
        <f t="shared" si="104"/>
        <v>Impacto</v>
      </c>
      <c r="AP211" s="88"/>
      <c r="AQ211" s="130" t="str">
        <f t="shared" si="105"/>
        <v/>
      </c>
      <c r="AR211" s="88"/>
      <c r="AS211" s="86" t="str">
        <f t="shared" si="106"/>
        <v/>
      </c>
      <c r="AT211" s="89" t="e">
        <f t="shared" si="107"/>
        <v>#VALUE!</v>
      </c>
      <c r="AU211" s="88"/>
      <c r="AV211" s="88"/>
      <c r="AW211" s="88"/>
      <c r="AX211" s="89" t="str">
        <f t="shared" si="108"/>
        <v/>
      </c>
      <c r="AY211" s="90" t="str">
        <f t="shared" si="109"/>
        <v>Muy Alta</v>
      </c>
      <c r="AZ211" s="89" t="e">
        <f t="shared" si="110"/>
        <v>#VALUE!</v>
      </c>
      <c r="BA211" s="90" t="e">
        <f t="shared" si="111"/>
        <v>#VALUE!</v>
      </c>
      <c r="BB211" s="69" t="e">
        <f>IF(AND(AY211&lt;&gt;"",BA211&lt;&gt;""),VLOOKUP(AY211&amp;BA211,'No Eliminar'!$P$3:$Q$27,2,FALSE),"")</f>
        <v>#VALUE!</v>
      </c>
      <c r="BC211" s="88"/>
      <c r="BD211" s="992"/>
      <c r="BE211" s="992"/>
      <c r="BF211" s="992"/>
      <c r="BG211" s="992"/>
      <c r="BH211" s="992"/>
      <c r="BI211" s="1077"/>
    </row>
    <row r="212" spans="2:61" ht="49.5" thickBot="1" x14ac:dyDescent="0.35">
      <c r="B212" s="63"/>
      <c r="C212" s="156" t="e">
        <f>VLOOKUP(B212,'No Eliminar'!B$3:D$18,2,FALSE)</f>
        <v>#N/A</v>
      </c>
      <c r="D212" s="156" t="e">
        <f>VLOOKUP(B212,'No Eliminar'!B$3:E$18,4,FALSE)</f>
        <v>#N/A</v>
      </c>
      <c r="E212" s="63"/>
      <c r="F212" s="133"/>
      <c r="G212" s="153"/>
      <c r="H212" s="64"/>
      <c r="I212" s="82"/>
      <c r="J212" s="82"/>
      <c r="K212" s="63"/>
      <c r="L212" s="142"/>
      <c r="M212" s="937" t="str">
        <f t="shared" si="112"/>
        <v>;</v>
      </c>
      <c r="N212" s="938" t="str">
        <f t="shared" si="113"/>
        <v/>
      </c>
      <c r="O212" s="83"/>
      <c r="P212" s="83"/>
      <c r="Q212" s="83"/>
      <c r="R212" s="83"/>
      <c r="S212" s="83"/>
      <c r="T212" s="83"/>
      <c r="U212" s="83"/>
      <c r="V212" s="83"/>
      <c r="W212" s="83"/>
      <c r="X212" s="83"/>
      <c r="Y212" s="83"/>
      <c r="Z212" s="83"/>
      <c r="AA212" s="83"/>
      <c r="AB212" s="83"/>
      <c r="AC212" s="83"/>
      <c r="AD212" s="83"/>
      <c r="AE212" s="83"/>
      <c r="AF212" s="83"/>
      <c r="AG212" s="83"/>
      <c r="AH212" s="57">
        <f t="shared" si="101"/>
        <v>0</v>
      </c>
      <c r="AI212" s="75" t="str">
        <f t="shared" si="102"/>
        <v>Moderado</v>
      </c>
      <c r="AJ212" s="74">
        <f t="shared" si="103"/>
        <v>0.6</v>
      </c>
      <c r="AK212" s="936" t="e">
        <f>IF(AND(M212&lt;&gt;"",AI212&lt;&gt;""),VLOOKUP(M212&amp;AI212,'No Eliminar'!$P$32:$Q$56,2,FALSE),"")</f>
        <v>#N/A</v>
      </c>
      <c r="AL212" s="124"/>
      <c r="AM212" s="992"/>
      <c r="AN212" s="992"/>
      <c r="AO212" s="87" t="str">
        <f t="shared" si="104"/>
        <v>Impacto</v>
      </c>
      <c r="AP212" s="88"/>
      <c r="AQ212" s="130" t="str">
        <f t="shared" si="105"/>
        <v/>
      </c>
      <c r="AR212" s="88"/>
      <c r="AS212" s="86" t="str">
        <f t="shared" si="106"/>
        <v/>
      </c>
      <c r="AT212" s="89" t="e">
        <f t="shared" si="107"/>
        <v>#VALUE!</v>
      </c>
      <c r="AU212" s="88"/>
      <c r="AV212" s="88"/>
      <c r="AW212" s="88"/>
      <c r="AX212" s="89" t="str">
        <f t="shared" si="108"/>
        <v/>
      </c>
      <c r="AY212" s="90" t="str">
        <f t="shared" si="109"/>
        <v>Muy Alta</v>
      </c>
      <c r="AZ212" s="89" t="e">
        <f t="shared" si="110"/>
        <v>#VALUE!</v>
      </c>
      <c r="BA212" s="90" t="e">
        <f t="shared" si="111"/>
        <v>#VALUE!</v>
      </c>
      <c r="BB212" s="69" t="e">
        <f>IF(AND(AY212&lt;&gt;"",BA212&lt;&gt;""),VLOOKUP(AY212&amp;BA212,'No Eliminar'!$P$3:$Q$27,2,FALSE),"")</f>
        <v>#VALUE!</v>
      </c>
      <c r="BC212" s="88"/>
      <c r="BD212" s="992"/>
      <c r="BE212" s="992"/>
      <c r="BF212" s="992"/>
      <c r="BG212" s="992"/>
      <c r="BH212" s="992"/>
      <c r="BI212" s="1077"/>
    </row>
    <row r="213" spans="2:61" ht="49.5" thickBot="1" x14ac:dyDescent="0.35">
      <c r="B213" s="63"/>
      <c r="C213" s="156" t="e">
        <f>VLOOKUP(B213,'No Eliminar'!B$3:D$18,2,FALSE)</f>
        <v>#N/A</v>
      </c>
      <c r="D213" s="156" t="e">
        <f>VLOOKUP(B213,'No Eliminar'!B$3:E$18,4,FALSE)</f>
        <v>#N/A</v>
      </c>
      <c r="E213" s="63"/>
      <c r="F213" s="133"/>
      <c r="G213" s="153"/>
      <c r="H213" s="64"/>
      <c r="I213" s="82"/>
      <c r="J213" s="82"/>
      <c r="K213" s="63"/>
      <c r="L213" s="142"/>
      <c r="M213" s="937" t="str">
        <f t="shared" si="112"/>
        <v>;</v>
      </c>
      <c r="N213" s="938" t="str">
        <f t="shared" si="113"/>
        <v/>
      </c>
      <c r="O213" s="83"/>
      <c r="P213" s="83"/>
      <c r="Q213" s="83"/>
      <c r="R213" s="83"/>
      <c r="S213" s="83"/>
      <c r="T213" s="83"/>
      <c r="U213" s="83"/>
      <c r="V213" s="83"/>
      <c r="W213" s="83"/>
      <c r="X213" s="83"/>
      <c r="Y213" s="83"/>
      <c r="Z213" s="83"/>
      <c r="AA213" s="83"/>
      <c r="AB213" s="83"/>
      <c r="AC213" s="83"/>
      <c r="AD213" s="83"/>
      <c r="AE213" s="83"/>
      <c r="AF213" s="83"/>
      <c r="AG213" s="83"/>
      <c r="AH213" s="57">
        <f t="shared" si="101"/>
        <v>0</v>
      </c>
      <c r="AI213" s="75" t="str">
        <f t="shared" si="102"/>
        <v>Moderado</v>
      </c>
      <c r="AJ213" s="74">
        <f t="shared" si="103"/>
        <v>0.6</v>
      </c>
      <c r="AK213" s="936" t="e">
        <f>IF(AND(M213&lt;&gt;"",AI213&lt;&gt;""),VLOOKUP(M213&amp;AI213,'No Eliminar'!$P$32:$Q$56,2,FALSE),"")</f>
        <v>#N/A</v>
      </c>
      <c r="AL213" s="124"/>
      <c r="AM213" s="992"/>
      <c r="AN213" s="992"/>
      <c r="AO213" s="87" t="str">
        <f t="shared" si="104"/>
        <v>Impacto</v>
      </c>
      <c r="AP213" s="88"/>
      <c r="AQ213" s="130" t="str">
        <f t="shared" si="105"/>
        <v/>
      </c>
      <c r="AR213" s="88"/>
      <c r="AS213" s="86" t="str">
        <f t="shared" si="106"/>
        <v/>
      </c>
      <c r="AT213" s="89" t="e">
        <f t="shared" si="107"/>
        <v>#VALUE!</v>
      </c>
      <c r="AU213" s="88"/>
      <c r="AV213" s="88"/>
      <c r="AW213" s="88"/>
      <c r="AX213" s="89" t="str">
        <f t="shared" si="108"/>
        <v/>
      </c>
      <c r="AY213" s="90" t="str">
        <f t="shared" si="109"/>
        <v>Muy Alta</v>
      </c>
      <c r="AZ213" s="89" t="e">
        <f t="shared" si="110"/>
        <v>#VALUE!</v>
      </c>
      <c r="BA213" s="90" t="e">
        <f t="shared" si="111"/>
        <v>#VALUE!</v>
      </c>
      <c r="BB213" s="69" t="e">
        <f>IF(AND(AY213&lt;&gt;"",BA213&lt;&gt;""),VLOOKUP(AY213&amp;BA213,'No Eliminar'!$P$3:$Q$27,2,FALSE),"")</f>
        <v>#VALUE!</v>
      </c>
      <c r="BC213" s="88"/>
      <c r="BD213" s="992"/>
      <c r="BE213" s="992"/>
      <c r="BF213" s="992"/>
      <c r="BG213" s="992"/>
      <c r="BH213" s="992"/>
      <c r="BI213" s="1077"/>
    </row>
    <row r="214" spans="2:61" ht="49.5" thickBot="1" x14ac:dyDescent="0.35">
      <c r="B214" s="63"/>
      <c r="C214" s="156" t="e">
        <f>VLOOKUP(B214,'No Eliminar'!B$3:D$18,2,FALSE)</f>
        <v>#N/A</v>
      </c>
      <c r="D214" s="156" t="e">
        <f>VLOOKUP(B214,'No Eliminar'!B$3:E$18,4,FALSE)</f>
        <v>#N/A</v>
      </c>
      <c r="E214" s="63"/>
      <c r="F214" s="133"/>
      <c r="G214" s="153"/>
      <c r="H214" s="64"/>
      <c r="I214" s="82"/>
      <c r="J214" s="82"/>
      <c r="K214" s="63"/>
      <c r="L214" s="142"/>
      <c r="M214" s="937" t="str">
        <f t="shared" si="112"/>
        <v>;</v>
      </c>
      <c r="N214" s="938" t="str">
        <f t="shared" si="113"/>
        <v/>
      </c>
      <c r="O214" s="83"/>
      <c r="P214" s="83"/>
      <c r="Q214" s="83"/>
      <c r="R214" s="83"/>
      <c r="S214" s="83"/>
      <c r="T214" s="83"/>
      <c r="U214" s="83"/>
      <c r="V214" s="83"/>
      <c r="W214" s="83"/>
      <c r="X214" s="83"/>
      <c r="Y214" s="83"/>
      <c r="Z214" s="83"/>
      <c r="AA214" s="83"/>
      <c r="AB214" s="83"/>
      <c r="AC214" s="83"/>
      <c r="AD214" s="83"/>
      <c r="AE214" s="83"/>
      <c r="AF214" s="83"/>
      <c r="AG214" s="83"/>
      <c r="AH214" s="57">
        <f t="shared" si="101"/>
        <v>0</v>
      </c>
      <c r="AI214" s="75" t="str">
        <f t="shared" si="102"/>
        <v>Moderado</v>
      </c>
      <c r="AJ214" s="74">
        <f t="shared" si="103"/>
        <v>0.6</v>
      </c>
      <c r="AK214" s="936" t="e">
        <f>IF(AND(M214&lt;&gt;"",AI214&lt;&gt;""),VLOOKUP(M214&amp;AI214,'No Eliminar'!$P$32:$Q$56,2,FALSE),"")</f>
        <v>#N/A</v>
      </c>
      <c r="AL214" s="124"/>
      <c r="AM214" s="992"/>
      <c r="AN214" s="992"/>
      <c r="AO214" s="87" t="str">
        <f t="shared" si="104"/>
        <v>Impacto</v>
      </c>
      <c r="AP214" s="88"/>
      <c r="AQ214" s="130" t="str">
        <f t="shared" si="105"/>
        <v/>
      </c>
      <c r="AR214" s="88"/>
      <c r="AS214" s="86" t="str">
        <f t="shared" si="106"/>
        <v/>
      </c>
      <c r="AT214" s="89" t="e">
        <f t="shared" si="107"/>
        <v>#VALUE!</v>
      </c>
      <c r="AU214" s="88"/>
      <c r="AV214" s="88"/>
      <c r="AW214" s="88"/>
      <c r="AX214" s="89" t="str">
        <f t="shared" si="108"/>
        <v/>
      </c>
      <c r="AY214" s="90" t="str">
        <f t="shared" si="109"/>
        <v>Muy Alta</v>
      </c>
      <c r="AZ214" s="89" t="e">
        <f t="shared" si="110"/>
        <v>#VALUE!</v>
      </c>
      <c r="BA214" s="90" t="e">
        <f t="shared" si="111"/>
        <v>#VALUE!</v>
      </c>
      <c r="BB214" s="69" t="e">
        <f>IF(AND(AY214&lt;&gt;"",BA214&lt;&gt;""),VLOOKUP(AY214&amp;BA214,'No Eliminar'!$P$3:$Q$27,2,FALSE),"")</f>
        <v>#VALUE!</v>
      </c>
      <c r="BC214" s="88"/>
      <c r="BD214" s="992"/>
      <c r="BE214" s="992"/>
      <c r="BF214" s="992"/>
      <c r="BG214" s="992"/>
      <c r="BH214" s="992"/>
      <c r="BI214" s="1077"/>
    </row>
    <row r="215" spans="2:61" ht="49.5" thickBot="1" x14ac:dyDescent="0.35">
      <c r="B215" s="63"/>
      <c r="C215" s="156" t="e">
        <f>VLOOKUP(B215,'No Eliminar'!B$3:D$18,2,FALSE)</f>
        <v>#N/A</v>
      </c>
      <c r="D215" s="156" t="e">
        <f>VLOOKUP(B215,'No Eliminar'!B$3:E$18,4,FALSE)</f>
        <v>#N/A</v>
      </c>
      <c r="E215" s="63"/>
      <c r="F215" s="133"/>
      <c r="G215" s="153"/>
      <c r="H215" s="64"/>
      <c r="I215" s="82"/>
      <c r="J215" s="82"/>
      <c r="K215" s="63"/>
      <c r="L215" s="142"/>
      <c r="M215" s="937" t="str">
        <f t="shared" si="112"/>
        <v>;</v>
      </c>
      <c r="N215" s="938" t="str">
        <f t="shared" si="113"/>
        <v/>
      </c>
      <c r="O215" s="83"/>
      <c r="P215" s="83"/>
      <c r="Q215" s="83"/>
      <c r="R215" s="83"/>
      <c r="S215" s="83"/>
      <c r="T215" s="83"/>
      <c r="U215" s="83"/>
      <c r="V215" s="83"/>
      <c r="W215" s="83"/>
      <c r="X215" s="83"/>
      <c r="Y215" s="83"/>
      <c r="Z215" s="83"/>
      <c r="AA215" s="83"/>
      <c r="AB215" s="83"/>
      <c r="AC215" s="83"/>
      <c r="AD215" s="83"/>
      <c r="AE215" s="83"/>
      <c r="AF215" s="83"/>
      <c r="AG215" s="83"/>
      <c r="AH215" s="57">
        <f t="shared" si="101"/>
        <v>0</v>
      </c>
      <c r="AI215" s="75" t="str">
        <f t="shared" si="102"/>
        <v>Moderado</v>
      </c>
      <c r="AJ215" s="74">
        <f t="shared" si="103"/>
        <v>0.6</v>
      </c>
      <c r="AK215" s="936" t="e">
        <f>IF(AND(M215&lt;&gt;"",AI215&lt;&gt;""),VLOOKUP(M215&amp;AI215,'No Eliminar'!$P$32:$Q$56,2,FALSE),"")</f>
        <v>#N/A</v>
      </c>
      <c r="AL215" s="124"/>
      <c r="AM215" s="992"/>
      <c r="AN215" s="992"/>
      <c r="AO215" s="87" t="str">
        <f t="shared" si="104"/>
        <v>Impacto</v>
      </c>
      <c r="AP215" s="88"/>
      <c r="AQ215" s="130" t="str">
        <f t="shared" si="105"/>
        <v/>
      </c>
      <c r="AR215" s="88"/>
      <c r="AS215" s="86" t="str">
        <f t="shared" si="106"/>
        <v/>
      </c>
      <c r="AT215" s="89" t="e">
        <f t="shared" si="107"/>
        <v>#VALUE!</v>
      </c>
      <c r="AU215" s="88"/>
      <c r="AV215" s="88"/>
      <c r="AW215" s="88"/>
      <c r="AX215" s="89" t="str">
        <f t="shared" si="108"/>
        <v/>
      </c>
      <c r="AY215" s="90" t="str">
        <f t="shared" si="109"/>
        <v>Muy Alta</v>
      </c>
      <c r="AZ215" s="89" t="e">
        <f t="shared" si="110"/>
        <v>#VALUE!</v>
      </c>
      <c r="BA215" s="90" t="e">
        <f t="shared" si="111"/>
        <v>#VALUE!</v>
      </c>
      <c r="BB215" s="69" t="e">
        <f>IF(AND(AY215&lt;&gt;"",BA215&lt;&gt;""),VLOOKUP(AY215&amp;BA215,'No Eliminar'!$P$3:$Q$27,2,FALSE),"")</f>
        <v>#VALUE!</v>
      </c>
      <c r="BC215" s="88"/>
      <c r="BD215" s="992"/>
      <c r="BE215" s="992"/>
      <c r="BF215" s="992"/>
      <c r="BG215" s="992"/>
      <c r="BH215" s="992"/>
      <c r="BI215" s="1077"/>
    </row>
    <row r="216" spans="2:61" ht="49.5" thickBot="1" x14ac:dyDescent="0.35">
      <c r="B216" s="63"/>
      <c r="C216" s="156" t="e">
        <f>VLOOKUP(B216,'No Eliminar'!B$3:D$18,2,FALSE)</f>
        <v>#N/A</v>
      </c>
      <c r="D216" s="156" t="e">
        <f>VLOOKUP(B216,'No Eliminar'!B$3:E$18,4,FALSE)</f>
        <v>#N/A</v>
      </c>
      <c r="E216" s="63"/>
      <c r="F216" s="133"/>
      <c r="G216" s="153"/>
      <c r="H216" s="64"/>
      <c r="I216" s="82"/>
      <c r="J216" s="82"/>
      <c r="K216" s="63"/>
      <c r="L216" s="142"/>
      <c r="M216" s="937" t="str">
        <f t="shared" si="112"/>
        <v>;</v>
      </c>
      <c r="N216" s="938" t="str">
        <f t="shared" si="113"/>
        <v/>
      </c>
      <c r="O216" s="83"/>
      <c r="P216" s="83"/>
      <c r="Q216" s="83"/>
      <c r="R216" s="83"/>
      <c r="S216" s="83"/>
      <c r="T216" s="83"/>
      <c r="U216" s="83"/>
      <c r="V216" s="83"/>
      <c r="W216" s="83"/>
      <c r="X216" s="83"/>
      <c r="Y216" s="83"/>
      <c r="Z216" s="83"/>
      <c r="AA216" s="83"/>
      <c r="AB216" s="83"/>
      <c r="AC216" s="83"/>
      <c r="AD216" s="83"/>
      <c r="AE216" s="83"/>
      <c r="AF216" s="83"/>
      <c r="AG216" s="83"/>
      <c r="AH216" s="57">
        <f t="shared" ref="AH216:AH245" si="114">COUNTIF(O216:AG216, "SI")</f>
        <v>0</v>
      </c>
      <c r="AI216" s="75" t="str">
        <f t="shared" ref="AI216:AI245" si="115">IF(AH216&lt;=5, "Moderado", IF(AH216&lt;=11,"Mayor","Catastrófico"))</f>
        <v>Moderado</v>
      </c>
      <c r="AJ216" s="74">
        <f t="shared" ref="AJ216:AJ245" si="116">IF(AI216="Leve", 20%, IF(AI216="Menor",40%, IF(AI216="Moderado",60%, IF(AI216="Mayor",80%,IF(AI216="Catastrófico",100%,"")))))</f>
        <v>0.6</v>
      </c>
      <c r="AK216" s="936" t="e">
        <f>IF(AND(M216&lt;&gt;"",AI216&lt;&gt;""),VLOOKUP(M216&amp;AI216,'No Eliminar'!$P$32:$Q$56,2,FALSE),"")</f>
        <v>#N/A</v>
      </c>
      <c r="AL216" s="124"/>
      <c r="AM216" s="992"/>
      <c r="AN216" s="992"/>
      <c r="AO216" s="87" t="str">
        <f t="shared" ref="AO216:AO245" si="117">IF(AP216="Preventivo","Probabilidad",IF(AP216="Detectivo","Probabilidad","Impacto"))</f>
        <v>Impacto</v>
      </c>
      <c r="AP216" s="88"/>
      <c r="AQ216" s="130" t="str">
        <f t="shared" ref="AQ216:AQ245" si="118">IF(AP216="Preventivo", 25%, IF(AP216="Detectivo",15%, IF(AP216="Correctivo",10%,IF(AP216="No se tienen controles para aplicar al impacto","No Aplica",""))))</f>
        <v/>
      </c>
      <c r="AR216" s="88"/>
      <c r="AS216" s="86" t="str">
        <f t="shared" ref="AS216:AS245" si="119">IF(AR216="Automático", 25%, IF(AR216="Manual",15%,IF(AR216="No Aplica", "No Aplica","")))</f>
        <v/>
      </c>
      <c r="AT216" s="89" t="e">
        <f t="shared" ref="AT216:AT245" si="120">AQ216+AS216</f>
        <v>#VALUE!</v>
      </c>
      <c r="AU216" s="88"/>
      <c r="AV216" s="88"/>
      <c r="AW216" s="88"/>
      <c r="AX216" s="89" t="str">
        <f t="shared" ref="AX216:AX245" si="121">IFERROR(IF(AO216="Probabilidad",(N216-(+N216*AT216)),IF(AO216="Impacto",N216,"")),"")</f>
        <v/>
      </c>
      <c r="AY216" s="90" t="str">
        <f t="shared" ref="AY216:AY245" si="122">IF(AX216&lt;=20%, "Muy Baja", IF(AX216&lt;=40%,"Baja", IF(AX216&lt;=60%,"Media",IF(AX216&lt;=80%,"Alta","Muy Alta"))))</f>
        <v>Muy Alta</v>
      </c>
      <c r="AZ216" s="89" t="e">
        <f t="shared" ref="AZ216:AZ245" si="123">IF(AO216="Impacto",(AJ216-(+AJ216*AT216)),AJ216)</f>
        <v>#VALUE!</v>
      </c>
      <c r="BA216" s="90" t="e">
        <f t="shared" ref="BA216:BA245" si="124">IF(AZ216&lt;=20%, "Leve", IF(AZ216&lt;=40%,"Menor", IF(AZ216&lt;=60%,"Moderado",IF(AZ216&lt;=80%,"Mayor","Catastrófico"))))</f>
        <v>#VALUE!</v>
      </c>
      <c r="BB216" s="69" t="e">
        <f>IF(AND(AY216&lt;&gt;"",BA216&lt;&gt;""),VLOOKUP(AY216&amp;BA216,'No Eliminar'!$P$3:$Q$27,2,FALSE),"")</f>
        <v>#VALUE!</v>
      </c>
      <c r="BC216" s="88"/>
      <c r="BD216" s="992"/>
      <c r="BE216" s="992"/>
      <c r="BF216" s="992"/>
      <c r="BG216" s="992"/>
      <c r="BH216" s="992"/>
      <c r="BI216" s="1077"/>
    </row>
    <row r="217" spans="2:61" ht="49.5" thickBot="1" x14ac:dyDescent="0.35">
      <c r="B217" s="63"/>
      <c r="C217" s="156" t="e">
        <f>VLOOKUP(B217,'No Eliminar'!B$3:D$18,2,FALSE)</f>
        <v>#N/A</v>
      </c>
      <c r="D217" s="156" t="e">
        <f>VLOOKUP(B217,'No Eliminar'!B$3:E$18,4,FALSE)</f>
        <v>#N/A</v>
      </c>
      <c r="E217" s="63"/>
      <c r="F217" s="133"/>
      <c r="G217" s="153"/>
      <c r="H217" s="64"/>
      <c r="I217" s="82"/>
      <c r="J217" s="82"/>
      <c r="K217" s="63"/>
      <c r="L217" s="142"/>
      <c r="M217" s="937" t="str">
        <f t="shared" si="112"/>
        <v>;</v>
      </c>
      <c r="N217" s="938" t="str">
        <f t="shared" si="113"/>
        <v/>
      </c>
      <c r="O217" s="83"/>
      <c r="P217" s="83"/>
      <c r="Q217" s="83"/>
      <c r="R217" s="83"/>
      <c r="S217" s="83"/>
      <c r="T217" s="83"/>
      <c r="U217" s="83"/>
      <c r="V217" s="83"/>
      <c r="W217" s="83"/>
      <c r="X217" s="83"/>
      <c r="Y217" s="83"/>
      <c r="Z217" s="83"/>
      <c r="AA217" s="83"/>
      <c r="AB217" s="83"/>
      <c r="AC217" s="83"/>
      <c r="AD217" s="83"/>
      <c r="AE217" s="83"/>
      <c r="AF217" s="83"/>
      <c r="AG217" s="83"/>
      <c r="AH217" s="57">
        <f t="shared" si="114"/>
        <v>0</v>
      </c>
      <c r="AI217" s="75" t="str">
        <f t="shared" si="115"/>
        <v>Moderado</v>
      </c>
      <c r="AJ217" s="74">
        <f t="shared" si="116"/>
        <v>0.6</v>
      </c>
      <c r="AK217" s="936" t="e">
        <f>IF(AND(M217&lt;&gt;"",AI217&lt;&gt;""),VLOOKUP(M217&amp;AI217,'No Eliminar'!$P$32:$Q$56,2,FALSE),"")</f>
        <v>#N/A</v>
      </c>
      <c r="AL217" s="124"/>
      <c r="AM217" s="992"/>
      <c r="AN217" s="992"/>
      <c r="AO217" s="87" t="str">
        <f t="shared" si="117"/>
        <v>Impacto</v>
      </c>
      <c r="AP217" s="88"/>
      <c r="AQ217" s="130" t="str">
        <f t="shared" si="118"/>
        <v/>
      </c>
      <c r="AR217" s="88"/>
      <c r="AS217" s="86" t="str">
        <f t="shared" si="119"/>
        <v/>
      </c>
      <c r="AT217" s="89" t="e">
        <f t="shared" si="120"/>
        <v>#VALUE!</v>
      </c>
      <c r="AU217" s="88"/>
      <c r="AV217" s="88"/>
      <c r="AW217" s="88"/>
      <c r="AX217" s="89" t="str">
        <f t="shared" si="121"/>
        <v/>
      </c>
      <c r="AY217" s="90" t="str">
        <f t="shared" si="122"/>
        <v>Muy Alta</v>
      </c>
      <c r="AZ217" s="89" t="e">
        <f t="shared" si="123"/>
        <v>#VALUE!</v>
      </c>
      <c r="BA217" s="90" t="e">
        <f t="shared" si="124"/>
        <v>#VALUE!</v>
      </c>
      <c r="BB217" s="69" t="e">
        <f>IF(AND(AY217&lt;&gt;"",BA217&lt;&gt;""),VLOOKUP(AY217&amp;BA217,'No Eliminar'!$P$3:$Q$27,2,FALSE),"")</f>
        <v>#VALUE!</v>
      </c>
      <c r="BC217" s="88"/>
      <c r="BD217" s="992"/>
      <c r="BE217" s="992"/>
      <c r="BF217" s="992"/>
      <c r="BG217" s="992"/>
      <c r="BH217" s="992"/>
      <c r="BI217" s="1077"/>
    </row>
    <row r="218" spans="2:61" ht="49.5" thickBot="1" x14ac:dyDescent="0.35">
      <c r="B218" s="63"/>
      <c r="C218" s="156" t="e">
        <f>VLOOKUP(B218,'No Eliminar'!B$3:D$18,2,FALSE)</f>
        <v>#N/A</v>
      </c>
      <c r="D218" s="156" t="e">
        <f>VLOOKUP(B218,'No Eliminar'!B$3:E$18,4,FALSE)</f>
        <v>#N/A</v>
      </c>
      <c r="E218" s="63"/>
      <c r="F218" s="133"/>
      <c r="G218" s="153"/>
      <c r="H218" s="64"/>
      <c r="I218" s="82"/>
      <c r="J218" s="82"/>
      <c r="K218" s="63"/>
      <c r="L218" s="142"/>
      <c r="M218" s="937" t="str">
        <f t="shared" si="112"/>
        <v>;</v>
      </c>
      <c r="N218" s="938" t="str">
        <f t="shared" si="113"/>
        <v/>
      </c>
      <c r="O218" s="83"/>
      <c r="P218" s="83"/>
      <c r="Q218" s="83"/>
      <c r="R218" s="83"/>
      <c r="S218" s="83"/>
      <c r="T218" s="83"/>
      <c r="U218" s="83"/>
      <c r="V218" s="83"/>
      <c r="W218" s="83"/>
      <c r="X218" s="83"/>
      <c r="Y218" s="83"/>
      <c r="Z218" s="83"/>
      <c r="AA218" s="83"/>
      <c r="AB218" s="83"/>
      <c r="AC218" s="83"/>
      <c r="AD218" s="83"/>
      <c r="AE218" s="83"/>
      <c r="AF218" s="83"/>
      <c r="AG218" s="83"/>
      <c r="AH218" s="57">
        <f t="shared" si="114"/>
        <v>0</v>
      </c>
      <c r="AI218" s="75" t="str">
        <f t="shared" si="115"/>
        <v>Moderado</v>
      </c>
      <c r="AJ218" s="74">
        <f t="shared" si="116"/>
        <v>0.6</v>
      </c>
      <c r="AK218" s="936" t="e">
        <f>IF(AND(M218&lt;&gt;"",AI218&lt;&gt;""),VLOOKUP(M218&amp;AI218,'No Eliminar'!$P$32:$Q$56,2,FALSE),"")</f>
        <v>#N/A</v>
      </c>
      <c r="AL218" s="124"/>
      <c r="AM218" s="992"/>
      <c r="AN218" s="992"/>
      <c r="AO218" s="87" t="str">
        <f t="shared" si="117"/>
        <v>Impacto</v>
      </c>
      <c r="AP218" s="88"/>
      <c r="AQ218" s="130" t="str">
        <f t="shared" si="118"/>
        <v/>
      </c>
      <c r="AR218" s="88"/>
      <c r="AS218" s="86" t="str">
        <f t="shared" si="119"/>
        <v/>
      </c>
      <c r="AT218" s="89" t="e">
        <f t="shared" si="120"/>
        <v>#VALUE!</v>
      </c>
      <c r="AU218" s="88"/>
      <c r="AV218" s="88"/>
      <c r="AW218" s="88"/>
      <c r="AX218" s="89" t="str">
        <f t="shared" si="121"/>
        <v/>
      </c>
      <c r="AY218" s="90" t="str">
        <f t="shared" si="122"/>
        <v>Muy Alta</v>
      </c>
      <c r="AZ218" s="89" t="e">
        <f t="shared" si="123"/>
        <v>#VALUE!</v>
      </c>
      <c r="BA218" s="90" t="e">
        <f t="shared" si="124"/>
        <v>#VALUE!</v>
      </c>
      <c r="BB218" s="69" t="e">
        <f>IF(AND(AY218&lt;&gt;"",BA218&lt;&gt;""),VLOOKUP(AY218&amp;BA218,'No Eliminar'!$P$3:$Q$27,2,FALSE),"")</f>
        <v>#VALUE!</v>
      </c>
      <c r="BC218" s="88"/>
      <c r="BD218" s="992"/>
      <c r="BE218" s="992"/>
      <c r="BF218" s="992"/>
      <c r="BG218" s="992"/>
      <c r="BH218" s="992"/>
      <c r="BI218" s="1077"/>
    </row>
    <row r="219" spans="2:61" ht="49.5" thickBot="1" x14ac:dyDescent="0.35">
      <c r="B219" s="63"/>
      <c r="C219" s="156" t="e">
        <f>VLOOKUP(B219,'No Eliminar'!B$3:D$18,2,FALSE)</f>
        <v>#N/A</v>
      </c>
      <c r="D219" s="156" t="e">
        <f>VLOOKUP(B219,'No Eliminar'!B$3:E$18,4,FALSE)</f>
        <v>#N/A</v>
      </c>
      <c r="E219" s="63"/>
      <c r="F219" s="133"/>
      <c r="G219" s="153"/>
      <c r="H219" s="64"/>
      <c r="I219" s="82"/>
      <c r="J219" s="82"/>
      <c r="K219" s="63"/>
      <c r="L219" s="142"/>
      <c r="M219" s="937" t="str">
        <f t="shared" si="112"/>
        <v>;</v>
      </c>
      <c r="N219" s="938" t="str">
        <f t="shared" si="113"/>
        <v/>
      </c>
      <c r="O219" s="83"/>
      <c r="P219" s="83"/>
      <c r="Q219" s="83"/>
      <c r="R219" s="83"/>
      <c r="S219" s="83"/>
      <c r="T219" s="83"/>
      <c r="U219" s="83"/>
      <c r="V219" s="83"/>
      <c r="W219" s="83"/>
      <c r="X219" s="83"/>
      <c r="Y219" s="83"/>
      <c r="Z219" s="83"/>
      <c r="AA219" s="83"/>
      <c r="AB219" s="83"/>
      <c r="AC219" s="83"/>
      <c r="AD219" s="83"/>
      <c r="AE219" s="83"/>
      <c r="AF219" s="83"/>
      <c r="AG219" s="83"/>
      <c r="AH219" s="57">
        <f t="shared" si="114"/>
        <v>0</v>
      </c>
      <c r="AI219" s="75" t="str">
        <f t="shared" si="115"/>
        <v>Moderado</v>
      </c>
      <c r="AJ219" s="74">
        <f t="shared" si="116"/>
        <v>0.6</v>
      </c>
      <c r="AK219" s="936" t="e">
        <f>IF(AND(M219&lt;&gt;"",AI219&lt;&gt;""),VLOOKUP(M219&amp;AI219,'No Eliminar'!$P$32:$Q$56,2,FALSE),"")</f>
        <v>#N/A</v>
      </c>
      <c r="AL219" s="124"/>
      <c r="AM219" s="992"/>
      <c r="AN219" s="992"/>
      <c r="AO219" s="87" t="str">
        <f t="shared" si="117"/>
        <v>Impacto</v>
      </c>
      <c r="AP219" s="88"/>
      <c r="AQ219" s="130" t="str">
        <f t="shared" si="118"/>
        <v/>
      </c>
      <c r="AR219" s="88"/>
      <c r="AS219" s="86" t="str">
        <f t="shared" si="119"/>
        <v/>
      </c>
      <c r="AT219" s="89" t="e">
        <f t="shared" si="120"/>
        <v>#VALUE!</v>
      </c>
      <c r="AU219" s="88"/>
      <c r="AV219" s="88"/>
      <c r="AW219" s="88"/>
      <c r="AX219" s="89" t="str">
        <f t="shared" si="121"/>
        <v/>
      </c>
      <c r="AY219" s="90" t="str">
        <f t="shared" si="122"/>
        <v>Muy Alta</v>
      </c>
      <c r="AZ219" s="89" t="e">
        <f t="shared" si="123"/>
        <v>#VALUE!</v>
      </c>
      <c r="BA219" s="90" t="e">
        <f t="shared" si="124"/>
        <v>#VALUE!</v>
      </c>
      <c r="BB219" s="69" t="e">
        <f>IF(AND(AY219&lt;&gt;"",BA219&lt;&gt;""),VLOOKUP(AY219&amp;BA219,'No Eliminar'!$P$3:$Q$27,2,FALSE),"")</f>
        <v>#VALUE!</v>
      </c>
      <c r="BC219" s="88"/>
      <c r="BD219" s="992"/>
      <c r="BE219" s="992"/>
      <c r="BF219" s="992"/>
      <c r="BG219" s="992"/>
      <c r="BH219" s="992"/>
      <c r="BI219" s="1077"/>
    </row>
    <row r="220" spans="2:61" ht="49.5" thickBot="1" x14ac:dyDescent="0.35">
      <c r="B220" s="63"/>
      <c r="C220" s="156" t="e">
        <f>VLOOKUP(B220,'No Eliminar'!B$3:D$18,2,FALSE)</f>
        <v>#N/A</v>
      </c>
      <c r="D220" s="156" t="e">
        <f>VLOOKUP(B220,'No Eliminar'!B$3:E$18,4,FALSE)</f>
        <v>#N/A</v>
      </c>
      <c r="E220" s="63"/>
      <c r="F220" s="133"/>
      <c r="G220" s="153"/>
      <c r="H220" s="64"/>
      <c r="I220" s="82"/>
      <c r="J220" s="82"/>
      <c r="K220" s="63"/>
      <c r="L220" s="142"/>
      <c r="M220" s="937" t="str">
        <f t="shared" si="112"/>
        <v>;</v>
      </c>
      <c r="N220" s="938" t="str">
        <f t="shared" si="113"/>
        <v/>
      </c>
      <c r="O220" s="83"/>
      <c r="P220" s="83"/>
      <c r="Q220" s="83"/>
      <c r="R220" s="83"/>
      <c r="S220" s="83"/>
      <c r="T220" s="83"/>
      <c r="U220" s="83"/>
      <c r="V220" s="83"/>
      <c r="W220" s="83"/>
      <c r="X220" s="83"/>
      <c r="Y220" s="83"/>
      <c r="Z220" s="83"/>
      <c r="AA220" s="83"/>
      <c r="AB220" s="83"/>
      <c r="AC220" s="83"/>
      <c r="AD220" s="83"/>
      <c r="AE220" s="83"/>
      <c r="AF220" s="83"/>
      <c r="AG220" s="83"/>
      <c r="AH220" s="57">
        <f t="shared" si="114"/>
        <v>0</v>
      </c>
      <c r="AI220" s="75" t="str">
        <f t="shared" si="115"/>
        <v>Moderado</v>
      </c>
      <c r="AJ220" s="74">
        <f t="shared" si="116"/>
        <v>0.6</v>
      </c>
      <c r="AK220" s="936" t="e">
        <f>IF(AND(M220&lt;&gt;"",AI220&lt;&gt;""),VLOOKUP(M220&amp;AI220,'No Eliminar'!$P$32:$Q$56,2,FALSE),"")</f>
        <v>#N/A</v>
      </c>
      <c r="AL220" s="124"/>
      <c r="AM220" s="992"/>
      <c r="AN220" s="992"/>
      <c r="AO220" s="87" t="str">
        <f t="shared" si="117"/>
        <v>Impacto</v>
      </c>
      <c r="AP220" s="88"/>
      <c r="AQ220" s="130" t="str">
        <f t="shared" si="118"/>
        <v/>
      </c>
      <c r="AR220" s="88"/>
      <c r="AS220" s="86" t="str">
        <f t="shared" si="119"/>
        <v/>
      </c>
      <c r="AT220" s="89" t="e">
        <f t="shared" si="120"/>
        <v>#VALUE!</v>
      </c>
      <c r="AU220" s="88"/>
      <c r="AV220" s="88"/>
      <c r="AW220" s="88"/>
      <c r="AX220" s="89" t="str">
        <f t="shared" si="121"/>
        <v/>
      </c>
      <c r="AY220" s="90" t="str">
        <f t="shared" si="122"/>
        <v>Muy Alta</v>
      </c>
      <c r="AZ220" s="89" t="e">
        <f t="shared" si="123"/>
        <v>#VALUE!</v>
      </c>
      <c r="BA220" s="90" t="e">
        <f t="shared" si="124"/>
        <v>#VALUE!</v>
      </c>
      <c r="BB220" s="69" t="e">
        <f>IF(AND(AY220&lt;&gt;"",BA220&lt;&gt;""),VLOOKUP(AY220&amp;BA220,'No Eliminar'!$P$3:$Q$27,2,FALSE),"")</f>
        <v>#VALUE!</v>
      </c>
      <c r="BC220" s="88"/>
      <c r="BD220" s="992"/>
      <c r="BE220" s="992"/>
      <c r="BF220" s="992"/>
      <c r="BG220" s="992"/>
      <c r="BH220" s="992"/>
      <c r="BI220" s="1077"/>
    </row>
    <row r="221" spans="2:61" ht="49.5" thickBot="1" x14ac:dyDescent="0.35">
      <c r="B221" s="63"/>
      <c r="C221" s="156" t="e">
        <f>VLOOKUP(B221,'No Eliminar'!B$3:D$18,2,FALSE)</f>
        <v>#N/A</v>
      </c>
      <c r="D221" s="156" t="e">
        <f>VLOOKUP(B221,'No Eliminar'!B$3:E$18,4,FALSE)</f>
        <v>#N/A</v>
      </c>
      <c r="E221" s="63"/>
      <c r="F221" s="133"/>
      <c r="G221" s="153"/>
      <c r="H221" s="64"/>
      <c r="I221" s="82"/>
      <c r="J221" s="82"/>
      <c r="K221" s="63"/>
      <c r="L221" s="142"/>
      <c r="M221" s="937" t="str">
        <f t="shared" si="112"/>
        <v>;</v>
      </c>
      <c r="N221" s="938" t="str">
        <f t="shared" si="113"/>
        <v/>
      </c>
      <c r="O221" s="83"/>
      <c r="P221" s="83"/>
      <c r="Q221" s="83"/>
      <c r="R221" s="83"/>
      <c r="S221" s="83"/>
      <c r="T221" s="83"/>
      <c r="U221" s="83"/>
      <c r="V221" s="83"/>
      <c r="W221" s="83"/>
      <c r="X221" s="83"/>
      <c r="Y221" s="83"/>
      <c r="Z221" s="83"/>
      <c r="AA221" s="83"/>
      <c r="AB221" s="83"/>
      <c r="AC221" s="83"/>
      <c r="AD221" s="83"/>
      <c r="AE221" s="83"/>
      <c r="AF221" s="83"/>
      <c r="AG221" s="83"/>
      <c r="AH221" s="57">
        <f t="shared" si="114"/>
        <v>0</v>
      </c>
      <c r="AI221" s="75" t="str">
        <f t="shared" si="115"/>
        <v>Moderado</v>
      </c>
      <c r="AJ221" s="74">
        <f t="shared" si="116"/>
        <v>0.6</v>
      </c>
      <c r="AK221" s="936" t="e">
        <f>IF(AND(M221&lt;&gt;"",AI221&lt;&gt;""),VLOOKUP(M221&amp;AI221,'No Eliminar'!$P$32:$Q$56,2,FALSE),"")</f>
        <v>#N/A</v>
      </c>
      <c r="AL221" s="124"/>
      <c r="AM221" s="992"/>
      <c r="AN221" s="992"/>
      <c r="AO221" s="87" t="str">
        <f t="shared" si="117"/>
        <v>Impacto</v>
      </c>
      <c r="AP221" s="88"/>
      <c r="AQ221" s="130" t="str">
        <f t="shared" si="118"/>
        <v/>
      </c>
      <c r="AR221" s="88"/>
      <c r="AS221" s="86" t="str">
        <f t="shared" si="119"/>
        <v/>
      </c>
      <c r="AT221" s="89" t="e">
        <f t="shared" si="120"/>
        <v>#VALUE!</v>
      </c>
      <c r="AU221" s="88"/>
      <c r="AV221" s="88"/>
      <c r="AW221" s="88"/>
      <c r="AX221" s="89" t="str">
        <f t="shared" si="121"/>
        <v/>
      </c>
      <c r="AY221" s="90" t="str">
        <f t="shared" si="122"/>
        <v>Muy Alta</v>
      </c>
      <c r="AZ221" s="89" t="e">
        <f t="shared" si="123"/>
        <v>#VALUE!</v>
      </c>
      <c r="BA221" s="90" t="e">
        <f t="shared" si="124"/>
        <v>#VALUE!</v>
      </c>
      <c r="BB221" s="69" t="e">
        <f>IF(AND(AY221&lt;&gt;"",BA221&lt;&gt;""),VLOOKUP(AY221&amp;BA221,'No Eliminar'!$P$3:$Q$27,2,FALSE),"")</f>
        <v>#VALUE!</v>
      </c>
      <c r="BC221" s="88"/>
      <c r="BD221" s="992"/>
      <c r="BE221" s="992"/>
      <c r="BF221" s="992"/>
      <c r="BG221" s="992"/>
      <c r="BH221" s="992"/>
      <c r="BI221" s="1077"/>
    </row>
    <row r="222" spans="2:61" ht="49.5" thickBot="1" x14ac:dyDescent="0.35">
      <c r="B222" s="63"/>
      <c r="C222" s="156" t="e">
        <f>VLOOKUP(B222,'No Eliminar'!B$3:D$18,2,FALSE)</f>
        <v>#N/A</v>
      </c>
      <c r="D222" s="156" t="e">
        <f>VLOOKUP(B222,'No Eliminar'!B$3:E$18,4,FALSE)</f>
        <v>#N/A</v>
      </c>
      <c r="E222" s="63"/>
      <c r="F222" s="133"/>
      <c r="G222" s="153"/>
      <c r="H222" s="64"/>
      <c r="I222" s="82"/>
      <c r="J222" s="82"/>
      <c r="K222" s="63"/>
      <c r="L222" s="142"/>
      <c r="M222" s="937" t="str">
        <f t="shared" si="112"/>
        <v>;</v>
      </c>
      <c r="N222" s="938" t="str">
        <f t="shared" si="113"/>
        <v/>
      </c>
      <c r="O222" s="83"/>
      <c r="P222" s="83"/>
      <c r="Q222" s="83"/>
      <c r="R222" s="83"/>
      <c r="S222" s="83"/>
      <c r="T222" s="83"/>
      <c r="U222" s="83"/>
      <c r="V222" s="83"/>
      <c r="W222" s="83"/>
      <c r="X222" s="83"/>
      <c r="Y222" s="83"/>
      <c r="Z222" s="83"/>
      <c r="AA222" s="83"/>
      <c r="AB222" s="83"/>
      <c r="AC222" s="83"/>
      <c r="AD222" s="83"/>
      <c r="AE222" s="83"/>
      <c r="AF222" s="83"/>
      <c r="AG222" s="83"/>
      <c r="AH222" s="57">
        <f t="shared" si="114"/>
        <v>0</v>
      </c>
      <c r="AI222" s="75" t="str">
        <f t="shared" si="115"/>
        <v>Moderado</v>
      </c>
      <c r="AJ222" s="74">
        <f t="shared" si="116"/>
        <v>0.6</v>
      </c>
      <c r="AK222" s="936" t="e">
        <f>IF(AND(M222&lt;&gt;"",AI222&lt;&gt;""),VLOOKUP(M222&amp;AI222,'No Eliminar'!$P$32:$Q$56,2,FALSE),"")</f>
        <v>#N/A</v>
      </c>
      <c r="AL222" s="124"/>
      <c r="AM222" s="992"/>
      <c r="AN222" s="992"/>
      <c r="AO222" s="87" t="str">
        <f t="shared" si="117"/>
        <v>Impacto</v>
      </c>
      <c r="AP222" s="88"/>
      <c r="AQ222" s="130" t="str">
        <f t="shared" si="118"/>
        <v/>
      </c>
      <c r="AR222" s="88"/>
      <c r="AS222" s="86" t="str">
        <f t="shared" si="119"/>
        <v/>
      </c>
      <c r="AT222" s="89" t="e">
        <f t="shared" si="120"/>
        <v>#VALUE!</v>
      </c>
      <c r="AU222" s="88"/>
      <c r="AV222" s="88"/>
      <c r="AW222" s="88"/>
      <c r="AX222" s="89" t="str">
        <f t="shared" si="121"/>
        <v/>
      </c>
      <c r="AY222" s="90" t="str">
        <f t="shared" si="122"/>
        <v>Muy Alta</v>
      </c>
      <c r="AZ222" s="89" t="e">
        <f t="shared" si="123"/>
        <v>#VALUE!</v>
      </c>
      <c r="BA222" s="90" t="e">
        <f t="shared" si="124"/>
        <v>#VALUE!</v>
      </c>
      <c r="BB222" s="69" t="e">
        <f>IF(AND(AY222&lt;&gt;"",BA222&lt;&gt;""),VLOOKUP(AY222&amp;BA222,'No Eliminar'!$P$3:$Q$27,2,FALSE),"")</f>
        <v>#VALUE!</v>
      </c>
      <c r="BC222" s="88"/>
      <c r="BD222" s="992"/>
      <c r="BE222" s="992"/>
      <c r="BF222" s="992"/>
      <c r="BG222" s="992"/>
      <c r="BH222" s="992"/>
      <c r="BI222" s="1077"/>
    </row>
    <row r="223" spans="2:61" ht="49.5" thickBot="1" x14ac:dyDescent="0.35">
      <c r="B223" s="63"/>
      <c r="C223" s="156" t="e">
        <f>VLOOKUP(B223,'No Eliminar'!B$3:D$18,2,FALSE)</f>
        <v>#N/A</v>
      </c>
      <c r="D223" s="156" t="e">
        <f>VLOOKUP(B223,'No Eliminar'!B$3:E$18,4,FALSE)</f>
        <v>#N/A</v>
      </c>
      <c r="E223" s="63"/>
      <c r="F223" s="133"/>
      <c r="G223" s="153"/>
      <c r="H223" s="64"/>
      <c r="I223" s="82"/>
      <c r="J223" s="82"/>
      <c r="K223" s="63"/>
      <c r="L223" s="142"/>
      <c r="M223" s="937" t="str">
        <f t="shared" si="112"/>
        <v>;</v>
      </c>
      <c r="N223" s="938" t="str">
        <f t="shared" si="113"/>
        <v/>
      </c>
      <c r="O223" s="83"/>
      <c r="P223" s="83"/>
      <c r="Q223" s="83"/>
      <c r="R223" s="83"/>
      <c r="S223" s="83"/>
      <c r="T223" s="83"/>
      <c r="U223" s="83"/>
      <c r="V223" s="83"/>
      <c r="W223" s="83"/>
      <c r="X223" s="83"/>
      <c r="Y223" s="83"/>
      <c r="Z223" s="83"/>
      <c r="AA223" s="83"/>
      <c r="AB223" s="83"/>
      <c r="AC223" s="83"/>
      <c r="AD223" s="83"/>
      <c r="AE223" s="83"/>
      <c r="AF223" s="83"/>
      <c r="AG223" s="83"/>
      <c r="AH223" s="57">
        <f t="shared" si="114"/>
        <v>0</v>
      </c>
      <c r="AI223" s="75" t="str">
        <f t="shared" si="115"/>
        <v>Moderado</v>
      </c>
      <c r="AJ223" s="74">
        <f t="shared" si="116"/>
        <v>0.6</v>
      </c>
      <c r="AK223" s="936" t="e">
        <f>IF(AND(M223&lt;&gt;"",AI223&lt;&gt;""),VLOOKUP(M223&amp;AI223,'No Eliminar'!$P$32:$Q$56,2,FALSE),"")</f>
        <v>#N/A</v>
      </c>
      <c r="AL223" s="124"/>
      <c r="AM223" s="992"/>
      <c r="AN223" s="992"/>
      <c r="AO223" s="87" t="str">
        <f t="shared" si="117"/>
        <v>Impacto</v>
      </c>
      <c r="AP223" s="88"/>
      <c r="AQ223" s="130" t="str">
        <f t="shared" si="118"/>
        <v/>
      </c>
      <c r="AR223" s="88"/>
      <c r="AS223" s="86" t="str">
        <f t="shared" si="119"/>
        <v/>
      </c>
      <c r="AT223" s="89" t="e">
        <f t="shared" si="120"/>
        <v>#VALUE!</v>
      </c>
      <c r="AU223" s="88"/>
      <c r="AV223" s="88"/>
      <c r="AW223" s="88"/>
      <c r="AX223" s="89" t="str">
        <f t="shared" si="121"/>
        <v/>
      </c>
      <c r="AY223" s="90" t="str">
        <f t="shared" si="122"/>
        <v>Muy Alta</v>
      </c>
      <c r="AZ223" s="89" t="e">
        <f t="shared" si="123"/>
        <v>#VALUE!</v>
      </c>
      <c r="BA223" s="90" t="e">
        <f t="shared" si="124"/>
        <v>#VALUE!</v>
      </c>
      <c r="BB223" s="69" t="e">
        <f>IF(AND(AY223&lt;&gt;"",BA223&lt;&gt;""),VLOOKUP(AY223&amp;BA223,'No Eliminar'!$P$3:$Q$27,2,FALSE),"")</f>
        <v>#VALUE!</v>
      </c>
      <c r="BC223" s="88"/>
      <c r="BD223" s="992"/>
      <c r="BE223" s="992"/>
      <c r="BF223" s="992"/>
      <c r="BG223" s="992"/>
      <c r="BH223" s="992"/>
      <c r="BI223" s="1077"/>
    </row>
    <row r="224" spans="2:61" ht="49.5" thickBot="1" x14ac:dyDescent="0.35">
      <c r="B224" s="63"/>
      <c r="C224" s="156" t="e">
        <f>VLOOKUP(B224,'No Eliminar'!B$3:D$18,2,FALSE)</f>
        <v>#N/A</v>
      </c>
      <c r="D224" s="156" t="e">
        <f>VLOOKUP(B224,'No Eliminar'!B$3:E$18,4,FALSE)</f>
        <v>#N/A</v>
      </c>
      <c r="E224" s="63"/>
      <c r="F224" s="133"/>
      <c r="G224" s="153"/>
      <c r="H224" s="64"/>
      <c r="I224" s="82"/>
      <c r="J224" s="82"/>
      <c r="K224" s="63"/>
      <c r="L224" s="142"/>
      <c r="M224" s="937" t="str">
        <f t="shared" si="112"/>
        <v>;</v>
      </c>
      <c r="N224" s="938" t="str">
        <f t="shared" si="113"/>
        <v/>
      </c>
      <c r="O224" s="83"/>
      <c r="P224" s="83"/>
      <c r="Q224" s="83"/>
      <c r="R224" s="83"/>
      <c r="S224" s="83"/>
      <c r="T224" s="83"/>
      <c r="U224" s="83"/>
      <c r="V224" s="83"/>
      <c r="W224" s="83"/>
      <c r="X224" s="83"/>
      <c r="Y224" s="83"/>
      <c r="Z224" s="83"/>
      <c r="AA224" s="83"/>
      <c r="AB224" s="83"/>
      <c r="AC224" s="83"/>
      <c r="AD224" s="83"/>
      <c r="AE224" s="83"/>
      <c r="AF224" s="83"/>
      <c r="AG224" s="83"/>
      <c r="AH224" s="57">
        <f t="shared" si="114"/>
        <v>0</v>
      </c>
      <c r="AI224" s="75" t="str">
        <f t="shared" si="115"/>
        <v>Moderado</v>
      </c>
      <c r="AJ224" s="74">
        <f t="shared" si="116"/>
        <v>0.6</v>
      </c>
      <c r="AK224" s="936" t="e">
        <f>IF(AND(M224&lt;&gt;"",AI224&lt;&gt;""),VLOOKUP(M224&amp;AI224,'No Eliminar'!$P$32:$Q$56,2,FALSE),"")</f>
        <v>#N/A</v>
      </c>
      <c r="AL224" s="124"/>
      <c r="AM224" s="992"/>
      <c r="AN224" s="992"/>
      <c r="AO224" s="87" t="str">
        <f t="shared" si="117"/>
        <v>Impacto</v>
      </c>
      <c r="AP224" s="88"/>
      <c r="AQ224" s="130" t="str">
        <f t="shared" si="118"/>
        <v/>
      </c>
      <c r="AR224" s="88"/>
      <c r="AS224" s="86" t="str">
        <f t="shared" si="119"/>
        <v/>
      </c>
      <c r="AT224" s="89" t="e">
        <f t="shared" si="120"/>
        <v>#VALUE!</v>
      </c>
      <c r="AU224" s="88"/>
      <c r="AV224" s="88"/>
      <c r="AW224" s="88"/>
      <c r="AX224" s="89" t="str">
        <f t="shared" si="121"/>
        <v/>
      </c>
      <c r="AY224" s="90" t="str">
        <f t="shared" si="122"/>
        <v>Muy Alta</v>
      </c>
      <c r="AZ224" s="89" t="e">
        <f t="shared" si="123"/>
        <v>#VALUE!</v>
      </c>
      <c r="BA224" s="90" t="e">
        <f t="shared" si="124"/>
        <v>#VALUE!</v>
      </c>
      <c r="BB224" s="69" t="e">
        <f>IF(AND(AY224&lt;&gt;"",BA224&lt;&gt;""),VLOOKUP(AY224&amp;BA224,'No Eliminar'!$P$3:$Q$27,2,FALSE),"")</f>
        <v>#VALUE!</v>
      </c>
      <c r="BC224" s="88"/>
      <c r="BD224" s="992"/>
      <c r="BE224" s="992"/>
      <c r="BF224" s="992"/>
      <c r="BG224" s="992"/>
      <c r="BH224" s="992"/>
      <c r="BI224" s="1077"/>
    </row>
    <row r="225" spans="2:61" ht="49.5" thickBot="1" x14ac:dyDescent="0.35">
      <c r="B225" s="63"/>
      <c r="C225" s="156" t="e">
        <f>VLOOKUP(B225,'No Eliminar'!B$3:D$18,2,FALSE)</f>
        <v>#N/A</v>
      </c>
      <c r="D225" s="156" t="e">
        <f>VLOOKUP(B225,'No Eliminar'!B$3:E$18,4,FALSE)</f>
        <v>#N/A</v>
      </c>
      <c r="E225" s="63"/>
      <c r="F225" s="133"/>
      <c r="G225" s="153"/>
      <c r="H225" s="64"/>
      <c r="I225" s="82"/>
      <c r="J225" s="82"/>
      <c r="K225" s="63"/>
      <c r="L225" s="142"/>
      <c r="M225" s="937" t="str">
        <f t="shared" si="112"/>
        <v>;</v>
      </c>
      <c r="N225" s="938" t="str">
        <f t="shared" si="113"/>
        <v/>
      </c>
      <c r="O225" s="83"/>
      <c r="P225" s="83"/>
      <c r="Q225" s="83"/>
      <c r="R225" s="83"/>
      <c r="S225" s="83"/>
      <c r="T225" s="83"/>
      <c r="U225" s="83"/>
      <c r="V225" s="83"/>
      <c r="W225" s="83"/>
      <c r="X225" s="83"/>
      <c r="Y225" s="83"/>
      <c r="Z225" s="83"/>
      <c r="AA225" s="83"/>
      <c r="AB225" s="83"/>
      <c r="AC225" s="83"/>
      <c r="AD225" s="83"/>
      <c r="AE225" s="83"/>
      <c r="AF225" s="83"/>
      <c r="AG225" s="83"/>
      <c r="AH225" s="57">
        <f t="shared" si="114"/>
        <v>0</v>
      </c>
      <c r="AI225" s="75" t="str">
        <f t="shared" si="115"/>
        <v>Moderado</v>
      </c>
      <c r="AJ225" s="74">
        <f t="shared" si="116"/>
        <v>0.6</v>
      </c>
      <c r="AK225" s="936" t="e">
        <f>IF(AND(M225&lt;&gt;"",AI225&lt;&gt;""),VLOOKUP(M225&amp;AI225,'No Eliminar'!$P$32:$Q$56,2,FALSE),"")</f>
        <v>#N/A</v>
      </c>
      <c r="AL225" s="124"/>
      <c r="AM225" s="992"/>
      <c r="AN225" s="992"/>
      <c r="AO225" s="87" t="str">
        <f t="shared" si="117"/>
        <v>Impacto</v>
      </c>
      <c r="AP225" s="88"/>
      <c r="AQ225" s="130" t="str">
        <f t="shared" si="118"/>
        <v/>
      </c>
      <c r="AR225" s="88"/>
      <c r="AS225" s="86" t="str">
        <f t="shared" si="119"/>
        <v/>
      </c>
      <c r="AT225" s="89" t="e">
        <f t="shared" si="120"/>
        <v>#VALUE!</v>
      </c>
      <c r="AU225" s="88"/>
      <c r="AV225" s="88"/>
      <c r="AW225" s="88"/>
      <c r="AX225" s="89" t="str">
        <f t="shared" si="121"/>
        <v/>
      </c>
      <c r="AY225" s="90" t="str">
        <f t="shared" si="122"/>
        <v>Muy Alta</v>
      </c>
      <c r="AZ225" s="89" t="e">
        <f t="shared" si="123"/>
        <v>#VALUE!</v>
      </c>
      <c r="BA225" s="90" t="e">
        <f t="shared" si="124"/>
        <v>#VALUE!</v>
      </c>
      <c r="BB225" s="69" t="e">
        <f>IF(AND(AY225&lt;&gt;"",BA225&lt;&gt;""),VLOOKUP(AY225&amp;BA225,'No Eliminar'!$P$3:$Q$27,2,FALSE),"")</f>
        <v>#VALUE!</v>
      </c>
      <c r="BC225" s="88"/>
      <c r="BD225" s="992"/>
      <c r="BE225" s="992"/>
      <c r="BF225" s="992"/>
      <c r="BG225" s="992"/>
      <c r="BH225" s="992"/>
      <c r="BI225" s="1077"/>
    </row>
    <row r="226" spans="2:61" ht="49.5" thickBot="1" x14ac:dyDescent="0.35">
      <c r="B226" s="63"/>
      <c r="C226" s="156" t="e">
        <f>VLOOKUP(B226,'No Eliminar'!B$3:D$18,2,FALSE)</f>
        <v>#N/A</v>
      </c>
      <c r="D226" s="156" t="e">
        <f>VLOOKUP(B226,'No Eliminar'!B$3:E$18,4,FALSE)</f>
        <v>#N/A</v>
      </c>
      <c r="E226" s="63"/>
      <c r="F226" s="133"/>
      <c r="G226" s="153"/>
      <c r="H226" s="64"/>
      <c r="I226" s="82"/>
      <c r="J226" s="82"/>
      <c r="K226" s="63"/>
      <c r="L226" s="142"/>
      <c r="M226" s="937" t="str">
        <f t="shared" si="112"/>
        <v>;</v>
      </c>
      <c r="N226" s="938" t="str">
        <f t="shared" si="113"/>
        <v/>
      </c>
      <c r="O226" s="83"/>
      <c r="P226" s="83"/>
      <c r="Q226" s="83"/>
      <c r="R226" s="83"/>
      <c r="S226" s="83"/>
      <c r="T226" s="83"/>
      <c r="U226" s="83"/>
      <c r="V226" s="83"/>
      <c r="W226" s="83"/>
      <c r="X226" s="83"/>
      <c r="Y226" s="83"/>
      <c r="Z226" s="83"/>
      <c r="AA226" s="83"/>
      <c r="AB226" s="83"/>
      <c r="AC226" s="83"/>
      <c r="AD226" s="83"/>
      <c r="AE226" s="83"/>
      <c r="AF226" s="83"/>
      <c r="AG226" s="83"/>
      <c r="AH226" s="57">
        <f t="shared" si="114"/>
        <v>0</v>
      </c>
      <c r="AI226" s="75" t="str">
        <f t="shared" si="115"/>
        <v>Moderado</v>
      </c>
      <c r="AJ226" s="74">
        <f t="shared" si="116"/>
        <v>0.6</v>
      </c>
      <c r="AK226" s="936" t="e">
        <f>IF(AND(M226&lt;&gt;"",AI226&lt;&gt;""),VLOOKUP(M226&amp;AI226,'No Eliminar'!$P$32:$Q$56,2,FALSE),"")</f>
        <v>#N/A</v>
      </c>
      <c r="AL226" s="124"/>
      <c r="AM226" s="992"/>
      <c r="AN226" s="992"/>
      <c r="AO226" s="87" t="str">
        <f t="shared" si="117"/>
        <v>Impacto</v>
      </c>
      <c r="AP226" s="88"/>
      <c r="AQ226" s="130" t="str">
        <f t="shared" si="118"/>
        <v/>
      </c>
      <c r="AR226" s="88"/>
      <c r="AS226" s="86" t="str">
        <f t="shared" si="119"/>
        <v/>
      </c>
      <c r="AT226" s="89" t="e">
        <f t="shared" si="120"/>
        <v>#VALUE!</v>
      </c>
      <c r="AU226" s="88"/>
      <c r="AV226" s="88"/>
      <c r="AW226" s="88"/>
      <c r="AX226" s="89" t="str">
        <f t="shared" si="121"/>
        <v/>
      </c>
      <c r="AY226" s="90" t="str">
        <f t="shared" si="122"/>
        <v>Muy Alta</v>
      </c>
      <c r="AZ226" s="89" t="e">
        <f t="shared" si="123"/>
        <v>#VALUE!</v>
      </c>
      <c r="BA226" s="90" t="e">
        <f t="shared" si="124"/>
        <v>#VALUE!</v>
      </c>
      <c r="BB226" s="69" t="e">
        <f>IF(AND(AY226&lt;&gt;"",BA226&lt;&gt;""),VLOOKUP(AY226&amp;BA226,'No Eliminar'!$P$3:$Q$27,2,FALSE),"")</f>
        <v>#VALUE!</v>
      </c>
      <c r="BC226" s="88"/>
      <c r="BD226" s="992"/>
      <c r="BE226" s="992"/>
      <c r="BF226" s="992"/>
      <c r="BG226" s="992"/>
      <c r="BH226" s="992"/>
      <c r="BI226" s="1077"/>
    </row>
    <row r="227" spans="2:61" ht="49.5" thickBot="1" x14ac:dyDescent="0.35">
      <c r="B227" s="63"/>
      <c r="C227" s="156" t="e">
        <f>VLOOKUP(B227,'No Eliminar'!B$3:D$18,2,FALSE)</f>
        <v>#N/A</v>
      </c>
      <c r="D227" s="156" t="e">
        <f>VLOOKUP(B227,'No Eliminar'!B$3:E$18,4,FALSE)</f>
        <v>#N/A</v>
      </c>
      <c r="E227" s="63"/>
      <c r="F227" s="133"/>
      <c r="G227" s="153"/>
      <c r="H227" s="64"/>
      <c r="I227" s="82"/>
      <c r="J227" s="82"/>
      <c r="K227" s="63"/>
      <c r="L227" s="142"/>
      <c r="M227" s="937" t="str">
        <f t="shared" si="112"/>
        <v>;</v>
      </c>
      <c r="N227" s="938" t="str">
        <f t="shared" si="113"/>
        <v/>
      </c>
      <c r="O227" s="83"/>
      <c r="P227" s="83"/>
      <c r="Q227" s="83"/>
      <c r="R227" s="83"/>
      <c r="S227" s="83"/>
      <c r="T227" s="83"/>
      <c r="U227" s="83"/>
      <c r="V227" s="83"/>
      <c r="W227" s="83"/>
      <c r="X227" s="83"/>
      <c r="Y227" s="83"/>
      <c r="Z227" s="83"/>
      <c r="AA227" s="83"/>
      <c r="AB227" s="83"/>
      <c r="AC227" s="83"/>
      <c r="AD227" s="83"/>
      <c r="AE227" s="83"/>
      <c r="AF227" s="83"/>
      <c r="AG227" s="83"/>
      <c r="AH227" s="57">
        <f t="shared" si="114"/>
        <v>0</v>
      </c>
      <c r="AI227" s="75" t="str">
        <f t="shared" si="115"/>
        <v>Moderado</v>
      </c>
      <c r="AJ227" s="74">
        <f t="shared" si="116"/>
        <v>0.6</v>
      </c>
      <c r="AK227" s="936" t="e">
        <f>IF(AND(M227&lt;&gt;"",AI227&lt;&gt;""),VLOOKUP(M227&amp;AI227,'No Eliminar'!$P$32:$Q$56,2,FALSE),"")</f>
        <v>#N/A</v>
      </c>
      <c r="AL227" s="124"/>
      <c r="AM227" s="992"/>
      <c r="AN227" s="992"/>
      <c r="AO227" s="87" t="str">
        <f t="shared" si="117"/>
        <v>Impacto</v>
      </c>
      <c r="AP227" s="88"/>
      <c r="AQ227" s="130" t="str">
        <f t="shared" si="118"/>
        <v/>
      </c>
      <c r="AR227" s="88"/>
      <c r="AS227" s="86" t="str">
        <f t="shared" si="119"/>
        <v/>
      </c>
      <c r="AT227" s="89" t="e">
        <f t="shared" si="120"/>
        <v>#VALUE!</v>
      </c>
      <c r="AU227" s="88"/>
      <c r="AV227" s="88"/>
      <c r="AW227" s="88"/>
      <c r="AX227" s="89" t="str">
        <f t="shared" si="121"/>
        <v/>
      </c>
      <c r="AY227" s="90" t="str">
        <f t="shared" si="122"/>
        <v>Muy Alta</v>
      </c>
      <c r="AZ227" s="89" t="e">
        <f t="shared" si="123"/>
        <v>#VALUE!</v>
      </c>
      <c r="BA227" s="90" t="e">
        <f t="shared" si="124"/>
        <v>#VALUE!</v>
      </c>
      <c r="BB227" s="69" t="e">
        <f>IF(AND(AY227&lt;&gt;"",BA227&lt;&gt;""),VLOOKUP(AY227&amp;BA227,'No Eliminar'!$P$3:$Q$27,2,FALSE),"")</f>
        <v>#VALUE!</v>
      </c>
      <c r="BC227" s="88"/>
      <c r="BD227" s="992"/>
      <c r="BE227" s="992"/>
      <c r="BF227" s="992"/>
      <c r="BG227" s="992"/>
      <c r="BH227" s="992"/>
      <c r="BI227" s="1077"/>
    </row>
    <row r="228" spans="2:61" ht="49.5" thickBot="1" x14ac:dyDescent="0.35">
      <c r="B228" s="63"/>
      <c r="C228" s="156" t="e">
        <f>VLOOKUP(B228,'No Eliminar'!B$3:D$18,2,FALSE)</f>
        <v>#N/A</v>
      </c>
      <c r="D228" s="156" t="e">
        <f>VLOOKUP(B228,'No Eliminar'!B$3:E$18,4,FALSE)</f>
        <v>#N/A</v>
      </c>
      <c r="E228" s="63"/>
      <c r="F228" s="133"/>
      <c r="G228" s="153"/>
      <c r="H228" s="64"/>
      <c r="I228" s="82"/>
      <c r="J228" s="82"/>
      <c r="K228" s="63"/>
      <c r="L228" s="142"/>
      <c r="M228" s="937" t="str">
        <f t="shared" si="112"/>
        <v>;</v>
      </c>
      <c r="N228" s="938" t="str">
        <f t="shared" si="113"/>
        <v/>
      </c>
      <c r="O228" s="83"/>
      <c r="P228" s="83"/>
      <c r="Q228" s="83"/>
      <c r="R228" s="83"/>
      <c r="S228" s="83"/>
      <c r="T228" s="83"/>
      <c r="U228" s="83"/>
      <c r="V228" s="83"/>
      <c r="W228" s="83"/>
      <c r="X228" s="83"/>
      <c r="Y228" s="83"/>
      <c r="Z228" s="83"/>
      <c r="AA228" s="83"/>
      <c r="AB228" s="83"/>
      <c r="AC228" s="83"/>
      <c r="AD228" s="83"/>
      <c r="AE228" s="83"/>
      <c r="AF228" s="83"/>
      <c r="AG228" s="83"/>
      <c r="AH228" s="57">
        <f t="shared" si="114"/>
        <v>0</v>
      </c>
      <c r="AI228" s="75" t="str">
        <f t="shared" si="115"/>
        <v>Moderado</v>
      </c>
      <c r="AJ228" s="74">
        <f t="shared" si="116"/>
        <v>0.6</v>
      </c>
      <c r="AK228" s="936" t="e">
        <f>IF(AND(M228&lt;&gt;"",AI228&lt;&gt;""),VLOOKUP(M228&amp;AI228,'No Eliminar'!$P$32:$Q$56,2,FALSE),"")</f>
        <v>#N/A</v>
      </c>
      <c r="AL228" s="124"/>
      <c r="AM228" s="992"/>
      <c r="AN228" s="992"/>
      <c r="AO228" s="87" t="str">
        <f t="shared" si="117"/>
        <v>Impacto</v>
      </c>
      <c r="AP228" s="88"/>
      <c r="AQ228" s="130" t="str">
        <f t="shared" si="118"/>
        <v/>
      </c>
      <c r="AR228" s="88"/>
      <c r="AS228" s="86" t="str">
        <f t="shared" si="119"/>
        <v/>
      </c>
      <c r="AT228" s="89" t="e">
        <f t="shared" si="120"/>
        <v>#VALUE!</v>
      </c>
      <c r="AU228" s="88"/>
      <c r="AV228" s="88"/>
      <c r="AW228" s="88"/>
      <c r="AX228" s="89" t="str">
        <f t="shared" si="121"/>
        <v/>
      </c>
      <c r="AY228" s="90" t="str">
        <f t="shared" si="122"/>
        <v>Muy Alta</v>
      </c>
      <c r="AZ228" s="89" t="e">
        <f t="shared" si="123"/>
        <v>#VALUE!</v>
      </c>
      <c r="BA228" s="90" t="e">
        <f t="shared" si="124"/>
        <v>#VALUE!</v>
      </c>
      <c r="BB228" s="69" t="e">
        <f>IF(AND(AY228&lt;&gt;"",BA228&lt;&gt;""),VLOOKUP(AY228&amp;BA228,'No Eliminar'!$P$3:$Q$27,2,FALSE),"")</f>
        <v>#VALUE!</v>
      </c>
      <c r="BC228" s="88"/>
      <c r="BD228" s="992"/>
      <c r="BE228" s="992"/>
      <c r="BF228" s="992"/>
      <c r="BG228" s="992"/>
      <c r="BH228" s="992"/>
      <c r="BI228" s="1077"/>
    </row>
    <row r="229" spans="2:61" ht="49.5" thickBot="1" x14ac:dyDescent="0.35">
      <c r="B229" s="63"/>
      <c r="C229" s="156" t="e">
        <f>VLOOKUP(B229,'No Eliminar'!B$3:D$18,2,FALSE)</f>
        <v>#N/A</v>
      </c>
      <c r="D229" s="156" t="e">
        <f>VLOOKUP(B229,'No Eliminar'!B$3:E$18,4,FALSE)</f>
        <v>#N/A</v>
      </c>
      <c r="E229" s="63"/>
      <c r="F229" s="133"/>
      <c r="G229" s="153"/>
      <c r="H229" s="64"/>
      <c r="I229" s="82"/>
      <c r="J229" s="82"/>
      <c r="K229" s="63"/>
      <c r="L229" s="142"/>
      <c r="M229" s="937" t="str">
        <f t="shared" si="112"/>
        <v>;</v>
      </c>
      <c r="N229" s="938" t="str">
        <f t="shared" si="113"/>
        <v/>
      </c>
      <c r="O229" s="83"/>
      <c r="P229" s="83"/>
      <c r="Q229" s="83"/>
      <c r="R229" s="83"/>
      <c r="S229" s="83"/>
      <c r="T229" s="83"/>
      <c r="U229" s="83"/>
      <c r="V229" s="83"/>
      <c r="W229" s="83"/>
      <c r="X229" s="83"/>
      <c r="Y229" s="83"/>
      <c r="Z229" s="83"/>
      <c r="AA229" s="83"/>
      <c r="AB229" s="83"/>
      <c r="AC229" s="83"/>
      <c r="AD229" s="83"/>
      <c r="AE229" s="83"/>
      <c r="AF229" s="83"/>
      <c r="AG229" s="83"/>
      <c r="AH229" s="57">
        <f t="shared" si="114"/>
        <v>0</v>
      </c>
      <c r="AI229" s="75" t="str">
        <f t="shared" si="115"/>
        <v>Moderado</v>
      </c>
      <c r="AJ229" s="74">
        <f t="shared" si="116"/>
        <v>0.6</v>
      </c>
      <c r="AK229" s="936" t="e">
        <f>IF(AND(M229&lt;&gt;"",AI229&lt;&gt;""),VLOOKUP(M229&amp;AI229,'No Eliminar'!$P$32:$Q$56,2,FALSE),"")</f>
        <v>#N/A</v>
      </c>
      <c r="AL229" s="124"/>
      <c r="AM229" s="992"/>
      <c r="AN229" s="992"/>
      <c r="AO229" s="87" t="str">
        <f t="shared" si="117"/>
        <v>Impacto</v>
      </c>
      <c r="AP229" s="88"/>
      <c r="AQ229" s="130" t="str">
        <f t="shared" si="118"/>
        <v/>
      </c>
      <c r="AR229" s="88"/>
      <c r="AS229" s="86" t="str">
        <f t="shared" si="119"/>
        <v/>
      </c>
      <c r="AT229" s="89" t="e">
        <f t="shared" si="120"/>
        <v>#VALUE!</v>
      </c>
      <c r="AU229" s="88"/>
      <c r="AV229" s="88"/>
      <c r="AW229" s="88"/>
      <c r="AX229" s="89" t="str">
        <f t="shared" si="121"/>
        <v/>
      </c>
      <c r="AY229" s="90" t="str">
        <f t="shared" si="122"/>
        <v>Muy Alta</v>
      </c>
      <c r="AZ229" s="89" t="e">
        <f t="shared" si="123"/>
        <v>#VALUE!</v>
      </c>
      <c r="BA229" s="90" t="e">
        <f t="shared" si="124"/>
        <v>#VALUE!</v>
      </c>
      <c r="BB229" s="69" t="e">
        <f>IF(AND(AY229&lt;&gt;"",BA229&lt;&gt;""),VLOOKUP(AY229&amp;BA229,'No Eliminar'!$P$3:$Q$27,2,FALSE),"")</f>
        <v>#VALUE!</v>
      </c>
      <c r="BC229" s="88"/>
      <c r="BD229" s="992"/>
      <c r="BE229" s="992"/>
      <c r="BF229" s="992"/>
      <c r="BG229" s="992"/>
      <c r="BH229" s="992"/>
      <c r="BI229" s="1077"/>
    </row>
    <row r="230" spans="2:61" ht="49.5" thickBot="1" x14ac:dyDescent="0.35">
      <c r="B230" s="63"/>
      <c r="C230" s="156" t="e">
        <f>VLOOKUP(B230,'No Eliminar'!B$3:D$18,2,FALSE)</f>
        <v>#N/A</v>
      </c>
      <c r="D230" s="156" t="e">
        <f>VLOOKUP(B230,'No Eliminar'!B$3:E$18,4,FALSE)</f>
        <v>#N/A</v>
      </c>
      <c r="E230" s="63"/>
      <c r="F230" s="133"/>
      <c r="G230" s="153"/>
      <c r="H230" s="64"/>
      <c r="I230" s="82"/>
      <c r="J230" s="82"/>
      <c r="K230" s="63"/>
      <c r="L230" s="142"/>
      <c r="M230" s="937" t="str">
        <f t="shared" si="112"/>
        <v>;</v>
      </c>
      <c r="N230" s="938" t="str">
        <f t="shared" si="113"/>
        <v/>
      </c>
      <c r="O230" s="83"/>
      <c r="P230" s="83"/>
      <c r="Q230" s="83"/>
      <c r="R230" s="83"/>
      <c r="S230" s="83"/>
      <c r="T230" s="83"/>
      <c r="U230" s="83"/>
      <c r="V230" s="83"/>
      <c r="W230" s="83"/>
      <c r="X230" s="83"/>
      <c r="Y230" s="83"/>
      <c r="Z230" s="83"/>
      <c r="AA230" s="83"/>
      <c r="AB230" s="83"/>
      <c r="AC230" s="83"/>
      <c r="AD230" s="83"/>
      <c r="AE230" s="83"/>
      <c r="AF230" s="83"/>
      <c r="AG230" s="83"/>
      <c r="AH230" s="57">
        <f t="shared" si="114"/>
        <v>0</v>
      </c>
      <c r="AI230" s="75" t="str">
        <f t="shared" si="115"/>
        <v>Moderado</v>
      </c>
      <c r="AJ230" s="74">
        <f t="shared" si="116"/>
        <v>0.6</v>
      </c>
      <c r="AK230" s="936" t="e">
        <f>IF(AND(M230&lt;&gt;"",AI230&lt;&gt;""),VLOOKUP(M230&amp;AI230,'No Eliminar'!$P$32:$Q$56,2,FALSE),"")</f>
        <v>#N/A</v>
      </c>
      <c r="AL230" s="124"/>
      <c r="AM230" s="992"/>
      <c r="AN230" s="992"/>
      <c r="AO230" s="87" t="str">
        <f t="shared" si="117"/>
        <v>Impacto</v>
      </c>
      <c r="AP230" s="88"/>
      <c r="AQ230" s="130" t="str">
        <f t="shared" si="118"/>
        <v/>
      </c>
      <c r="AR230" s="88"/>
      <c r="AS230" s="86" t="str">
        <f t="shared" si="119"/>
        <v/>
      </c>
      <c r="AT230" s="89" t="e">
        <f t="shared" si="120"/>
        <v>#VALUE!</v>
      </c>
      <c r="AU230" s="88"/>
      <c r="AV230" s="88"/>
      <c r="AW230" s="88"/>
      <c r="AX230" s="89" t="str">
        <f t="shared" si="121"/>
        <v/>
      </c>
      <c r="AY230" s="90" t="str">
        <f t="shared" si="122"/>
        <v>Muy Alta</v>
      </c>
      <c r="AZ230" s="89" t="e">
        <f t="shared" si="123"/>
        <v>#VALUE!</v>
      </c>
      <c r="BA230" s="90" t="e">
        <f t="shared" si="124"/>
        <v>#VALUE!</v>
      </c>
      <c r="BB230" s="69" t="e">
        <f>IF(AND(AY230&lt;&gt;"",BA230&lt;&gt;""),VLOOKUP(AY230&amp;BA230,'No Eliminar'!$P$3:$Q$27,2,FALSE),"")</f>
        <v>#VALUE!</v>
      </c>
      <c r="BC230" s="88"/>
      <c r="BD230" s="992"/>
      <c r="BE230" s="992"/>
      <c r="BF230" s="992"/>
      <c r="BG230" s="992"/>
      <c r="BH230" s="992"/>
      <c r="BI230" s="1077"/>
    </row>
    <row r="231" spans="2:61" ht="49.5" thickBot="1" x14ac:dyDescent="0.35">
      <c r="B231" s="63"/>
      <c r="C231" s="156" t="e">
        <f>VLOOKUP(B231,'No Eliminar'!B$3:D$18,2,FALSE)</f>
        <v>#N/A</v>
      </c>
      <c r="D231" s="156" t="e">
        <f>VLOOKUP(B231,'No Eliminar'!B$3:E$18,4,FALSE)</f>
        <v>#N/A</v>
      </c>
      <c r="E231" s="63"/>
      <c r="F231" s="133"/>
      <c r="G231" s="153"/>
      <c r="H231" s="64"/>
      <c r="I231" s="82"/>
      <c r="J231" s="82"/>
      <c r="K231" s="63"/>
      <c r="L231" s="142"/>
      <c r="M231" s="937" t="str">
        <f t="shared" si="112"/>
        <v>;</v>
      </c>
      <c r="N231" s="938" t="str">
        <f t="shared" si="113"/>
        <v/>
      </c>
      <c r="O231" s="83"/>
      <c r="P231" s="83"/>
      <c r="Q231" s="83"/>
      <c r="R231" s="83"/>
      <c r="S231" s="83"/>
      <c r="T231" s="83"/>
      <c r="U231" s="83"/>
      <c r="V231" s="83"/>
      <c r="W231" s="83"/>
      <c r="X231" s="83"/>
      <c r="Y231" s="83"/>
      <c r="Z231" s="83"/>
      <c r="AA231" s="83"/>
      <c r="AB231" s="83"/>
      <c r="AC231" s="83"/>
      <c r="AD231" s="83"/>
      <c r="AE231" s="83"/>
      <c r="AF231" s="83"/>
      <c r="AG231" s="83"/>
      <c r="AH231" s="57">
        <f t="shared" si="114"/>
        <v>0</v>
      </c>
      <c r="AI231" s="75" t="str">
        <f t="shared" si="115"/>
        <v>Moderado</v>
      </c>
      <c r="AJ231" s="74">
        <f t="shared" si="116"/>
        <v>0.6</v>
      </c>
      <c r="AK231" s="936" t="e">
        <f>IF(AND(M231&lt;&gt;"",AI231&lt;&gt;""),VLOOKUP(M231&amp;AI231,'No Eliminar'!$P$32:$Q$56,2,FALSE),"")</f>
        <v>#N/A</v>
      </c>
      <c r="AL231" s="124"/>
      <c r="AM231" s="992"/>
      <c r="AN231" s="992"/>
      <c r="AO231" s="87" t="str">
        <f t="shared" si="117"/>
        <v>Impacto</v>
      </c>
      <c r="AP231" s="88"/>
      <c r="AQ231" s="130" t="str">
        <f t="shared" si="118"/>
        <v/>
      </c>
      <c r="AR231" s="88"/>
      <c r="AS231" s="86" t="str">
        <f t="shared" si="119"/>
        <v/>
      </c>
      <c r="AT231" s="89" t="e">
        <f t="shared" si="120"/>
        <v>#VALUE!</v>
      </c>
      <c r="AU231" s="88"/>
      <c r="AV231" s="88"/>
      <c r="AW231" s="88"/>
      <c r="AX231" s="89" t="str">
        <f t="shared" si="121"/>
        <v/>
      </c>
      <c r="AY231" s="90" t="str">
        <f t="shared" si="122"/>
        <v>Muy Alta</v>
      </c>
      <c r="AZ231" s="89" t="e">
        <f t="shared" si="123"/>
        <v>#VALUE!</v>
      </c>
      <c r="BA231" s="90" t="e">
        <f t="shared" si="124"/>
        <v>#VALUE!</v>
      </c>
      <c r="BB231" s="69" t="e">
        <f>IF(AND(AY231&lt;&gt;"",BA231&lt;&gt;""),VLOOKUP(AY231&amp;BA231,'No Eliminar'!$P$3:$Q$27,2,FALSE),"")</f>
        <v>#VALUE!</v>
      </c>
      <c r="BC231" s="88"/>
      <c r="BD231" s="992"/>
      <c r="BE231" s="992"/>
      <c r="BF231" s="992"/>
      <c r="BG231" s="992"/>
      <c r="BH231" s="992"/>
      <c r="BI231" s="1077"/>
    </row>
    <row r="232" spans="2:61" ht="49.5" thickBot="1" x14ac:dyDescent="0.35">
      <c r="B232" s="63"/>
      <c r="C232" s="156" t="e">
        <f>VLOOKUP(B232,'No Eliminar'!B$3:D$18,2,FALSE)</f>
        <v>#N/A</v>
      </c>
      <c r="D232" s="156" t="e">
        <f>VLOOKUP(B232,'No Eliminar'!B$3:E$18,4,FALSE)</f>
        <v>#N/A</v>
      </c>
      <c r="E232" s="63"/>
      <c r="F232" s="133"/>
      <c r="G232" s="153"/>
      <c r="H232" s="64"/>
      <c r="I232" s="82"/>
      <c r="J232" s="82"/>
      <c r="K232" s="63"/>
      <c r="L232" s="142"/>
      <c r="M232" s="937" t="str">
        <f t="shared" si="112"/>
        <v>;</v>
      </c>
      <c r="N232" s="938" t="str">
        <f t="shared" si="113"/>
        <v/>
      </c>
      <c r="O232" s="83"/>
      <c r="P232" s="83"/>
      <c r="Q232" s="83"/>
      <c r="R232" s="83"/>
      <c r="S232" s="83"/>
      <c r="T232" s="83"/>
      <c r="U232" s="83"/>
      <c r="V232" s="83"/>
      <c r="W232" s="83"/>
      <c r="X232" s="83"/>
      <c r="Y232" s="83"/>
      <c r="Z232" s="83"/>
      <c r="AA232" s="83"/>
      <c r="AB232" s="83"/>
      <c r="AC232" s="83"/>
      <c r="AD232" s="83"/>
      <c r="AE232" s="83"/>
      <c r="AF232" s="83"/>
      <c r="AG232" s="83"/>
      <c r="AH232" s="57">
        <f t="shared" si="114"/>
        <v>0</v>
      </c>
      <c r="AI232" s="75" t="str">
        <f t="shared" si="115"/>
        <v>Moderado</v>
      </c>
      <c r="AJ232" s="74">
        <f t="shared" si="116"/>
        <v>0.6</v>
      </c>
      <c r="AK232" s="936" t="e">
        <f>IF(AND(M232&lt;&gt;"",AI232&lt;&gt;""),VLOOKUP(M232&amp;AI232,'No Eliminar'!$P$32:$Q$56,2,FALSE),"")</f>
        <v>#N/A</v>
      </c>
      <c r="AL232" s="124"/>
      <c r="AM232" s="992"/>
      <c r="AN232" s="992"/>
      <c r="AO232" s="87" t="str">
        <f t="shared" si="117"/>
        <v>Impacto</v>
      </c>
      <c r="AP232" s="88"/>
      <c r="AQ232" s="130" t="str">
        <f t="shared" si="118"/>
        <v/>
      </c>
      <c r="AR232" s="88"/>
      <c r="AS232" s="86" t="str">
        <f t="shared" si="119"/>
        <v/>
      </c>
      <c r="AT232" s="89" t="e">
        <f t="shared" si="120"/>
        <v>#VALUE!</v>
      </c>
      <c r="AU232" s="88"/>
      <c r="AV232" s="88"/>
      <c r="AW232" s="88"/>
      <c r="AX232" s="89" t="str">
        <f t="shared" si="121"/>
        <v/>
      </c>
      <c r="AY232" s="90" t="str">
        <f t="shared" si="122"/>
        <v>Muy Alta</v>
      </c>
      <c r="AZ232" s="89" t="e">
        <f t="shared" si="123"/>
        <v>#VALUE!</v>
      </c>
      <c r="BA232" s="90" t="e">
        <f t="shared" si="124"/>
        <v>#VALUE!</v>
      </c>
      <c r="BB232" s="69" t="e">
        <f>IF(AND(AY232&lt;&gt;"",BA232&lt;&gt;""),VLOOKUP(AY232&amp;BA232,'No Eliminar'!$P$3:$Q$27,2,FALSE),"")</f>
        <v>#VALUE!</v>
      </c>
      <c r="BC232" s="88"/>
      <c r="BD232" s="992"/>
      <c r="BE232" s="992"/>
      <c r="BF232" s="992"/>
      <c r="BG232" s="992"/>
      <c r="BH232" s="992"/>
      <c r="BI232" s="1077"/>
    </row>
    <row r="233" spans="2:61" ht="49.5" thickBot="1" x14ac:dyDescent="0.35">
      <c r="B233" s="63"/>
      <c r="C233" s="156" t="e">
        <f>VLOOKUP(B233,'No Eliminar'!B$3:D$18,2,FALSE)</f>
        <v>#N/A</v>
      </c>
      <c r="D233" s="156" t="e">
        <f>VLOOKUP(B233,'No Eliminar'!B$3:E$18,4,FALSE)</f>
        <v>#N/A</v>
      </c>
      <c r="E233" s="63"/>
      <c r="F233" s="133"/>
      <c r="G233" s="153"/>
      <c r="H233" s="64"/>
      <c r="I233" s="82"/>
      <c r="J233" s="82"/>
      <c r="K233" s="63"/>
      <c r="L233" s="142"/>
      <c r="M233" s="937" t="str">
        <f t="shared" si="112"/>
        <v>;</v>
      </c>
      <c r="N233" s="938" t="str">
        <f t="shared" si="113"/>
        <v/>
      </c>
      <c r="O233" s="83"/>
      <c r="P233" s="83"/>
      <c r="Q233" s="83"/>
      <c r="R233" s="83"/>
      <c r="S233" s="83"/>
      <c r="T233" s="83"/>
      <c r="U233" s="83"/>
      <c r="V233" s="83"/>
      <c r="W233" s="83"/>
      <c r="X233" s="83"/>
      <c r="Y233" s="83"/>
      <c r="Z233" s="83"/>
      <c r="AA233" s="83"/>
      <c r="AB233" s="83"/>
      <c r="AC233" s="83"/>
      <c r="AD233" s="83"/>
      <c r="AE233" s="83"/>
      <c r="AF233" s="83"/>
      <c r="AG233" s="83"/>
      <c r="AH233" s="57">
        <f t="shared" si="114"/>
        <v>0</v>
      </c>
      <c r="AI233" s="75" t="str">
        <f t="shared" si="115"/>
        <v>Moderado</v>
      </c>
      <c r="AJ233" s="74">
        <f t="shared" si="116"/>
        <v>0.6</v>
      </c>
      <c r="AK233" s="936" t="e">
        <f>IF(AND(M233&lt;&gt;"",AI233&lt;&gt;""),VLOOKUP(M233&amp;AI233,'No Eliminar'!$P$32:$Q$56,2,FALSE),"")</f>
        <v>#N/A</v>
      </c>
      <c r="AL233" s="124"/>
      <c r="AM233" s="992"/>
      <c r="AN233" s="992"/>
      <c r="AO233" s="87" t="str">
        <f t="shared" si="117"/>
        <v>Impacto</v>
      </c>
      <c r="AP233" s="88"/>
      <c r="AQ233" s="130" t="str">
        <f t="shared" si="118"/>
        <v/>
      </c>
      <c r="AR233" s="88"/>
      <c r="AS233" s="86" t="str">
        <f t="shared" si="119"/>
        <v/>
      </c>
      <c r="AT233" s="89" t="e">
        <f t="shared" si="120"/>
        <v>#VALUE!</v>
      </c>
      <c r="AU233" s="88"/>
      <c r="AV233" s="88"/>
      <c r="AW233" s="88"/>
      <c r="AX233" s="89" t="str">
        <f t="shared" si="121"/>
        <v/>
      </c>
      <c r="AY233" s="90" t="str">
        <f t="shared" si="122"/>
        <v>Muy Alta</v>
      </c>
      <c r="AZ233" s="89" t="e">
        <f t="shared" si="123"/>
        <v>#VALUE!</v>
      </c>
      <c r="BA233" s="90" t="e">
        <f t="shared" si="124"/>
        <v>#VALUE!</v>
      </c>
      <c r="BB233" s="69" t="e">
        <f>IF(AND(AY233&lt;&gt;"",BA233&lt;&gt;""),VLOOKUP(AY233&amp;BA233,'No Eliminar'!$P$3:$Q$27,2,FALSE),"")</f>
        <v>#VALUE!</v>
      </c>
      <c r="BC233" s="88"/>
      <c r="BD233" s="992"/>
      <c r="BE233" s="992"/>
      <c r="BF233" s="992"/>
      <c r="BG233" s="992"/>
      <c r="BH233" s="992"/>
      <c r="BI233" s="1077"/>
    </row>
    <row r="234" spans="2:61" ht="49.5" thickBot="1" x14ac:dyDescent="0.35">
      <c r="B234" s="63"/>
      <c r="C234" s="156" t="e">
        <f>VLOOKUP(B234,'No Eliminar'!B$3:D$18,2,FALSE)</f>
        <v>#N/A</v>
      </c>
      <c r="D234" s="156" t="e">
        <f>VLOOKUP(B234,'No Eliminar'!B$3:E$18,4,FALSE)</f>
        <v>#N/A</v>
      </c>
      <c r="E234" s="63"/>
      <c r="F234" s="133"/>
      <c r="G234" s="153"/>
      <c r="H234" s="64"/>
      <c r="I234" s="82"/>
      <c r="J234" s="82"/>
      <c r="K234" s="63"/>
      <c r="L234" s="142"/>
      <c r="M234" s="937" t="str">
        <f t="shared" si="112"/>
        <v>;</v>
      </c>
      <c r="N234" s="938" t="str">
        <f t="shared" si="113"/>
        <v/>
      </c>
      <c r="O234" s="83"/>
      <c r="P234" s="83"/>
      <c r="Q234" s="83"/>
      <c r="R234" s="83"/>
      <c r="S234" s="83"/>
      <c r="T234" s="83"/>
      <c r="U234" s="83"/>
      <c r="V234" s="83"/>
      <c r="W234" s="83"/>
      <c r="X234" s="83"/>
      <c r="Y234" s="83"/>
      <c r="Z234" s="83"/>
      <c r="AA234" s="83"/>
      <c r="AB234" s="83"/>
      <c r="AC234" s="83"/>
      <c r="AD234" s="83"/>
      <c r="AE234" s="83"/>
      <c r="AF234" s="83"/>
      <c r="AG234" s="83"/>
      <c r="AH234" s="57">
        <f t="shared" si="114"/>
        <v>0</v>
      </c>
      <c r="AI234" s="75" t="str">
        <f t="shared" si="115"/>
        <v>Moderado</v>
      </c>
      <c r="AJ234" s="74">
        <f t="shared" si="116"/>
        <v>0.6</v>
      </c>
      <c r="AK234" s="936" t="e">
        <f>IF(AND(M234&lt;&gt;"",AI234&lt;&gt;""),VLOOKUP(M234&amp;AI234,'No Eliminar'!$P$32:$Q$56,2,FALSE),"")</f>
        <v>#N/A</v>
      </c>
      <c r="AL234" s="124"/>
      <c r="AM234" s="992"/>
      <c r="AN234" s="992"/>
      <c r="AO234" s="87" t="str">
        <f t="shared" si="117"/>
        <v>Impacto</v>
      </c>
      <c r="AP234" s="88"/>
      <c r="AQ234" s="130" t="str">
        <f t="shared" si="118"/>
        <v/>
      </c>
      <c r="AR234" s="88"/>
      <c r="AS234" s="86" t="str">
        <f t="shared" si="119"/>
        <v/>
      </c>
      <c r="AT234" s="89" t="e">
        <f t="shared" si="120"/>
        <v>#VALUE!</v>
      </c>
      <c r="AU234" s="88"/>
      <c r="AV234" s="88"/>
      <c r="AW234" s="88"/>
      <c r="AX234" s="89" t="str">
        <f t="shared" si="121"/>
        <v/>
      </c>
      <c r="AY234" s="90" t="str">
        <f t="shared" si="122"/>
        <v>Muy Alta</v>
      </c>
      <c r="AZ234" s="89" t="e">
        <f t="shared" si="123"/>
        <v>#VALUE!</v>
      </c>
      <c r="BA234" s="90" t="e">
        <f t="shared" si="124"/>
        <v>#VALUE!</v>
      </c>
      <c r="BB234" s="69" t="e">
        <f>IF(AND(AY234&lt;&gt;"",BA234&lt;&gt;""),VLOOKUP(AY234&amp;BA234,'No Eliminar'!$P$3:$Q$27,2,FALSE),"")</f>
        <v>#VALUE!</v>
      </c>
      <c r="BC234" s="88"/>
      <c r="BD234" s="992"/>
      <c r="BE234" s="992"/>
      <c r="BF234" s="992"/>
      <c r="BG234" s="992"/>
      <c r="BH234" s="992"/>
      <c r="BI234" s="1077"/>
    </row>
    <row r="235" spans="2:61" ht="49.5" thickBot="1" x14ac:dyDescent="0.35">
      <c r="B235" s="63"/>
      <c r="C235" s="156" t="e">
        <f>VLOOKUP(B235,'No Eliminar'!B$3:D$18,2,FALSE)</f>
        <v>#N/A</v>
      </c>
      <c r="D235" s="156" t="e">
        <f>VLOOKUP(B235,'No Eliminar'!B$3:E$18,4,FALSE)</f>
        <v>#N/A</v>
      </c>
      <c r="E235" s="63"/>
      <c r="F235" s="133"/>
      <c r="G235" s="153"/>
      <c r="H235" s="64"/>
      <c r="I235" s="82"/>
      <c r="J235" s="82"/>
      <c r="K235" s="63"/>
      <c r="L235" s="142"/>
      <c r="M235" s="937" t="str">
        <f t="shared" si="112"/>
        <v>;</v>
      </c>
      <c r="N235" s="938" t="str">
        <f t="shared" si="113"/>
        <v/>
      </c>
      <c r="O235" s="83"/>
      <c r="P235" s="83"/>
      <c r="Q235" s="83"/>
      <c r="R235" s="83"/>
      <c r="S235" s="83"/>
      <c r="T235" s="83"/>
      <c r="U235" s="83"/>
      <c r="V235" s="83"/>
      <c r="W235" s="83"/>
      <c r="X235" s="83"/>
      <c r="Y235" s="83"/>
      <c r="Z235" s="83"/>
      <c r="AA235" s="83"/>
      <c r="AB235" s="83"/>
      <c r="AC235" s="83"/>
      <c r="AD235" s="83"/>
      <c r="AE235" s="83"/>
      <c r="AF235" s="83"/>
      <c r="AG235" s="83"/>
      <c r="AH235" s="57">
        <f t="shared" si="114"/>
        <v>0</v>
      </c>
      <c r="AI235" s="75" t="str">
        <f t="shared" si="115"/>
        <v>Moderado</v>
      </c>
      <c r="AJ235" s="74">
        <f t="shared" si="116"/>
        <v>0.6</v>
      </c>
      <c r="AK235" s="936" t="e">
        <f>IF(AND(M235&lt;&gt;"",AI235&lt;&gt;""),VLOOKUP(M235&amp;AI235,'No Eliminar'!$P$32:$Q$56,2,FALSE),"")</f>
        <v>#N/A</v>
      </c>
      <c r="AL235" s="124"/>
      <c r="AM235" s="992"/>
      <c r="AN235" s="992"/>
      <c r="AO235" s="87" t="str">
        <f t="shared" si="117"/>
        <v>Impacto</v>
      </c>
      <c r="AP235" s="88"/>
      <c r="AQ235" s="130" t="str">
        <f t="shared" si="118"/>
        <v/>
      </c>
      <c r="AR235" s="88"/>
      <c r="AS235" s="86" t="str">
        <f t="shared" si="119"/>
        <v/>
      </c>
      <c r="AT235" s="89" t="e">
        <f t="shared" si="120"/>
        <v>#VALUE!</v>
      </c>
      <c r="AU235" s="88"/>
      <c r="AV235" s="88"/>
      <c r="AW235" s="88"/>
      <c r="AX235" s="89" t="str">
        <f t="shared" si="121"/>
        <v/>
      </c>
      <c r="AY235" s="90" t="str">
        <f t="shared" si="122"/>
        <v>Muy Alta</v>
      </c>
      <c r="AZ235" s="89" t="e">
        <f t="shared" si="123"/>
        <v>#VALUE!</v>
      </c>
      <c r="BA235" s="90" t="e">
        <f t="shared" si="124"/>
        <v>#VALUE!</v>
      </c>
      <c r="BB235" s="69" t="e">
        <f>IF(AND(AY235&lt;&gt;"",BA235&lt;&gt;""),VLOOKUP(AY235&amp;BA235,'No Eliminar'!$P$3:$Q$27,2,FALSE),"")</f>
        <v>#VALUE!</v>
      </c>
      <c r="BC235" s="88"/>
      <c r="BD235" s="992"/>
      <c r="BE235" s="992"/>
      <c r="BF235" s="992"/>
      <c r="BG235" s="992"/>
      <c r="BH235" s="992"/>
      <c r="BI235" s="1077"/>
    </row>
    <row r="236" spans="2:61" ht="49.5" thickBot="1" x14ac:dyDescent="0.35">
      <c r="B236" s="63"/>
      <c r="C236" s="156" t="e">
        <f>VLOOKUP(B236,'No Eliminar'!B$3:D$18,2,FALSE)</f>
        <v>#N/A</v>
      </c>
      <c r="D236" s="156" t="e">
        <f>VLOOKUP(B236,'No Eliminar'!B$3:E$18,4,FALSE)</f>
        <v>#N/A</v>
      </c>
      <c r="E236" s="63"/>
      <c r="F236" s="133"/>
      <c r="G236" s="153"/>
      <c r="H236" s="64"/>
      <c r="I236" s="82"/>
      <c r="J236" s="82"/>
      <c r="K236" s="63"/>
      <c r="L236" s="142"/>
      <c r="M236" s="937" t="str">
        <f t="shared" si="112"/>
        <v>;</v>
      </c>
      <c r="N236" s="938" t="str">
        <f t="shared" si="113"/>
        <v/>
      </c>
      <c r="O236" s="83"/>
      <c r="P236" s="83"/>
      <c r="Q236" s="83"/>
      <c r="R236" s="83"/>
      <c r="S236" s="83"/>
      <c r="T236" s="83"/>
      <c r="U236" s="83"/>
      <c r="V236" s="83"/>
      <c r="W236" s="83"/>
      <c r="X236" s="83"/>
      <c r="Y236" s="83"/>
      <c r="Z236" s="83"/>
      <c r="AA236" s="83"/>
      <c r="AB236" s="83"/>
      <c r="AC236" s="83"/>
      <c r="AD236" s="83"/>
      <c r="AE236" s="83"/>
      <c r="AF236" s="83"/>
      <c r="AG236" s="83"/>
      <c r="AH236" s="57">
        <f t="shared" si="114"/>
        <v>0</v>
      </c>
      <c r="AI236" s="75" t="str">
        <f t="shared" si="115"/>
        <v>Moderado</v>
      </c>
      <c r="AJ236" s="74">
        <f t="shared" si="116"/>
        <v>0.6</v>
      </c>
      <c r="AK236" s="936" t="e">
        <f>IF(AND(M236&lt;&gt;"",AI236&lt;&gt;""),VLOOKUP(M236&amp;AI236,'No Eliminar'!$P$32:$Q$56,2,FALSE),"")</f>
        <v>#N/A</v>
      </c>
      <c r="AL236" s="124"/>
      <c r="AM236" s="992"/>
      <c r="AN236" s="992"/>
      <c r="AO236" s="87" t="str">
        <f t="shared" si="117"/>
        <v>Impacto</v>
      </c>
      <c r="AP236" s="88"/>
      <c r="AQ236" s="130" t="str">
        <f t="shared" si="118"/>
        <v/>
      </c>
      <c r="AR236" s="88"/>
      <c r="AS236" s="86" t="str">
        <f t="shared" si="119"/>
        <v/>
      </c>
      <c r="AT236" s="89" t="e">
        <f t="shared" si="120"/>
        <v>#VALUE!</v>
      </c>
      <c r="AU236" s="88"/>
      <c r="AV236" s="88"/>
      <c r="AW236" s="88"/>
      <c r="AX236" s="89" t="str">
        <f t="shared" si="121"/>
        <v/>
      </c>
      <c r="AY236" s="90" t="str">
        <f t="shared" si="122"/>
        <v>Muy Alta</v>
      </c>
      <c r="AZ236" s="89" t="e">
        <f t="shared" si="123"/>
        <v>#VALUE!</v>
      </c>
      <c r="BA236" s="90" t="e">
        <f t="shared" si="124"/>
        <v>#VALUE!</v>
      </c>
      <c r="BB236" s="69" t="e">
        <f>IF(AND(AY236&lt;&gt;"",BA236&lt;&gt;""),VLOOKUP(AY236&amp;BA236,'No Eliminar'!$P$3:$Q$27,2,FALSE),"")</f>
        <v>#VALUE!</v>
      </c>
      <c r="BC236" s="88"/>
      <c r="BD236" s="992"/>
      <c r="BE236" s="992"/>
      <c r="BF236" s="992"/>
      <c r="BG236" s="992"/>
      <c r="BH236" s="992"/>
      <c r="BI236" s="1077"/>
    </row>
    <row r="237" spans="2:61" ht="49.5" thickBot="1" x14ac:dyDescent="0.35">
      <c r="B237" s="63"/>
      <c r="C237" s="156" t="e">
        <f>VLOOKUP(B237,'No Eliminar'!B$3:D$18,2,FALSE)</f>
        <v>#N/A</v>
      </c>
      <c r="D237" s="156" t="e">
        <f>VLOOKUP(B237,'No Eliminar'!B$3:E$18,4,FALSE)</f>
        <v>#N/A</v>
      </c>
      <c r="E237" s="63"/>
      <c r="F237" s="133"/>
      <c r="G237" s="153"/>
      <c r="H237" s="64"/>
      <c r="I237" s="82"/>
      <c r="J237" s="82"/>
      <c r="K237" s="63"/>
      <c r="L237" s="142"/>
      <c r="M237" s="937" t="str">
        <f t="shared" si="112"/>
        <v>;</v>
      </c>
      <c r="N237" s="938" t="str">
        <f t="shared" si="113"/>
        <v/>
      </c>
      <c r="O237" s="83"/>
      <c r="P237" s="83"/>
      <c r="Q237" s="83"/>
      <c r="R237" s="83"/>
      <c r="S237" s="83"/>
      <c r="T237" s="83"/>
      <c r="U237" s="83"/>
      <c r="V237" s="83"/>
      <c r="W237" s="83"/>
      <c r="X237" s="83"/>
      <c r="Y237" s="83"/>
      <c r="Z237" s="83"/>
      <c r="AA237" s="83"/>
      <c r="AB237" s="83"/>
      <c r="AC237" s="83"/>
      <c r="AD237" s="83"/>
      <c r="AE237" s="83"/>
      <c r="AF237" s="83"/>
      <c r="AG237" s="83"/>
      <c r="AH237" s="57">
        <f t="shared" si="114"/>
        <v>0</v>
      </c>
      <c r="AI237" s="75" t="str">
        <f t="shared" si="115"/>
        <v>Moderado</v>
      </c>
      <c r="AJ237" s="74">
        <f t="shared" si="116"/>
        <v>0.6</v>
      </c>
      <c r="AK237" s="936" t="e">
        <f>IF(AND(M237&lt;&gt;"",AI237&lt;&gt;""),VLOOKUP(M237&amp;AI237,'No Eliminar'!$P$32:$Q$56,2,FALSE),"")</f>
        <v>#N/A</v>
      </c>
      <c r="AL237" s="124"/>
      <c r="AM237" s="992"/>
      <c r="AN237" s="992"/>
      <c r="AO237" s="87" t="str">
        <f t="shared" si="117"/>
        <v>Impacto</v>
      </c>
      <c r="AP237" s="88"/>
      <c r="AQ237" s="130" t="str">
        <f t="shared" si="118"/>
        <v/>
      </c>
      <c r="AR237" s="88"/>
      <c r="AS237" s="86" t="str">
        <f t="shared" si="119"/>
        <v/>
      </c>
      <c r="AT237" s="89" t="e">
        <f t="shared" si="120"/>
        <v>#VALUE!</v>
      </c>
      <c r="AU237" s="88"/>
      <c r="AV237" s="88"/>
      <c r="AW237" s="88"/>
      <c r="AX237" s="89" t="str">
        <f t="shared" si="121"/>
        <v/>
      </c>
      <c r="AY237" s="90" t="str">
        <f t="shared" si="122"/>
        <v>Muy Alta</v>
      </c>
      <c r="AZ237" s="89" t="e">
        <f t="shared" si="123"/>
        <v>#VALUE!</v>
      </c>
      <c r="BA237" s="90" t="e">
        <f t="shared" si="124"/>
        <v>#VALUE!</v>
      </c>
      <c r="BB237" s="69" t="e">
        <f>IF(AND(AY237&lt;&gt;"",BA237&lt;&gt;""),VLOOKUP(AY237&amp;BA237,'No Eliminar'!$P$3:$Q$27,2,FALSE),"")</f>
        <v>#VALUE!</v>
      </c>
      <c r="BC237" s="88"/>
      <c r="BD237" s="992"/>
      <c r="BE237" s="992"/>
      <c r="BF237" s="992"/>
      <c r="BG237" s="992"/>
      <c r="BH237" s="992"/>
      <c r="BI237" s="1077"/>
    </row>
    <row r="238" spans="2:61" ht="49.5" thickBot="1" x14ac:dyDescent="0.35">
      <c r="B238" s="63"/>
      <c r="C238" s="156" t="e">
        <f>VLOOKUP(B238,'No Eliminar'!B$3:D$18,2,FALSE)</f>
        <v>#N/A</v>
      </c>
      <c r="D238" s="156" t="e">
        <f>VLOOKUP(B238,'No Eliminar'!B$3:E$18,4,FALSE)</f>
        <v>#N/A</v>
      </c>
      <c r="E238" s="63"/>
      <c r="F238" s="133"/>
      <c r="G238" s="153"/>
      <c r="H238" s="64"/>
      <c r="I238" s="82"/>
      <c r="J238" s="82"/>
      <c r="K238" s="63"/>
      <c r="L238" s="142"/>
      <c r="M238" s="937" t="str">
        <f t="shared" si="112"/>
        <v>;</v>
      </c>
      <c r="N238" s="938" t="str">
        <f t="shared" si="113"/>
        <v/>
      </c>
      <c r="O238" s="83"/>
      <c r="P238" s="83"/>
      <c r="Q238" s="83"/>
      <c r="R238" s="83"/>
      <c r="S238" s="83"/>
      <c r="T238" s="83"/>
      <c r="U238" s="83"/>
      <c r="V238" s="83"/>
      <c r="W238" s="83"/>
      <c r="X238" s="83"/>
      <c r="Y238" s="83"/>
      <c r="Z238" s="83"/>
      <c r="AA238" s="83"/>
      <c r="AB238" s="83"/>
      <c r="AC238" s="83"/>
      <c r="AD238" s="83"/>
      <c r="AE238" s="83"/>
      <c r="AF238" s="83"/>
      <c r="AG238" s="83"/>
      <c r="AH238" s="57">
        <f t="shared" si="114"/>
        <v>0</v>
      </c>
      <c r="AI238" s="75" t="str">
        <f t="shared" si="115"/>
        <v>Moderado</v>
      </c>
      <c r="AJ238" s="74">
        <f t="shared" si="116"/>
        <v>0.6</v>
      </c>
      <c r="AK238" s="936" t="e">
        <f>IF(AND(M238&lt;&gt;"",AI238&lt;&gt;""),VLOOKUP(M238&amp;AI238,'No Eliminar'!$P$32:$Q$56,2,FALSE),"")</f>
        <v>#N/A</v>
      </c>
      <c r="AL238" s="124"/>
      <c r="AM238" s="992"/>
      <c r="AN238" s="992"/>
      <c r="AO238" s="87" t="str">
        <f t="shared" si="117"/>
        <v>Impacto</v>
      </c>
      <c r="AP238" s="88"/>
      <c r="AQ238" s="130" t="str">
        <f t="shared" si="118"/>
        <v/>
      </c>
      <c r="AR238" s="88"/>
      <c r="AS238" s="86" t="str">
        <f t="shared" si="119"/>
        <v/>
      </c>
      <c r="AT238" s="89" t="e">
        <f t="shared" si="120"/>
        <v>#VALUE!</v>
      </c>
      <c r="AU238" s="88"/>
      <c r="AV238" s="88"/>
      <c r="AW238" s="88"/>
      <c r="AX238" s="89" t="str">
        <f t="shared" si="121"/>
        <v/>
      </c>
      <c r="AY238" s="90" t="str">
        <f t="shared" si="122"/>
        <v>Muy Alta</v>
      </c>
      <c r="AZ238" s="89" t="e">
        <f t="shared" si="123"/>
        <v>#VALUE!</v>
      </c>
      <c r="BA238" s="90" t="e">
        <f t="shared" si="124"/>
        <v>#VALUE!</v>
      </c>
      <c r="BB238" s="69" t="e">
        <f>IF(AND(AY238&lt;&gt;"",BA238&lt;&gt;""),VLOOKUP(AY238&amp;BA238,'No Eliminar'!$P$3:$Q$27,2,FALSE),"")</f>
        <v>#VALUE!</v>
      </c>
      <c r="BC238" s="88"/>
      <c r="BD238" s="992"/>
      <c r="BE238" s="992"/>
      <c r="BF238" s="992"/>
      <c r="BG238" s="992"/>
      <c r="BH238" s="992"/>
      <c r="BI238" s="1077"/>
    </row>
    <row r="239" spans="2:61" ht="49.5" thickBot="1" x14ac:dyDescent="0.35">
      <c r="B239" s="63"/>
      <c r="C239" s="156" t="e">
        <f>VLOOKUP(B239,'No Eliminar'!B$3:D$18,2,FALSE)</f>
        <v>#N/A</v>
      </c>
      <c r="D239" s="156" t="e">
        <f>VLOOKUP(B239,'No Eliminar'!B$3:E$18,4,FALSE)</f>
        <v>#N/A</v>
      </c>
      <c r="E239" s="63"/>
      <c r="F239" s="133"/>
      <c r="G239" s="153"/>
      <c r="H239" s="64"/>
      <c r="I239" s="82"/>
      <c r="J239" s="82"/>
      <c r="K239" s="63"/>
      <c r="L239" s="142"/>
      <c r="M239" s="937" t="str">
        <f t="shared" si="112"/>
        <v>;</v>
      </c>
      <c r="N239" s="938" t="str">
        <f t="shared" si="113"/>
        <v/>
      </c>
      <c r="O239" s="83"/>
      <c r="P239" s="83"/>
      <c r="Q239" s="83"/>
      <c r="R239" s="83"/>
      <c r="S239" s="83"/>
      <c r="T239" s="83"/>
      <c r="U239" s="83"/>
      <c r="V239" s="83"/>
      <c r="W239" s="83"/>
      <c r="X239" s="83"/>
      <c r="Y239" s="83"/>
      <c r="Z239" s="83"/>
      <c r="AA239" s="83"/>
      <c r="AB239" s="83"/>
      <c r="AC239" s="83"/>
      <c r="AD239" s="83"/>
      <c r="AE239" s="83"/>
      <c r="AF239" s="83"/>
      <c r="AG239" s="83"/>
      <c r="AH239" s="57">
        <f t="shared" si="114"/>
        <v>0</v>
      </c>
      <c r="AI239" s="75" t="str">
        <f t="shared" si="115"/>
        <v>Moderado</v>
      </c>
      <c r="AJ239" s="74">
        <f t="shared" si="116"/>
        <v>0.6</v>
      </c>
      <c r="AK239" s="936" t="e">
        <f>IF(AND(M239&lt;&gt;"",AI239&lt;&gt;""),VLOOKUP(M239&amp;AI239,'No Eliminar'!$P$32:$Q$56,2,FALSE),"")</f>
        <v>#N/A</v>
      </c>
      <c r="AL239" s="124"/>
      <c r="AM239" s="992"/>
      <c r="AN239" s="992"/>
      <c r="AO239" s="87" t="str">
        <f t="shared" si="117"/>
        <v>Impacto</v>
      </c>
      <c r="AP239" s="88"/>
      <c r="AQ239" s="130" t="str">
        <f t="shared" si="118"/>
        <v/>
      </c>
      <c r="AR239" s="88"/>
      <c r="AS239" s="86" t="str">
        <f t="shared" si="119"/>
        <v/>
      </c>
      <c r="AT239" s="89" t="e">
        <f t="shared" si="120"/>
        <v>#VALUE!</v>
      </c>
      <c r="AU239" s="88"/>
      <c r="AV239" s="88"/>
      <c r="AW239" s="88"/>
      <c r="AX239" s="89" t="str">
        <f t="shared" si="121"/>
        <v/>
      </c>
      <c r="AY239" s="90" t="str">
        <f t="shared" si="122"/>
        <v>Muy Alta</v>
      </c>
      <c r="AZ239" s="89" t="e">
        <f t="shared" si="123"/>
        <v>#VALUE!</v>
      </c>
      <c r="BA239" s="90" t="e">
        <f t="shared" si="124"/>
        <v>#VALUE!</v>
      </c>
      <c r="BB239" s="69" t="e">
        <f>IF(AND(AY239&lt;&gt;"",BA239&lt;&gt;""),VLOOKUP(AY239&amp;BA239,'No Eliminar'!$P$3:$Q$27,2,FALSE),"")</f>
        <v>#VALUE!</v>
      </c>
      <c r="BC239" s="88"/>
      <c r="BD239" s="992"/>
      <c r="BE239" s="992"/>
      <c r="BF239" s="992"/>
      <c r="BG239" s="992"/>
      <c r="BH239" s="992"/>
      <c r="BI239" s="1077"/>
    </row>
    <row r="240" spans="2:61" ht="49.5" thickBot="1" x14ac:dyDescent="0.35">
      <c r="B240" s="63"/>
      <c r="C240" s="156" t="e">
        <f>VLOOKUP(B240,'No Eliminar'!B$3:D$18,2,FALSE)</f>
        <v>#N/A</v>
      </c>
      <c r="D240" s="156" t="e">
        <f>VLOOKUP(B240,'No Eliminar'!B$3:E$18,4,FALSE)</f>
        <v>#N/A</v>
      </c>
      <c r="E240" s="63"/>
      <c r="F240" s="133"/>
      <c r="G240" s="153"/>
      <c r="H240" s="64"/>
      <c r="I240" s="82"/>
      <c r="J240" s="82"/>
      <c r="K240" s="63"/>
      <c r="L240" s="142"/>
      <c r="M240" s="937" t="str">
        <f t="shared" si="112"/>
        <v>;</v>
      </c>
      <c r="N240" s="938" t="str">
        <f t="shared" si="113"/>
        <v/>
      </c>
      <c r="O240" s="83"/>
      <c r="P240" s="83"/>
      <c r="Q240" s="83"/>
      <c r="R240" s="83"/>
      <c r="S240" s="83"/>
      <c r="T240" s="83"/>
      <c r="U240" s="83"/>
      <c r="V240" s="83"/>
      <c r="W240" s="83"/>
      <c r="X240" s="83"/>
      <c r="Y240" s="83"/>
      <c r="Z240" s="83"/>
      <c r="AA240" s="83"/>
      <c r="AB240" s="83"/>
      <c r="AC240" s="83"/>
      <c r="AD240" s="83"/>
      <c r="AE240" s="83"/>
      <c r="AF240" s="83"/>
      <c r="AG240" s="83"/>
      <c r="AH240" s="57">
        <f t="shared" si="114"/>
        <v>0</v>
      </c>
      <c r="AI240" s="75" t="str">
        <f t="shared" si="115"/>
        <v>Moderado</v>
      </c>
      <c r="AJ240" s="74">
        <f t="shared" si="116"/>
        <v>0.6</v>
      </c>
      <c r="AK240" s="936" t="e">
        <f>IF(AND(M240&lt;&gt;"",AI240&lt;&gt;""),VLOOKUP(M240&amp;AI240,'No Eliminar'!$P$32:$Q$56,2,FALSE),"")</f>
        <v>#N/A</v>
      </c>
      <c r="AL240" s="124"/>
      <c r="AM240" s="992"/>
      <c r="AN240" s="992"/>
      <c r="AO240" s="87" t="str">
        <f t="shared" si="117"/>
        <v>Impacto</v>
      </c>
      <c r="AP240" s="88"/>
      <c r="AQ240" s="130" t="str">
        <f t="shared" si="118"/>
        <v/>
      </c>
      <c r="AR240" s="88"/>
      <c r="AS240" s="86" t="str">
        <f t="shared" si="119"/>
        <v/>
      </c>
      <c r="AT240" s="89" t="e">
        <f t="shared" si="120"/>
        <v>#VALUE!</v>
      </c>
      <c r="AU240" s="88"/>
      <c r="AV240" s="88"/>
      <c r="AW240" s="88"/>
      <c r="AX240" s="89" t="str">
        <f t="shared" si="121"/>
        <v/>
      </c>
      <c r="AY240" s="90" t="str">
        <f t="shared" si="122"/>
        <v>Muy Alta</v>
      </c>
      <c r="AZ240" s="89" t="e">
        <f t="shared" si="123"/>
        <v>#VALUE!</v>
      </c>
      <c r="BA240" s="90" t="e">
        <f t="shared" si="124"/>
        <v>#VALUE!</v>
      </c>
      <c r="BB240" s="69" t="e">
        <f>IF(AND(AY240&lt;&gt;"",BA240&lt;&gt;""),VLOOKUP(AY240&amp;BA240,'No Eliminar'!$P$3:$Q$27,2,FALSE),"")</f>
        <v>#VALUE!</v>
      </c>
      <c r="BC240" s="88"/>
      <c r="BD240" s="992"/>
      <c r="BE240" s="992"/>
      <c r="BF240" s="992"/>
      <c r="BG240" s="992"/>
      <c r="BH240" s="992"/>
      <c r="BI240" s="1077"/>
    </row>
    <row r="241" spans="2:61" ht="49.5" thickBot="1" x14ac:dyDescent="0.35">
      <c r="B241" s="63"/>
      <c r="C241" s="156" t="e">
        <f>VLOOKUP(B241,'No Eliminar'!B$3:D$18,2,FALSE)</f>
        <v>#N/A</v>
      </c>
      <c r="D241" s="156" t="e">
        <f>VLOOKUP(B241,'No Eliminar'!B$3:E$18,4,FALSE)</f>
        <v>#N/A</v>
      </c>
      <c r="E241" s="63"/>
      <c r="F241" s="133"/>
      <c r="G241" s="153"/>
      <c r="H241" s="64"/>
      <c r="I241" s="82"/>
      <c r="J241" s="82"/>
      <c r="K241" s="63"/>
      <c r="L241" s="142"/>
      <c r="M241" s="937" t="str">
        <f t="shared" si="112"/>
        <v>;</v>
      </c>
      <c r="N241" s="938" t="str">
        <f t="shared" si="113"/>
        <v/>
      </c>
      <c r="O241" s="83"/>
      <c r="P241" s="83"/>
      <c r="Q241" s="83"/>
      <c r="R241" s="83"/>
      <c r="S241" s="83"/>
      <c r="T241" s="83"/>
      <c r="U241" s="83"/>
      <c r="V241" s="83"/>
      <c r="W241" s="83"/>
      <c r="X241" s="83"/>
      <c r="Y241" s="83"/>
      <c r="Z241" s="83"/>
      <c r="AA241" s="83"/>
      <c r="AB241" s="83"/>
      <c r="AC241" s="83"/>
      <c r="AD241" s="83"/>
      <c r="AE241" s="83"/>
      <c r="AF241" s="83"/>
      <c r="AG241" s="83"/>
      <c r="AH241" s="57">
        <f t="shared" si="114"/>
        <v>0</v>
      </c>
      <c r="AI241" s="75" t="str">
        <f t="shared" si="115"/>
        <v>Moderado</v>
      </c>
      <c r="AJ241" s="74">
        <f t="shared" si="116"/>
        <v>0.6</v>
      </c>
      <c r="AK241" s="936" t="e">
        <f>IF(AND(M241&lt;&gt;"",AI241&lt;&gt;""),VLOOKUP(M241&amp;AI241,'No Eliminar'!$P$32:$Q$56,2,FALSE),"")</f>
        <v>#N/A</v>
      </c>
      <c r="AL241" s="124"/>
      <c r="AM241" s="992"/>
      <c r="AN241" s="992"/>
      <c r="AO241" s="87" t="str">
        <f t="shared" si="117"/>
        <v>Impacto</v>
      </c>
      <c r="AP241" s="88"/>
      <c r="AQ241" s="130" t="str">
        <f t="shared" si="118"/>
        <v/>
      </c>
      <c r="AR241" s="88"/>
      <c r="AS241" s="86" t="str">
        <f t="shared" si="119"/>
        <v/>
      </c>
      <c r="AT241" s="89" t="e">
        <f t="shared" si="120"/>
        <v>#VALUE!</v>
      </c>
      <c r="AU241" s="88"/>
      <c r="AV241" s="88"/>
      <c r="AW241" s="88"/>
      <c r="AX241" s="89" t="str">
        <f t="shared" si="121"/>
        <v/>
      </c>
      <c r="AY241" s="90" t="str">
        <f t="shared" si="122"/>
        <v>Muy Alta</v>
      </c>
      <c r="AZ241" s="89" t="e">
        <f t="shared" si="123"/>
        <v>#VALUE!</v>
      </c>
      <c r="BA241" s="90" t="e">
        <f t="shared" si="124"/>
        <v>#VALUE!</v>
      </c>
      <c r="BB241" s="69" t="e">
        <f>IF(AND(AY241&lt;&gt;"",BA241&lt;&gt;""),VLOOKUP(AY241&amp;BA241,'No Eliminar'!$P$3:$Q$27,2,FALSE),"")</f>
        <v>#VALUE!</v>
      </c>
      <c r="BC241" s="88"/>
      <c r="BD241" s="992"/>
      <c r="BE241" s="992"/>
      <c r="BF241" s="992"/>
      <c r="BG241" s="992"/>
      <c r="BH241" s="992"/>
      <c r="BI241" s="1077"/>
    </row>
    <row r="242" spans="2:61" ht="49.5" thickBot="1" x14ac:dyDescent="0.35">
      <c r="B242" s="63"/>
      <c r="C242" s="156" t="e">
        <f>VLOOKUP(B242,'No Eliminar'!B$3:D$18,2,FALSE)</f>
        <v>#N/A</v>
      </c>
      <c r="D242" s="156" t="e">
        <f>VLOOKUP(B242,'No Eliminar'!B$3:E$18,4,FALSE)</f>
        <v>#N/A</v>
      </c>
      <c r="E242" s="63"/>
      <c r="F242" s="133"/>
      <c r="G242" s="153"/>
      <c r="H242" s="64"/>
      <c r="I242" s="82"/>
      <c r="J242" s="82"/>
      <c r="K242" s="63"/>
      <c r="L242" s="142"/>
      <c r="M242" s="937" t="str">
        <f t="shared" si="112"/>
        <v>;</v>
      </c>
      <c r="N242" s="938" t="str">
        <f t="shared" si="113"/>
        <v/>
      </c>
      <c r="O242" s="83"/>
      <c r="P242" s="83"/>
      <c r="Q242" s="83"/>
      <c r="R242" s="83"/>
      <c r="S242" s="83"/>
      <c r="T242" s="83"/>
      <c r="U242" s="83"/>
      <c r="V242" s="83"/>
      <c r="W242" s="83"/>
      <c r="X242" s="83"/>
      <c r="Y242" s="83"/>
      <c r="Z242" s="83"/>
      <c r="AA242" s="83"/>
      <c r="AB242" s="83"/>
      <c r="AC242" s="83"/>
      <c r="AD242" s="83"/>
      <c r="AE242" s="83"/>
      <c r="AF242" s="83"/>
      <c r="AG242" s="83"/>
      <c r="AH242" s="57">
        <f t="shared" si="114"/>
        <v>0</v>
      </c>
      <c r="AI242" s="75" t="str">
        <f t="shared" si="115"/>
        <v>Moderado</v>
      </c>
      <c r="AJ242" s="74">
        <f t="shared" si="116"/>
        <v>0.6</v>
      </c>
      <c r="AK242" s="936" t="e">
        <f>IF(AND(M242&lt;&gt;"",AI242&lt;&gt;""),VLOOKUP(M242&amp;AI242,'No Eliminar'!$P$32:$Q$56,2,FALSE),"")</f>
        <v>#N/A</v>
      </c>
      <c r="AL242" s="124"/>
      <c r="AM242" s="992"/>
      <c r="AN242" s="992"/>
      <c r="AO242" s="87" t="str">
        <f t="shared" si="117"/>
        <v>Impacto</v>
      </c>
      <c r="AP242" s="88"/>
      <c r="AQ242" s="130" t="str">
        <f t="shared" si="118"/>
        <v/>
      </c>
      <c r="AR242" s="88"/>
      <c r="AS242" s="86" t="str">
        <f t="shared" si="119"/>
        <v/>
      </c>
      <c r="AT242" s="89" t="e">
        <f t="shared" si="120"/>
        <v>#VALUE!</v>
      </c>
      <c r="AU242" s="88"/>
      <c r="AV242" s="88"/>
      <c r="AW242" s="88"/>
      <c r="AX242" s="89" t="str">
        <f t="shared" si="121"/>
        <v/>
      </c>
      <c r="AY242" s="90" t="str">
        <f t="shared" si="122"/>
        <v>Muy Alta</v>
      </c>
      <c r="AZ242" s="89" t="e">
        <f t="shared" si="123"/>
        <v>#VALUE!</v>
      </c>
      <c r="BA242" s="90" t="e">
        <f t="shared" si="124"/>
        <v>#VALUE!</v>
      </c>
      <c r="BB242" s="69" t="e">
        <f>IF(AND(AY242&lt;&gt;"",BA242&lt;&gt;""),VLOOKUP(AY242&amp;BA242,'No Eliminar'!$P$3:$Q$27,2,FALSE),"")</f>
        <v>#VALUE!</v>
      </c>
      <c r="BC242" s="88"/>
      <c r="BD242" s="992"/>
      <c r="BE242" s="992"/>
      <c r="BF242" s="992"/>
      <c r="BG242" s="992"/>
      <c r="BH242" s="992"/>
      <c r="BI242" s="1077"/>
    </row>
    <row r="243" spans="2:61" ht="49.5" thickBot="1" x14ac:dyDescent="0.35">
      <c r="B243" s="63"/>
      <c r="C243" s="156" t="e">
        <f>VLOOKUP(B243,'No Eliminar'!B$3:D$18,2,FALSE)</f>
        <v>#N/A</v>
      </c>
      <c r="D243" s="156" t="e">
        <f>VLOOKUP(B243,'No Eliminar'!B$3:E$18,4,FALSE)</f>
        <v>#N/A</v>
      </c>
      <c r="E243" s="63"/>
      <c r="F243" s="133"/>
      <c r="G243" s="153"/>
      <c r="H243" s="64"/>
      <c r="I243" s="82"/>
      <c r="J243" s="82"/>
      <c r="K243" s="63"/>
      <c r="L243" s="142"/>
      <c r="M243" s="937" t="str">
        <f t="shared" si="112"/>
        <v>;</v>
      </c>
      <c r="N243" s="938" t="str">
        <f t="shared" si="113"/>
        <v/>
      </c>
      <c r="O243" s="83"/>
      <c r="P243" s="83"/>
      <c r="Q243" s="83"/>
      <c r="R243" s="83"/>
      <c r="S243" s="83"/>
      <c r="T243" s="83"/>
      <c r="U243" s="83"/>
      <c r="V243" s="83"/>
      <c r="W243" s="83"/>
      <c r="X243" s="83"/>
      <c r="Y243" s="83"/>
      <c r="Z243" s="83"/>
      <c r="AA243" s="83"/>
      <c r="AB243" s="83"/>
      <c r="AC243" s="83"/>
      <c r="AD243" s="83"/>
      <c r="AE243" s="83"/>
      <c r="AF243" s="83"/>
      <c r="AG243" s="83"/>
      <c r="AH243" s="57">
        <f t="shared" si="114"/>
        <v>0</v>
      </c>
      <c r="AI243" s="75" t="str">
        <f t="shared" si="115"/>
        <v>Moderado</v>
      </c>
      <c r="AJ243" s="74">
        <f t="shared" si="116"/>
        <v>0.6</v>
      </c>
      <c r="AK243" s="936" t="e">
        <f>IF(AND(M243&lt;&gt;"",AI243&lt;&gt;""),VLOOKUP(M243&amp;AI243,'No Eliminar'!$P$32:$Q$56,2,FALSE),"")</f>
        <v>#N/A</v>
      </c>
      <c r="AL243" s="124"/>
      <c r="AM243" s="992"/>
      <c r="AN243" s="992"/>
      <c r="AO243" s="87" t="str">
        <f t="shared" si="117"/>
        <v>Impacto</v>
      </c>
      <c r="AP243" s="88"/>
      <c r="AQ243" s="130" t="str">
        <f t="shared" si="118"/>
        <v/>
      </c>
      <c r="AR243" s="88"/>
      <c r="AS243" s="86" t="str">
        <f t="shared" si="119"/>
        <v/>
      </c>
      <c r="AT243" s="89" t="e">
        <f t="shared" si="120"/>
        <v>#VALUE!</v>
      </c>
      <c r="AU243" s="88"/>
      <c r="AV243" s="88"/>
      <c r="AW243" s="88"/>
      <c r="AX243" s="89" t="str">
        <f t="shared" si="121"/>
        <v/>
      </c>
      <c r="AY243" s="90" t="str">
        <f t="shared" si="122"/>
        <v>Muy Alta</v>
      </c>
      <c r="AZ243" s="89" t="e">
        <f t="shared" si="123"/>
        <v>#VALUE!</v>
      </c>
      <c r="BA243" s="90" t="e">
        <f t="shared" si="124"/>
        <v>#VALUE!</v>
      </c>
      <c r="BB243" s="69" t="e">
        <f>IF(AND(AY243&lt;&gt;"",BA243&lt;&gt;""),VLOOKUP(AY243&amp;BA243,'No Eliminar'!$P$3:$Q$27,2,FALSE),"")</f>
        <v>#VALUE!</v>
      </c>
      <c r="BC243" s="88"/>
      <c r="BD243" s="992"/>
      <c r="BE243" s="992"/>
      <c r="BF243" s="992"/>
      <c r="BG243" s="992"/>
      <c r="BH243" s="992"/>
      <c r="BI243" s="1077"/>
    </row>
    <row r="244" spans="2:61" ht="49.5" thickBot="1" x14ac:dyDescent="0.35">
      <c r="B244" s="63"/>
      <c r="C244" s="156" t="e">
        <f>VLOOKUP(B244,'No Eliminar'!B$3:D$18,2,FALSE)</f>
        <v>#N/A</v>
      </c>
      <c r="D244" s="156" t="e">
        <f>VLOOKUP(B244,'No Eliminar'!B$3:E$18,4,FALSE)</f>
        <v>#N/A</v>
      </c>
      <c r="E244" s="63"/>
      <c r="F244" s="133"/>
      <c r="G244" s="153"/>
      <c r="H244" s="64"/>
      <c r="I244" s="82"/>
      <c r="J244" s="82"/>
      <c r="K244" s="63"/>
      <c r="L244" s="142"/>
      <c r="M244" s="937" t="str">
        <f t="shared" si="112"/>
        <v>;</v>
      </c>
      <c r="N244" s="938" t="str">
        <f t="shared" si="113"/>
        <v/>
      </c>
      <c r="O244" s="83"/>
      <c r="P244" s="83"/>
      <c r="Q244" s="83"/>
      <c r="R244" s="83"/>
      <c r="S244" s="83"/>
      <c r="T244" s="83"/>
      <c r="U244" s="83"/>
      <c r="V244" s="83"/>
      <c r="W244" s="83"/>
      <c r="X244" s="83"/>
      <c r="Y244" s="83"/>
      <c r="Z244" s="83"/>
      <c r="AA244" s="83"/>
      <c r="AB244" s="83"/>
      <c r="AC244" s="83"/>
      <c r="AD244" s="83"/>
      <c r="AE244" s="83"/>
      <c r="AF244" s="83"/>
      <c r="AG244" s="83"/>
      <c r="AH244" s="57">
        <f t="shared" si="114"/>
        <v>0</v>
      </c>
      <c r="AI244" s="75" t="str">
        <f t="shared" si="115"/>
        <v>Moderado</v>
      </c>
      <c r="AJ244" s="74">
        <f t="shared" si="116"/>
        <v>0.6</v>
      </c>
      <c r="AK244" s="936" t="e">
        <f>IF(AND(M244&lt;&gt;"",AI244&lt;&gt;""),VLOOKUP(M244&amp;AI244,'No Eliminar'!$P$32:$Q$56,2,FALSE),"")</f>
        <v>#N/A</v>
      </c>
      <c r="AL244" s="124"/>
      <c r="AM244" s="992"/>
      <c r="AN244" s="992"/>
      <c r="AO244" s="87" t="str">
        <f t="shared" si="117"/>
        <v>Impacto</v>
      </c>
      <c r="AP244" s="88"/>
      <c r="AQ244" s="130" t="str">
        <f t="shared" si="118"/>
        <v/>
      </c>
      <c r="AR244" s="88"/>
      <c r="AS244" s="86" t="str">
        <f t="shared" si="119"/>
        <v/>
      </c>
      <c r="AT244" s="89" t="e">
        <f t="shared" si="120"/>
        <v>#VALUE!</v>
      </c>
      <c r="AU244" s="88"/>
      <c r="AV244" s="88"/>
      <c r="AW244" s="88"/>
      <c r="AX244" s="89" t="str">
        <f t="shared" si="121"/>
        <v/>
      </c>
      <c r="AY244" s="90" t="str">
        <f t="shared" si="122"/>
        <v>Muy Alta</v>
      </c>
      <c r="AZ244" s="89" t="e">
        <f t="shared" si="123"/>
        <v>#VALUE!</v>
      </c>
      <c r="BA244" s="90" t="e">
        <f t="shared" si="124"/>
        <v>#VALUE!</v>
      </c>
      <c r="BB244" s="69" t="e">
        <f>IF(AND(AY244&lt;&gt;"",BA244&lt;&gt;""),VLOOKUP(AY244&amp;BA244,'No Eliminar'!$P$3:$Q$27,2,FALSE),"")</f>
        <v>#VALUE!</v>
      </c>
      <c r="BC244" s="88"/>
      <c r="BD244" s="992"/>
      <c r="BE244" s="992"/>
      <c r="BF244" s="992"/>
      <c r="BG244" s="992"/>
      <c r="BH244" s="992"/>
      <c r="BI244" s="1077"/>
    </row>
    <row r="245" spans="2:61" ht="49.5" thickBot="1" x14ac:dyDescent="0.35">
      <c r="B245" s="63"/>
      <c r="C245" s="156" t="e">
        <f>VLOOKUP(B245,'No Eliminar'!B$3:D$18,2,FALSE)</f>
        <v>#N/A</v>
      </c>
      <c r="D245" s="156" t="e">
        <f>VLOOKUP(B245,'No Eliminar'!B$3:E$18,4,FALSE)</f>
        <v>#N/A</v>
      </c>
      <c r="E245" s="63"/>
      <c r="F245" s="133"/>
      <c r="G245" s="153"/>
      <c r="H245" s="64"/>
      <c r="I245" s="82"/>
      <c r="J245" s="82"/>
      <c r="K245" s="63"/>
      <c r="L245" s="142"/>
      <c r="M245" s="937" t="str">
        <f t="shared" si="112"/>
        <v>;</v>
      </c>
      <c r="N245" s="938" t="str">
        <f t="shared" si="113"/>
        <v/>
      </c>
      <c r="O245" s="83"/>
      <c r="P245" s="83"/>
      <c r="Q245" s="83"/>
      <c r="R245" s="83"/>
      <c r="S245" s="83"/>
      <c r="T245" s="83"/>
      <c r="U245" s="83"/>
      <c r="V245" s="83"/>
      <c r="W245" s="83"/>
      <c r="X245" s="83"/>
      <c r="Y245" s="83"/>
      <c r="Z245" s="83"/>
      <c r="AA245" s="83"/>
      <c r="AB245" s="83"/>
      <c r="AC245" s="83"/>
      <c r="AD245" s="83"/>
      <c r="AE245" s="83"/>
      <c r="AF245" s="83"/>
      <c r="AG245" s="83"/>
      <c r="AH245" s="57">
        <f t="shared" si="114"/>
        <v>0</v>
      </c>
      <c r="AI245" s="75" t="str">
        <f t="shared" si="115"/>
        <v>Moderado</v>
      </c>
      <c r="AJ245" s="74">
        <f t="shared" si="116"/>
        <v>0.6</v>
      </c>
      <c r="AK245" s="936" t="e">
        <f>IF(AND(M245&lt;&gt;"",AI245&lt;&gt;""),VLOOKUP(M245&amp;AI245,'No Eliminar'!$P$32:$Q$56,2,FALSE),"")</f>
        <v>#N/A</v>
      </c>
      <c r="AL245" s="124"/>
      <c r="AM245" s="992"/>
      <c r="AN245" s="992"/>
      <c r="AO245" s="87" t="str">
        <f t="shared" si="117"/>
        <v>Impacto</v>
      </c>
      <c r="AP245" s="88"/>
      <c r="AQ245" s="130" t="str">
        <f t="shared" si="118"/>
        <v/>
      </c>
      <c r="AR245" s="88"/>
      <c r="AS245" s="86" t="str">
        <f t="shared" si="119"/>
        <v/>
      </c>
      <c r="AT245" s="89" t="e">
        <f t="shared" si="120"/>
        <v>#VALUE!</v>
      </c>
      <c r="AU245" s="88"/>
      <c r="AV245" s="88"/>
      <c r="AW245" s="88"/>
      <c r="AX245" s="89" t="str">
        <f t="shared" si="121"/>
        <v/>
      </c>
      <c r="AY245" s="90" t="str">
        <f t="shared" si="122"/>
        <v>Muy Alta</v>
      </c>
      <c r="AZ245" s="89" t="e">
        <f t="shared" si="123"/>
        <v>#VALUE!</v>
      </c>
      <c r="BA245" s="90" t="e">
        <f t="shared" si="124"/>
        <v>#VALUE!</v>
      </c>
      <c r="BB245" s="69" t="e">
        <f>IF(AND(AY245&lt;&gt;"",BA245&lt;&gt;""),VLOOKUP(AY245&amp;BA245,'No Eliminar'!$P$3:$Q$27,2,FALSE),"")</f>
        <v>#VALUE!</v>
      </c>
      <c r="BC245" s="88"/>
      <c r="BD245" s="992"/>
      <c r="BE245" s="992"/>
      <c r="BF245" s="992"/>
      <c r="BG245" s="992"/>
      <c r="BH245" s="992"/>
      <c r="BI245" s="1077"/>
    </row>
  </sheetData>
  <protectedRanges>
    <protectedRange algorithmName="SHA-512" hashValue="G9bsd8ul70ySco/fjwoWEDABnXqVPz4YLkYmFCYj+rKlKkH9jH+EOHsXMfELT3EUbmL/wOE+3Kxk47F1wcNXBA==" saltValue="Bv4mwMmuON34DS/avFYXpQ==" spinCount="100000" sqref="BI16:XFD18 AY41 BA41:BC41 BI39:XFD41 AO44:BH44 AO19:AT19 AX19:BC19 A19:A20 BJ42:XFD44 H16:H20 AX30:BC30 C30:E33 B20:E20 H36:H41 A36:F41 AO34:BC38 B30:B32 AN21:BC21 A16:F18 AO22:BC24 AO26:BC26 A24:E25 AO25:AY25 BA25:BC25 A22:H23 A21:L21 B19:G19 A42:H44 A246:XFD1048576 A34:H35 A13:H14 K13:L14 A15:L15 K16:L20 A45:L245 O45:AJ245 A10:L12 O10:AJ12 O16:AJ18 AL13:BH14 AL15:BE15 AL41:AW41 AL39:BC40 AL42:BC43 AL20:BC20 AL44 AL21:AL26 AL45:XFD245 AL11:XFD12 AL16:AL19 AO16:BC18 AL27:BC27 BA28:BC29 AL28:AY29 AK10:AK245 B26:E29 A26:A33 AL30:AW31 AL32:AL38 AY31:AY33 BA31:BC33 AM32:AW32 AO33:AW33 H27:H33 AH19:AJ44 K22:L44 BJ19:XFD38 A1:XFD8 M10:N245 AH13:AJ15 BJ13:XFD15 AL10 A9:AL9 AN9:XFD10" name="Rango1"/>
    <protectedRange algorithmName="SHA-512" hashValue="G9bsd8ul70ySco/fjwoWEDABnXqVPz4YLkYmFCYj+rKlKkH9jH+EOHsXMfELT3EUbmL/wOE+3Kxk47F1wcNXBA==" saltValue="Bv4mwMmuON34DS/avFYXpQ==" spinCount="100000" sqref="O13:AG14" name="Rango1_2"/>
    <protectedRange algorithmName="SHA-512" hashValue="G9bsd8ul70ySco/fjwoWEDABnXqVPz4YLkYmFCYj+rKlKkH9jH+EOHsXMfELT3EUbmL/wOE+3Kxk47F1wcNXBA==" saltValue="Bv4mwMmuON34DS/avFYXpQ==" spinCount="100000" sqref="O15:AG15" name="Rango1_6"/>
    <protectedRange algorithmName="SHA-512" hashValue="G9bsd8ul70ySco/fjwoWEDABnXqVPz4YLkYmFCYj+rKlKkH9jH+EOHsXMfELT3EUbmL/wOE+3Kxk47F1wcNXBA==" saltValue="Bv4mwMmuON34DS/avFYXpQ==" spinCount="100000" sqref="BF15:BH15" name="Rango1_10"/>
    <protectedRange algorithmName="SHA-512" hashValue="G9bsd8ul70ySco/fjwoWEDABnXqVPz4YLkYmFCYj+rKlKkH9jH+EOHsXMfELT3EUbmL/wOE+3Kxk47F1wcNXBA==" saltValue="Bv4mwMmuON34DS/avFYXpQ==" spinCount="100000" sqref="BI15" name="Rango1_11"/>
    <protectedRange algorithmName="SHA-512" hashValue="G9bsd8ul70ySco/fjwoWEDABnXqVPz4YLkYmFCYj+rKlKkH9jH+EOHsXMfELT3EUbmL/wOE+3Kxk47F1wcNXBA==" saltValue="Bv4mwMmuON34DS/avFYXpQ==" spinCount="100000" sqref="G16:G18" name="Rango1_12"/>
    <protectedRange algorithmName="SHA-512" hashValue="G9bsd8ul70ySco/fjwoWEDABnXqVPz4YLkYmFCYj+rKlKkH9jH+EOHsXMfELT3EUbmL/wOE+3Kxk47F1wcNXBA==" saltValue="Bv4mwMmuON34DS/avFYXpQ==" spinCount="100000" sqref="I16:J18" name="Rango1_13"/>
    <protectedRange algorithmName="SHA-512" hashValue="G9bsd8ul70ySco/fjwoWEDABnXqVPz4YLkYmFCYj+rKlKkH9jH+EOHsXMfELT3EUbmL/wOE+3Kxk47F1wcNXBA==" saltValue="Bv4mwMmuON34DS/avFYXpQ==" spinCount="100000" sqref="I34:J35" name="Rango1_3"/>
    <protectedRange algorithmName="SHA-512" hashValue="G9bsd8ul70ySco/fjwoWEDABnXqVPz4YLkYmFCYj+rKlKkH9jH+EOHsXMfELT3EUbmL/wOE+3Kxk47F1wcNXBA==" saltValue="Bv4mwMmuON34DS/avFYXpQ==" spinCount="100000" sqref="O34:AG35" name="Rango1_5"/>
    <protectedRange algorithmName="SHA-512" hashValue="G9bsd8ul70ySco/fjwoWEDABnXqVPz4YLkYmFCYj+rKlKkH9jH+EOHsXMfELT3EUbmL/wOE+3Kxk47F1wcNXBA==" saltValue="Bv4mwMmuON34DS/avFYXpQ==" spinCount="100000" sqref="AM35:AN35" name="Rango1_7"/>
    <protectedRange algorithmName="SHA-512" hashValue="G9bsd8ul70ySco/fjwoWEDABnXqVPz4YLkYmFCYj+rKlKkH9jH+EOHsXMfELT3EUbmL/wOE+3Kxk47F1wcNXBA==" saltValue="Bv4mwMmuON34DS/avFYXpQ==" spinCount="100000" sqref="BD38:BH38 BD34:BH35" name="Rango1_8"/>
    <protectedRange algorithmName="SHA-512" hashValue="G9bsd8ul70ySco/fjwoWEDABnXqVPz4YLkYmFCYj+rKlKkH9jH+EOHsXMfELT3EUbmL/wOE+3Kxk47F1wcNXBA==" saltValue="Bv4mwMmuON34DS/avFYXpQ==" spinCount="100000" sqref="BI34:BI35 BI38" name="Rango1_9"/>
    <protectedRange algorithmName="SHA-512" hashValue="G9bsd8ul70ySco/fjwoWEDABnXqVPz4YLkYmFCYj+rKlKkH9jH+EOHsXMfELT3EUbmL/wOE+3Kxk47F1wcNXBA==" saltValue="Bv4mwMmuON34DS/avFYXpQ==" spinCount="100000" sqref="AM16:AM17" name="Rango1_1_1"/>
    <protectedRange algorithmName="SHA-512" hashValue="G9bsd8ul70ySco/fjwoWEDABnXqVPz4YLkYmFCYj+rKlKkH9jH+EOHsXMfELT3EUbmL/wOE+3Kxk47F1wcNXBA==" saltValue="Bv4mwMmuON34DS/avFYXpQ==" spinCount="100000" sqref="AN16:AN17" name="Rango1_2_1"/>
    <protectedRange algorithmName="SHA-512" hashValue="G9bsd8ul70ySco/fjwoWEDABnXqVPz4YLkYmFCYj+rKlKkH9jH+EOHsXMfELT3EUbmL/wOE+3Kxk47F1wcNXBA==" saltValue="Bv4mwMmuON34DS/avFYXpQ==" spinCount="100000" sqref="BD16:BH18" name="Rango1_14"/>
    <protectedRange algorithmName="SHA-512" hashValue="G9bsd8ul70ySco/fjwoWEDABnXqVPz4YLkYmFCYj+rKlKkH9jH+EOHsXMfELT3EUbmL/wOE+3Kxk47F1wcNXBA==" saltValue="Bv4mwMmuON34DS/avFYXpQ==" spinCount="100000" sqref="G39:G41" name="Rango1_18"/>
    <protectedRange algorithmName="SHA-512" hashValue="G9bsd8ul70ySco/fjwoWEDABnXqVPz4YLkYmFCYj+rKlKkH9jH+EOHsXMfELT3EUbmL/wOE+3Kxk47F1wcNXBA==" saltValue="Bv4mwMmuON34DS/avFYXpQ==" spinCount="100000" sqref="I39:J41" name="Rango1_19"/>
    <protectedRange algorithmName="SHA-512" hashValue="G9bsd8ul70ySco/fjwoWEDABnXqVPz4YLkYmFCYj+rKlKkH9jH+EOHsXMfELT3EUbmL/wOE+3Kxk47F1wcNXBA==" saltValue="Bv4mwMmuON34DS/avFYXpQ==" spinCount="100000" sqref="O39:AG41" name="Rango1_20"/>
    <protectedRange algorithmName="SHA-512" hashValue="G9bsd8ul70ySco/fjwoWEDABnXqVPz4YLkYmFCYj+rKlKkH9jH+EOHsXMfELT3EUbmL/wOE+3Kxk47F1wcNXBA==" saltValue="Bv4mwMmuON34DS/avFYXpQ==" spinCount="100000" sqref="I42:J43" name="Rango1_23"/>
    <protectedRange algorithmName="SHA-512" hashValue="G9bsd8ul70ySco/fjwoWEDABnXqVPz4YLkYmFCYj+rKlKkH9jH+EOHsXMfELT3EUbmL/wOE+3Kxk47F1wcNXBA==" saltValue="Bv4mwMmuON34DS/avFYXpQ==" spinCount="100000" sqref="O42:AG43" name="Rango1_24"/>
    <protectedRange algorithmName="SHA-512" hashValue="G9bsd8ul70ySco/fjwoWEDABnXqVPz4YLkYmFCYj+rKlKkH9jH+EOHsXMfELT3EUbmL/wOE+3Kxk47F1wcNXBA==" saltValue="Bv4mwMmuON34DS/avFYXpQ==" spinCount="100000" sqref="BD42:BH43" name="Rango1_26"/>
    <protectedRange algorithmName="SHA-512" hashValue="G9bsd8ul70ySco/fjwoWEDABnXqVPz4YLkYmFCYj+rKlKkH9jH+EOHsXMfELT3EUbmL/wOE+3Kxk47F1wcNXBA==" saltValue="Bv4mwMmuON34DS/avFYXpQ==" spinCount="100000" sqref="BI42 BI44" name="Rango1_27"/>
    <protectedRange algorithmName="SHA-512" hashValue="G9bsd8ul70ySco/fjwoWEDABnXqVPz4YLkYmFCYj+rKlKkH9jH+EOHsXMfELT3EUbmL/wOE+3Kxk47F1wcNXBA==" saltValue="Bv4mwMmuON34DS/avFYXpQ==" spinCount="100000" sqref="I44:J44" name="Rango1_25"/>
    <protectedRange algorithmName="SHA-512" hashValue="G9bsd8ul70ySco/fjwoWEDABnXqVPz4YLkYmFCYj+rKlKkH9jH+EOHsXMfELT3EUbmL/wOE+3Kxk47F1wcNXBA==" saltValue="Bv4mwMmuON34DS/avFYXpQ==" spinCount="100000" sqref="O44:AG44" name="Rango1_28"/>
    <protectedRange algorithmName="SHA-512" hashValue="G9bsd8ul70ySco/fjwoWEDABnXqVPz4YLkYmFCYj+rKlKkH9jH+EOHsXMfELT3EUbmL/wOE+3Kxk47F1wcNXBA==" saltValue="Bv4mwMmuON34DS/avFYXpQ==" spinCount="100000" sqref="AM44:AN44" name="Rango1_29"/>
    <protectedRange algorithmName="SHA-512" hashValue="G9bsd8ul70ySco/fjwoWEDABnXqVPz4YLkYmFCYj+rKlKkH9jH+EOHsXMfELT3EUbmL/wOE+3Kxk47F1wcNXBA==" saltValue="Bv4mwMmuON34DS/avFYXpQ==" spinCount="100000" sqref="I22:J23" name="Rango1_30"/>
    <protectedRange algorithmName="SHA-512" hashValue="G9bsd8ul70ySco/fjwoWEDABnXqVPz4YLkYmFCYj+rKlKkH9jH+EOHsXMfELT3EUbmL/wOE+3Kxk47F1wcNXBA==" saltValue="Bv4mwMmuON34DS/avFYXpQ==" spinCount="100000" sqref="O22:AG23" name="Rango1_31"/>
    <protectedRange algorithmName="SHA-512" hashValue="G9bsd8ul70ySco/fjwoWEDABnXqVPz4YLkYmFCYj+rKlKkH9jH+EOHsXMfELT3EUbmL/wOE+3Kxk47F1wcNXBA==" saltValue="Bv4mwMmuON34DS/avFYXpQ==" spinCount="100000" sqref="AM22:AN23 AM24:AM25" name="Rango1_32"/>
    <protectedRange algorithmName="SHA-512" hashValue="G9bsd8ul70ySco/fjwoWEDABnXqVPz4YLkYmFCYj+rKlKkH9jH+EOHsXMfELT3EUbmL/wOE+3Kxk47F1wcNXBA==" saltValue="Bv4mwMmuON34DS/avFYXpQ==" spinCount="100000" sqref="BD22:BH23" name="Rango1_33"/>
    <protectedRange algorithmName="SHA-512" hashValue="G9bsd8ul70ySco/fjwoWEDABnXqVPz4YLkYmFCYj+rKlKkH9jH+EOHsXMfELT3EUbmL/wOE+3Kxk47F1wcNXBA==" saltValue="Bv4mwMmuON34DS/avFYXpQ==" spinCount="100000" sqref="BI22:BI23" name="Rango1_34"/>
    <protectedRange algorithmName="SHA-512" hashValue="G9bsd8ul70ySco/fjwoWEDABnXqVPz4YLkYmFCYj+rKlKkH9jH+EOHsXMfELT3EUbmL/wOE+3Kxk47F1wcNXBA==" saltValue="Bv4mwMmuON34DS/avFYXpQ==" spinCount="100000" sqref="I19:J19" name="Rango1_2_1_1"/>
    <protectedRange algorithmName="SHA-512" hashValue="G9bsd8ul70ySco/fjwoWEDABnXqVPz4YLkYmFCYj+rKlKkH9jH+EOHsXMfELT3EUbmL/wOE+3Kxk47F1wcNXBA==" saltValue="Bv4mwMmuON34DS/avFYXpQ==" spinCount="100000" sqref="O19:AG19" name="Rango1_2_1_2"/>
    <protectedRange algorithmName="SHA-512" hashValue="G9bsd8ul70ySco/fjwoWEDABnXqVPz4YLkYmFCYj+rKlKkH9jH+EOHsXMfELT3EUbmL/wOE+3Kxk47F1wcNXBA==" saltValue="Bv4mwMmuON34DS/avFYXpQ==" spinCount="100000" sqref="BD19:BI19" name="Rango1_2_1_4"/>
    <protectedRange algorithmName="SHA-512" hashValue="G9bsd8ul70ySco/fjwoWEDABnXqVPz4YLkYmFCYj+rKlKkH9jH+EOHsXMfELT3EUbmL/wOE+3Kxk47F1wcNXBA==" saltValue="Bv4mwMmuON34DS/avFYXpQ==" spinCount="100000" sqref="AU19:AW19" name="Rango1_2_1_5"/>
    <protectedRange algorithmName="SHA-512" hashValue="G9bsd8ul70ySco/fjwoWEDABnXqVPz4YLkYmFCYj+rKlKkH9jH+EOHsXMfELT3EUbmL/wOE+3Kxk47F1wcNXBA==" saltValue="Bv4mwMmuON34DS/avFYXpQ==" spinCount="100000" sqref="I20:J20" name="Rango1_3_1"/>
    <protectedRange algorithmName="SHA-512" hashValue="G9bsd8ul70ySco/fjwoWEDABnXqVPz4YLkYmFCYj+rKlKkH9jH+EOHsXMfELT3EUbmL/wOE+3Kxk47F1wcNXBA==" saltValue="Bv4mwMmuON34DS/avFYXpQ==" spinCount="100000" sqref="O20:AG20" name="Rango1_3_2"/>
    <protectedRange algorithmName="SHA-512" hashValue="G9bsd8ul70ySco/fjwoWEDABnXqVPz4YLkYmFCYj+rKlKkH9jH+EOHsXMfELT3EUbmL/wOE+3Kxk47F1wcNXBA==" saltValue="Bv4mwMmuON34DS/avFYXpQ==" spinCount="100000" sqref="BD20:BH20 BD33:BF33 BD31" name="Rango1_3_4"/>
    <protectedRange algorithmName="SHA-512" hashValue="G9bsd8ul70ySco/fjwoWEDABnXqVPz4YLkYmFCYj+rKlKkH9jH+EOHsXMfELT3EUbmL/wOE+3Kxk47F1wcNXBA==" saltValue="Bv4mwMmuON34DS/avFYXpQ==" spinCount="100000" sqref="BI20 BI27:BI33" name="Rango1_3_5"/>
    <protectedRange algorithmName="SHA-512" hashValue="G9bsd8ul70ySco/fjwoWEDABnXqVPz4YLkYmFCYj+rKlKkH9jH+EOHsXMfELT3EUbmL/wOE+3Kxk47F1wcNXBA==" saltValue="Bv4mwMmuON34DS/avFYXpQ==" spinCount="100000" sqref="I27:J29" name="Rango1_2_3"/>
    <protectedRange algorithmName="SHA-512" hashValue="G9bsd8ul70ySco/fjwoWEDABnXqVPz4YLkYmFCYj+rKlKkH9jH+EOHsXMfELT3EUbmL/wOE+3Kxk47F1wcNXBA==" saltValue="Bv4mwMmuON34DS/avFYXpQ==" spinCount="100000" sqref="O27:AG29" name="Rango1_2_4"/>
    <protectedRange algorithmName="SHA-512" hashValue="G9bsd8ul70ySco/fjwoWEDABnXqVPz4YLkYmFCYj+rKlKkH9jH+EOHsXMfELT3EUbmL/wOE+3Kxk47F1wcNXBA==" saltValue="Bv4mwMmuON34DS/avFYXpQ==" spinCount="100000" sqref="BD27:BF27 BD28:BH29" name="Rango1_2_5"/>
    <protectedRange algorithmName="SHA-512" hashValue="G9bsd8ul70ySco/fjwoWEDABnXqVPz4YLkYmFCYj+rKlKkH9jH+EOHsXMfELT3EUbmL/wOE+3Kxk47F1wcNXBA==" saltValue="Bv4mwMmuON34DS/avFYXpQ==" spinCount="100000" sqref="I30:J33" name="Rango1_1_2"/>
    <protectedRange algorithmName="SHA-512" hashValue="G9bsd8ul70ySco/fjwoWEDABnXqVPz4YLkYmFCYj+rKlKkH9jH+EOHsXMfELT3EUbmL/wOE+3Kxk47F1wcNXBA==" saltValue="Bv4mwMmuON34DS/avFYXpQ==" spinCount="100000" sqref="O30:AG33" name="Rango1_1_3"/>
    <protectedRange algorithmName="SHA-512" hashValue="G9bsd8ul70ySco/fjwoWEDABnXqVPz4YLkYmFCYj+rKlKkH9jH+EOHsXMfELT3EUbmL/wOE+3Kxk47F1wcNXBA==" saltValue="Bv4mwMmuON34DS/avFYXpQ==" spinCount="100000" sqref="BD30:BH30 BE31:BH31" name="Rango1_1_4"/>
    <protectedRange algorithmName="SHA-512" hashValue="G9bsd8ul70ySco/fjwoWEDABnXqVPz4YLkYmFCYj+rKlKkH9jH+EOHsXMfELT3EUbmL/wOE+3Kxk47F1wcNXBA==" saltValue="Bv4mwMmuON34DS/avFYXpQ==" spinCount="100000" sqref="G36:G37" name="Rango1_4"/>
    <protectedRange algorithmName="SHA-512" hashValue="G9bsd8ul70ySco/fjwoWEDABnXqVPz4YLkYmFCYj+rKlKkH9jH+EOHsXMfELT3EUbmL/wOE+3Kxk47F1wcNXBA==" saltValue="Bv4mwMmuON34DS/avFYXpQ==" spinCount="100000" sqref="I36:J38" name="Rango1_21"/>
    <protectedRange algorithmName="SHA-512" hashValue="G9bsd8ul70ySco/fjwoWEDABnXqVPz4YLkYmFCYj+rKlKkH9jH+EOHsXMfELT3EUbmL/wOE+3Kxk47F1wcNXBA==" saltValue="Bv4mwMmuON34DS/avFYXpQ==" spinCount="100000" sqref="O36:AG38" name="Rango1_35"/>
    <protectedRange algorithmName="SHA-512" hashValue="G9bsd8ul70ySco/fjwoWEDABnXqVPz4YLkYmFCYj+rKlKkH9jH+EOHsXMfELT3EUbmL/wOE+3Kxk47F1wcNXBA==" saltValue="Bv4mwMmuON34DS/avFYXpQ==" spinCount="100000" sqref="AM36:AN38" name="Rango1_36"/>
    <protectedRange algorithmName="SHA-512" hashValue="G9bsd8ul70ySco/fjwoWEDABnXqVPz4YLkYmFCYj+rKlKkH9jH+EOHsXMfELT3EUbmL/wOE+3Kxk47F1wcNXBA==" saltValue="Bv4mwMmuON34DS/avFYXpQ==" spinCount="100000" sqref="BD36:BH37" name="Rango1_37"/>
    <protectedRange algorithmName="SHA-512" hashValue="G9bsd8ul70ySco/fjwoWEDABnXqVPz4YLkYmFCYj+rKlKkH9jH+EOHsXMfELT3EUbmL/wOE+3Kxk47F1wcNXBA==" saltValue="Bv4mwMmuON34DS/avFYXpQ==" spinCount="100000" sqref="BI36:BI37" name="Rango1_38"/>
    <protectedRange algorithmName="SHA-512" hashValue="G9bsd8ul70ySco/fjwoWEDABnXqVPz4YLkYmFCYj+rKlKkH9jH+EOHsXMfELT3EUbmL/wOE+3Kxk47F1wcNXBA==" saltValue="Bv4mwMmuON34DS/avFYXpQ==" spinCount="100000" sqref="O24:AG26" name="Rango1_3_2_1"/>
    <protectedRange algorithmName="SHA-512" hashValue="G9bsd8ul70ySco/fjwoWEDABnXqVPz4YLkYmFCYj+rKlKkH9jH+EOHsXMfELT3EUbmL/wOE+3Kxk47F1wcNXBA==" saltValue="Bv4mwMmuON34DS/avFYXpQ==" spinCount="100000" sqref="AM33:AN33" name="Rango1_1"/>
    <protectedRange algorithmName="SHA-512" hashValue="G9bsd8ul70ySco/fjwoWEDABnXqVPz4YLkYmFCYj+rKlKkH9jH+EOHsXMfELT3EUbmL/wOE+3Kxk47F1wcNXBA==" saltValue="Bv4mwMmuON34DS/avFYXpQ==" spinCount="100000" sqref="O21:AG21" name="Rango1_44"/>
    <protectedRange algorithmName="SHA-512" hashValue="G9bsd8ul70ySco/fjwoWEDABnXqVPz4YLkYmFCYj+rKlKkH9jH+EOHsXMfELT3EUbmL/wOE+3Kxk47F1wcNXBA==" saltValue="Bv4mwMmuON34DS/avFYXpQ==" spinCount="100000" sqref="AM21" name="Rango1_45"/>
    <protectedRange algorithmName="SHA-512" hashValue="G9bsd8ul70ySco/fjwoWEDABnXqVPz4YLkYmFCYj+rKlKkH9jH+EOHsXMfELT3EUbmL/wOE+3Kxk47F1wcNXBA==" saltValue="Bv4mwMmuON34DS/avFYXpQ==" spinCount="100000" sqref="BD21:BH21" name="Rango1_46"/>
    <protectedRange algorithmName="SHA-512" hashValue="G9bsd8ul70ySco/fjwoWEDABnXqVPz4YLkYmFCYj+rKlKkH9jH+EOHsXMfELT3EUbmL/wOE+3Kxk47F1wcNXBA==" saltValue="Bv4mwMmuON34DS/avFYXpQ==" spinCount="100000" sqref="H24:H26" name="Rango1_42"/>
    <protectedRange algorithmName="SHA-512" hashValue="G9bsd8ul70ySco/fjwoWEDABnXqVPz4YLkYmFCYj+rKlKkH9jH+EOHsXMfELT3EUbmL/wOE+3Kxk47F1wcNXBA==" saltValue="Bv4mwMmuON34DS/avFYXpQ==" spinCount="100000" sqref="I24:J26" name="Rango1_3_1_1"/>
    <protectedRange algorithmName="SHA-512" hashValue="G9bsd8ul70ySco/fjwoWEDABnXqVPz4YLkYmFCYj+rKlKkH9jH+EOHsXMfELT3EUbmL/wOE+3Kxk47F1wcNXBA==" saltValue="Bv4mwMmuON34DS/avFYXpQ==" spinCount="100000" sqref="AN24:AN26" name="Rango1_40_1"/>
    <protectedRange algorithmName="SHA-512" hashValue="G9bsd8ul70ySco/fjwoWEDABnXqVPz4YLkYmFCYj+rKlKkH9jH+EOHsXMfELT3EUbmL/wOE+3Kxk47F1wcNXBA==" saltValue="Bv4mwMmuON34DS/avFYXpQ==" spinCount="100000" sqref="AM26" name="Rango1_40_1_1"/>
    <protectedRange algorithmName="SHA-512" hashValue="G9bsd8ul70ySco/fjwoWEDABnXqVPz4YLkYmFCYj+rKlKkH9jH+EOHsXMfELT3EUbmL/wOE+3Kxk47F1wcNXBA==" saltValue="Bv4mwMmuON34DS/avFYXpQ==" spinCount="100000" sqref="BD24:BE26" name="Rango1_43"/>
    <protectedRange algorithmName="SHA-512" hashValue="G9bsd8ul70ySco/fjwoWEDABnXqVPz4YLkYmFCYj+rKlKkH9jH+EOHsXMfELT3EUbmL/wOE+3Kxk47F1wcNXBA==" saltValue="Bv4mwMmuON34DS/avFYXpQ==" spinCount="100000" sqref="BF24:BH26" name="Rango1_3_4_1_1"/>
    <protectedRange algorithmName="SHA-512" hashValue="G9bsd8ul70ySco/fjwoWEDABnXqVPz4YLkYmFCYj+rKlKkH9jH+EOHsXMfELT3EUbmL/wOE+3Kxk47F1wcNXBA==" saltValue="Bv4mwMmuON34DS/avFYXpQ==" spinCount="100000" sqref="BI24:BI26" name="Rango1_3_5_1_1"/>
    <protectedRange algorithmName="SHA-512" hashValue="G9bsd8ul70ySco/fjwoWEDABnXqVPz4YLkYmFCYj+rKlKkH9jH+EOHsXMfELT3EUbmL/wOE+3Kxk47F1wcNXBA==" saltValue="Bv4mwMmuON34DS/avFYXpQ==" spinCount="100000" sqref="AM19:AN19" name="Rango1_15"/>
    <protectedRange algorithmName="SHA-512" hashValue="G9bsd8ul70ySco/fjwoWEDABnXqVPz4YLkYmFCYj+rKlKkH9jH+EOHsXMfELT3EUbmL/wOE+3Kxk47F1wcNXBA==" saltValue="Bv4mwMmuON34DS/avFYXpQ==" spinCount="100000" sqref="AM18" name="Rango1_16"/>
    <protectedRange algorithmName="SHA-512" hashValue="G9bsd8ul70ySco/fjwoWEDABnXqVPz4YLkYmFCYj+rKlKkH9jH+EOHsXMfELT3EUbmL/wOE+3Kxk47F1wcNXBA==" saltValue="Bv4mwMmuON34DS/avFYXpQ==" spinCount="100000" sqref="AN18" name="Rango1_2_2"/>
    <protectedRange algorithmName="SHA-512" hashValue="G9bsd8ul70ySco/fjwoWEDABnXqVPz4YLkYmFCYj+rKlKkH9jH+EOHsXMfELT3EUbmL/wOE+3Kxk47F1wcNXBA==" saltValue="Bv4mwMmuON34DS/avFYXpQ==" spinCount="100000" sqref="BG27:BH27" name="Rango1_2_5_1"/>
    <protectedRange algorithmName="SHA-512" hashValue="G9bsd8ul70ySco/fjwoWEDABnXqVPz4YLkYmFCYj+rKlKkH9jH+EOHsXMfELT3EUbmL/wOE+3Kxk47F1wcNXBA==" saltValue="Bv4mwMmuON34DS/avFYXpQ==" spinCount="100000" sqref="AM9:AM10" name="Rango1_17"/>
  </protectedRanges>
  <mergeCells count="518">
    <mergeCell ref="S9:S10"/>
    <mergeCell ref="T9:T10"/>
    <mergeCell ref="U9:U10"/>
    <mergeCell ref="V9:V10"/>
    <mergeCell ref="W9:W10"/>
    <mergeCell ref="X9:X10"/>
    <mergeCell ref="Y9:Y10"/>
    <mergeCell ref="Z9:Z10"/>
    <mergeCell ref="AA9:AA10"/>
    <mergeCell ref="B3:BI3"/>
    <mergeCell ref="BJ3:CG3"/>
    <mergeCell ref="BJ4:CG4"/>
    <mergeCell ref="BJ27:BJ29"/>
    <mergeCell ref="X24:X25"/>
    <mergeCell ref="Y24:Y25"/>
    <mergeCell ref="Z24:Z25"/>
    <mergeCell ref="AA24:AA25"/>
    <mergeCell ref="BI22:BI23"/>
    <mergeCell ref="AB22:AB23"/>
    <mergeCell ref="AC22:AC23"/>
    <mergeCell ref="AD22:AD23"/>
    <mergeCell ref="AE22:AE23"/>
    <mergeCell ref="AF22:AF23"/>
    <mergeCell ref="AG22:AG23"/>
    <mergeCell ref="AH22:AH23"/>
    <mergeCell ref="AI22:AI23"/>
    <mergeCell ref="AJ22:AJ23"/>
    <mergeCell ref="BF22:BF23"/>
    <mergeCell ref="P9:P10"/>
    <mergeCell ref="O9:O10"/>
    <mergeCell ref="AB9:AB10"/>
    <mergeCell ref="Q9:Q10"/>
    <mergeCell ref="R9:R10"/>
    <mergeCell ref="BJ34:BM35"/>
    <mergeCell ref="BF24:BF25"/>
    <mergeCell ref="BG24:BG25"/>
    <mergeCell ref="BH24:BH25"/>
    <mergeCell ref="BI24:BI25"/>
    <mergeCell ref="D22:D25"/>
    <mergeCell ref="B22:B25"/>
    <mergeCell ref="C22:C25"/>
    <mergeCell ref="J24:J25"/>
    <mergeCell ref="K24:K25"/>
    <mergeCell ref="L24:L25"/>
    <mergeCell ref="M24:M25"/>
    <mergeCell ref="N24:N25"/>
    <mergeCell ref="AH24:AH25"/>
    <mergeCell ref="AG24:AG25"/>
    <mergeCell ref="O24:O25"/>
    <mergeCell ref="P24:P25"/>
    <mergeCell ref="Q24:Q25"/>
    <mergeCell ref="R24:R25"/>
    <mergeCell ref="S24:S25"/>
    <mergeCell ref="T24:T25"/>
    <mergeCell ref="U24:U25"/>
    <mergeCell ref="V24:V25"/>
    <mergeCell ref="W24:W25"/>
    <mergeCell ref="BD39:BD41"/>
    <mergeCell ref="AC24:AC25"/>
    <mergeCell ref="AD24:AD25"/>
    <mergeCell ref="AE24:AE25"/>
    <mergeCell ref="AF24:AF25"/>
    <mergeCell ref="BI30:BI33"/>
    <mergeCell ref="AK30:AK33"/>
    <mergeCell ref="AJ30:AJ33"/>
    <mergeCell ref="AI30:AI33"/>
    <mergeCell ref="AH30:AH33"/>
    <mergeCell ref="AG30:AG33"/>
    <mergeCell ref="AF30:AF33"/>
    <mergeCell ref="BC30:BC33"/>
    <mergeCell ref="BC24:BC25"/>
    <mergeCell ref="BD24:BD25"/>
    <mergeCell ref="AK24:AK25"/>
    <mergeCell ref="AJ24:AJ25"/>
    <mergeCell ref="AI24:AI25"/>
    <mergeCell ref="BE24:BE25"/>
    <mergeCell ref="AE30:AE33"/>
    <mergeCell ref="AD30:AD33"/>
    <mergeCell ref="AK27:AK29"/>
    <mergeCell ref="BI27:BI29"/>
    <mergeCell ref="BC27:BC29"/>
    <mergeCell ref="AB24:AB25"/>
    <mergeCell ref="AK22:AK23"/>
    <mergeCell ref="BC22:BC23"/>
    <mergeCell ref="BD22:BD23"/>
    <mergeCell ref="BE22:BE23"/>
    <mergeCell ref="BG22:BG23"/>
    <mergeCell ref="BH22:BH23"/>
    <mergeCell ref="S22:S23"/>
    <mergeCell ref="T22:T23"/>
    <mergeCell ref="U22:U23"/>
    <mergeCell ref="V22:V23"/>
    <mergeCell ref="W22:W23"/>
    <mergeCell ref="X22:X23"/>
    <mergeCell ref="Y22:Y23"/>
    <mergeCell ref="Z22:Z23"/>
    <mergeCell ref="AA22:AA23"/>
    <mergeCell ref="J22:J23"/>
    <mergeCell ref="K22:K23"/>
    <mergeCell ref="L22:L23"/>
    <mergeCell ref="M22:M23"/>
    <mergeCell ref="N22:N23"/>
    <mergeCell ref="O22:O23"/>
    <mergeCell ref="P22:P23"/>
    <mergeCell ref="Q22:Q23"/>
    <mergeCell ref="R22:R23"/>
    <mergeCell ref="E22:E23"/>
    <mergeCell ref="F22:F23"/>
    <mergeCell ref="G22:G23"/>
    <mergeCell ref="H22:H23"/>
    <mergeCell ref="I22:I23"/>
    <mergeCell ref="E24:E25"/>
    <mergeCell ref="F24:F25"/>
    <mergeCell ref="G24:G25"/>
    <mergeCell ref="H24:H25"/>
    <mergeCell ref="I24:I25"/>
    <mergeCell ref="B26:B33"/>
    <mergeCell ref="C26:C33"/>
    <mergeCell ref="D26:D33"/>
    <mergeCell ref="G30:G33"/>
    <mergeCell ref="F30:F33"/>
    <mergeCell ref="E30:E33"/>
    <mergeCell ref="N27:N29"/>
    <mergeCell ref="M27:M29"/>
    <mergeCell ref="L27:L29"/>
    <mergeCell ref="K27:K29"/>
    <mergeCell ref="J27:J29"/>
    <mergeCell ref="I27:I29"/>
    <mergeCell ref="H27:H29"/>
    <mergeCell ref="G27:G29"/>
    <mergeCell ref="F27:F29"/>
    <mergeCell ref="L30:L33"/>
    <mergeCell ref="K30:K33"/>
    <mergeCell ref="J30:J33"/>
    <mergeCell ref="H30:H33"/>
    <mergeCell ref="I30:I33"/>
    <mergeCell ref="O30:O33"/>
    <mergeCell ref="P30:P33"/>
    <mergeCell ref="Q30:Q33"/>
    <mergeCell ref="R30:R33"/>
    <mergeCell ref="S30:S33"/>
    <mergeCell ref="T30:T33"/>
    <mergeCell ref="U30:U33"/>
    <mergeCell ref="V30:V33"/>
    <mergeCell ref="W30:W33"/>
    <mergeCell ref="Y30:Y33"/>
    <mergeCell ref="Z30:Z33"/>
    <mergeCell ref="AA30:AA33"/>
    <mergeCell ref="AB30:AB33"/>
    <mergeCell ref="AC30:AC33"/>
    <mergeCell ref="X30:X33"/>
    <mergeCell ref="AJ27:AJ29"/>
    <mergeCell ref="AI27:AI29"/>
    <mergeCell ref="AH27:AH29"/>
    <mergeCell ref="AG27:AG29"/>
    <mergeCell ref="X27:X29"/>
    <mergeCell ref="Y27:Y29"/>
    <mergeCell ref="Z27:Z29"/>
    <mergeCell ref="AA27:AA29"/>
    <mergeCell ref="AB27:AB29"/>
    <mergeCell ref="AC27:AC29"/>
    <mergeCell ref="AD27:AD29"/>
    <mergeCell ref="AE27:AE29"/>
    <mergeCell ref="AF27:AF29"/>
    <mergeCell ref="O27:O29"/>
    <mergeCell ref="P27:P29"/>
    <mergeCell ref="Q27:Q29"/>
    <mergeCell ref="R27:R29"/>
    <mergeCell ref="S27:S29"/>
    <mergeCell ref="T27:T29"/>
    <mergeCell ref="U27:U29"/>
    <mergeCell ref="V27:V29"/>
    <mergeCell ref="W27:W29"/>
    <mergeCell ref="BD27:BD29"/>
    <mergeCell ref="BE27:BE29"/>
    <mergeCell ref="BF27:BF29"/>
    <mergeCell ref="BG27:BG29"/>
    <mergeCell ref="BH27:BH29"/>
    <mergeCell ref="G42:G43"/>
    <mergeCell ref="BI42:BI43"/>
    <mergeCell ref="M42:M43"/>
    <mergeCell ref="L42:L43"/>
    <mergeCell ref="K42:K43"/>
    <mergeCell ref="H42:H43"/>
    <mergeCell ref="AB42:AB43"/>
    <mergeCell ref="AC42:AC43"/>
    <mergeCell ref="AD42:AD43"/>
    <mergeCell ref="AE42:AE43"/>
    <mergeCell ref="AF42:AF43"/>
    <mergeCell ref="AG42:AG43"/>
    <mergeCell ref="AH42:AH43"/>
    <mergeCell ref="AI42:AI43"/>
    <mergeCell ref="AJ42:AJ43"/>
    <mergeCell ref="W42:W43"/>
    <mergeCell ref="X42:X43"/>
    <mergeCell ref="Y42:Y43"/>
    <mergeCell ref="Z42:Z43"/>
    <mergeCell ref="F42:F43"/>
    <mergeCell ref="E42:E43"/>
    <mergeCell ref="D42:D43"/>
    <mergeCell ref="C42:C43"/>
    <mergeCell ref="B42:B43"/>
    <mergeCell ref="AK42:AK43"/>
    <mergeCell ref="BC42:BC43"/>
    <mergeCell ref="AK39:AK41"/>
    <mergeCell ref="AE39:AE41"/>
    <mergeCell ref="AF39:AF41"/>
    <mergeCell ref="AG39:AG41"/>
    <mergeCell ref="AH39:AH41"/>
    <mergeCell ref="AI39:AI41"/>
    <mergeCell ref="AJ39:AJ41"/>
    <mergeCell ref="S39:S41"/>
    <mergeCell ref="T39:T41"/>
    <mergeCell ref="U39:U41"/>
    <mergeCell ref="V39:V41"/>
    <mergeCell ref="W39:W41"/>
    <mergeCell ref="X39:X41"/>
    <mergeCell ref="Y39:Y41"/>
    <mergeCell ref="Z39:Z41"/>
    <mergeCell ref="B39:B41"/>
    <mergeCell ref="N42:N43"/>
    <mergeCell ref="AA42:AA43"/>
    <mergeCell ref="I42:I43"/>
    <mergeCell ref="O42:O43"/>
    <mergeCell ref="P42:P43"/>
    <mergeCell ref="Q42:Q43"/>
    <mergeCell ref="R42:R43"/>
    <mergeCell ref="S42:S43"/>
    <mergeCell ref="T42:T43"/>
    <mergeCell ref="U42:U43"/>
    <mergeCell ref="V42:V43"/>
    <mergeCell ref="BE39:BE41"/>
    <mergeCell ref="BF39:BF41"/>
    <mergeCell ref="BG39:BG41"/>
    <mergeCell ref="BH39:BH41"/>
    <mergeCell ref="BC39:BC41"/>
    <mergeCell ref="BI39:BI41"/>
    <mergeCell ref="Y34:Y35"/>
    <mergeCell ref="F39:F41"/>
    <mergeCell ref="E39:E41"/>
    <mergeCell ref="AI34:AI35"/>
    <mergeCell ref="AJ34:AJ35"/>
    <mergeCell ref="AK34:AK35"/>
    <mergeCell ref="Z34:Z35"/>
    <mergeCell ref="AA34:AA35"/>
    <mergeCell ref="AB34:AB35"/>
    <mergeCell ref="AC34:AC35"/>
    <mergeCell ref="AD34:AD35"/>
    <mergeCell ref="AE34:AE35"/>
    <mergeCell ref="AF34:AF35"/>
    <mergeCell ref="AG34:AG35"/>
    <mergeCell ref="AB39:AB41"/>
    <mergeCell ref="AC39:AC41"/>
    <mergeCell ref="AD39:AD41"/>
    <mergeCell ref="AA39:AA41"/>
    <mergeCell ref="D39:D41"/>
    <mergeCell ref="C39:C41"/>
    <mergeCell ref="S34:S35"/>
    <mergeCell ref="T34:T35"/>
    <mergeCell ref="U34:U35"/>
    <mergeCell ref="V34:V35"/>
    <mergeCell ref="W34:W35"/>
    <mergeCell ref="Q34:Q35"/>
    <mergeCell ref="R34:R35"/>
    <mergeCell ref="E36:E38"/>
    <mergeCell ref="D34:D38"/>
    <mergeCell ref="C34:C38"/>
    <mergeCell ref="L39:L41"/>
    <mergeCell ref="M39:M41"/>
    <mergeCell ref="N39:N41"/>
    <mergeCell ref="O39:O41"/>
    <mergeCell ref="P39:P41"/>
    <mergeCell ref="Q39:Q41"/>
    <mergeCell ref="R39:R41"/>
    <mergeCell ref="G39:G41"/>
    <mergeCell ref="H39:H41"/>
    <mergeCell ref="I39:I41"/>
    <mergeCell ref="J39:J41"/>
    <mergeCell ref="K39:K41"/>
    <mergeCell ref="B16:B18"/>
    <mergeCell ref="C16:C18"/>
    <mergeCell ref="D16:D18"/>
    <mergeCell ref="I34:I35"/>
    <mergeCell ref="J34:J35"/>
    <mergeCell ref="K34:K35"/>
    <mergeCell ref="O34:O35"/>
    <mergeCell ref="M34:M35"/>
    <mergeCell ref="L34:L35"/>
    <mergeCell ref="H34:H35"/>
    <mergeCell ref="G34:G35"/>
    <mergeCell ref="F34:F35"/>
    <mergeCell ref="E34:E35"/>
    <mergeCell ref="G16:G18"/>
    <mergeCell ref="I16:I18"/>
    <mergeCell ref="J16:J18"/>
    <mergeCell ref="K16:K18"/>
    <mergeCell ref="N34:N35"/>
    <mergeCell ref="B19:B20"/>
    <mergeCell ref="C19:C20"/>
    <mergeCell ref="D19:D20"/>
    <mergeCell ref="E27:E29"/>
    <mergeCell ref="N30:N33"/>
    <mergeCell ref="M30:M33"/>
    <mergeCell ref="AG13:AG14"/>
    <mergeCell ref="AH13:AH14"/>
    <mergeCell ref="BD13:BD14"/>
    <mergeCell ref="BE13:BE14"/>
    <mergeCell ref="BF13:BF14"/>
    <mergeCell ref="BG13:BG14"/>
    <mergeCell ref="BH13:BH14"/>
    <mergeCell ref="AK16:AK18"/>
    <mergeCell ref="F13:F14"/>
    <mergeCell ref="AE16:AE18"/>
    <mergeCell ref="P16:P18"/>
    <mergeCell ref="Q16:Q18"/>
    <mergeCell ref="AD13:AD14"/>
    <mergeCell ref="AE13:AE14"/>
    <mergeCell ref="AF13:AF14"/>
    <mergeCell ref="R13:R14"/>
    <mergeCell ref="S13:S14"/>
    <mergeCell ref="T13:T14"/>
    <mergeCell ref="U13:U14"/>
    <mergeCell ref="V13:V14"/>
    <mergeCell ref="W13:W14"/>
    <mergeCell ref="X13:X14"/>
    <mergeCell ref="Y13:Y14"/>
    <mergeCell ref="Z13:Z14"/>
    <mergeCell ref="AK11:AK12"/>
    <mergeCell ref="BB11:BB12"/>
    <mergeCell ref="BC11:BC12"/>
    <mergeCell ref="AI11:AI12"/>
    <mergeCell ref="AJ11:AJ12"/>
    <mergeCell ref="AF11:AF12"/>
    <mergeCell ref="AG11:AG12"/>
    <mergeCell ref="AH11:AH12"/>
    <mergeCell ref="Q11:Q12"/>
    <mergeCell ref="R11:R12"/>
    <mergeCell ref="S11:S12"/>
    <mergeCell ref="T11:T12"/>
    <mergeCell ref="U11:U12"/>
    <mergeCell ref="AE11:AE12"/>
    <mergeCell ref="V11:V12"/>
    <mergeCell ref="W11:W12"/>
    <mergeCell ref="BI13:BI14"/>
    <mergeCell ref="AK13:AK14"/>
    <mergeCell ref="O11:O12"/>
    <mergeCell ref="B1:BI1"/>
    <mergeCell ref="B2:BI2"/>
    <mergeCell ref="B4:BI4"/>
    <mergeCell ref="AH9:AH10"/>
    <mergeCell ref="AI9:AI10"/>
    <mergeCell ref="AJ9:AJ10"/>
    <mergeCell ref="AK9:AK10"/>
    <mergeCell ref="BI9:BI10"/>
    <mergeCell ref="B5:BI5"/>
    <mergeCell ref="B6:L7"/>
    <mergeCell ref="M6:AK7"/>
    <mergeCell ref="AL6:AW6"/>
    <mergeCell ref="BI11:BI12"/>
    <mergeCell ref="BB9:BB10"/>
    <mergeCell ref="AX6:BC6"/>
    <mergeCell ref="AL7:AL8"/>
    <mergeCell ref="AM7:AM8"/>
    <mergeCell ref="AO7:AO8"/>
    <mergeCell ref="AP7:AW7"/>
    <mergeCell ref="AN7:AN8"/>
    <mergeCell ref="AC9:AC10"/>
    <mergeCell ref="AD9:AD10"/>
    <mergeCell ref="AE9:AE10"/>
    <mergeCell ref="AF9:AF10"/>
    <mergeCell ref="AG9:AG10"/>
    <mergeCell ref="BI7:BI8"/>
    <mergeCell ref="BD7:BD8"/>
    <mergeCell ref="BE7:BE8"/>
    <mergeCell ref="BD6:BH6"/>
    <mergeCell ref="AX7:AX8"/>
    <mergeCell ref="AY7:AY8"/>
    <mergeCell ref="AZ7:AZ8"/>
    <mergeCell ref="BA7:BA8"/>
    <mergeCell ref="BB7:BB8"/>
    <mergeCell ref="BC7:BC8"/>
    <mergeCell ref="BH7:BH8"/>
    <mergeCell ref="BF7:BF8"/>
    <mergeCell ref="BG7:BG8"/>
    <mergeCell ref="BD9:BD10"/>
    <mergeCell ref="BE9:BE10"/>
    <mergeCell ref="BF9:BF10"/>
    <mergeCell ref="BG9:BG10"/>
    <mergeCell ref="BH9:BH10"/>
    <mergeCell ref="F11:F12"/>
    <mergeCell ref="G11:G12"/>
    <mergeCell ref="H11:H12"/>
    <mergeCell ref="E11:E12"/>
    <mergeCell ref="D11:D12"/>
    <mergeCell ref="C11:C12"/>
    <mergeCell ref="B13:B14"/>
    <mergeCell ref="K11:K12"/>
    <mergeCell ref="J11:J12"/>
    <mergeCell ref="M9:M10"/>
    <mergeCell ref="N9:N10"/>
    <mergeCell ref="AC13:AC14"/>
    <mergeCell ref="N13:N14"/>
    <mergeCell ref="M13:M14"/>
    <mergeCell ref="L13:L14"/>
    <mergeCell ref="B9:B10"/>
    <mergeCell ref="C9:C10"/>
    <mergeCell ref="D9:D10"/>
    <mergeCell ref="E9:E10"/>
    <mergeCell ref="F9:F10"/>
    <mergeCell ref="H9:H10"/>
    <mergeCell ref="I9:I10"/>
    <mergeCell ref="J9:J10"/>
    <mergeCell ref="G9:G10"/>
    <mergeCell ref="H13:H14"/>
    <mergeCell ref="G13:G14"/>
    <mergeCell ref="E13:E14"/>
    <mergeCell ref="D13:D14"/>
    <mergeCell ref="C13:C14"/>
    <mergeCell ref="B11:B12"/>
    <mergeCell ref="O13:O14"/>
    <mergeCell ref="P13:P14"/>
    <mergeCell ref="Q13:Q14"/>
    <mergeCell ref="Z16:Z18"/>
    <mergeCell ref="AA16:AA18"/>
    <mergeCell ref="AB16:AB18"/>
    <mergeCell ref="AC16:AC18"/>
    <mergeCell ref="AD16:AD18"/>
    <mergeCell ref="AF16:AF18"/>
    <mergeCell ref="AG16:AG18"/>
    <mergeCell ref="K9:K10"/>
    <mergeCell ref="BC9:BC10"/>
    <mergeCell ref="BC13:BC14"/>
    <mergeCell ref="X11:X12"/>
    <mergeCell ref="Y11:Y12"/>
    <mergeCell ref="Z11:Z12"/>
    <mergeCell ref="AA11:AA12"/>
    <mergeCell ref="AB11:AB12"/>
    <mergeCell ref="AC11:AC12"/>
    <mergeCell ref="AD11:AD12"/>
    <mergeCell ref="P11:P12"/>
    <mergeCell ref="N11:N12"/>
    <mergeCell ref="L11:L12"/>
    <mergeCell ref="M11:M12"/>
    <mergeCell ref="AA13:AA14"/>
    <mergeCell ref="AB13:AB14"/>
    <mergeCell ref="L9:L10"/>
    <mergeCell ref="BD16:BD18"/>
    <mergeCell ref="BE16:BE18"/>
    <mergeCell ref="BF16:BF18"/>
    <mergeCell ref="BG16:BG18"/>
    <mergeCell ref="BH16:BH18"/>
    <mergeCell ref="AJ13:AJ14"/>
    <mergeCell ref="AI13:AI14"/>
    <mergeCell ref="E16:E18"/>
    <mergeCell ref="N16:N18"/>
    <mergeCell ref="M16:M18"/>
    <mergeCell ref="L16:L18"/>
    <mergeCell ref="V16:V18"/>
    <mergeCell ref="W16:W18"/>
    <mergeCell ref="X16:X18"/>
    <mergeCell ref="Y16:Y18"/>
    <mergeCell ref="H16:H18"/>
    <mergeCell ref="O16:O18"/>
    <mergeCell ref="R16:R18"/>
    <mergeCell ref="S16:S18"/>
    <mergeCell ref="T16:T18"/>
    <mergeCell ref="U16:U18"/>
    <mergeCell ref="AJ16:AJ18"/>
    <mergeCell ref="AI16:AI18"/>
    <mergeCell ref="AH16:AH18"/>
    <mergeCell ref="BI16:BI18"/>
    <mergeCell ref="BC16:BC18"/>
    <mergeCell ref="F36:F38"/>
    <mergeCell ref="G36:G38"/>
    <mergeCell ref="H36:H38"/>
    <mergeCell ref="N36:N38"/>
    <mergeCell ref="O36:O38"/>
    <mergeCell ref="P36:P38"/>
    <mergeCell ref="Q36:Q38"/>
    <mergeCell ref="R36:R38"/>
    <mergeCell ref="S36:S38"/>
    <mergeCell ref="T36:T38"/>
    <mergeCell ref="U36:U38"/>
    <mergeCell ref="V36:V38"/>
    <mergeCell ref="W36:W38"/>
    <mergeCell ref="X36:X38"/>
    <mergeCell ref="Y36:Y38"/>
    <mergeCell ref="AJ36:AJ38"/>
    <mergeCell ref="F16:F18"/>
    <mergeCell ref="P34:P35"/>
    <mergeCell ref="X34:X35"/>
    <mergeCell ref="BI34:BI35"/>
    <mergeCell ref="BC34:BC35"/>
    <mergeCell ref="AH34:AH35"/>
    <mergeCell ref="B34:B38"/>
    <mergeCell ref="I36:I38"/>
    <mergeCell ref="J36:J38"/>
    <mergeCell ref="K36:K38"/>
    <mergeCell ref="L36:L38"/>
    <mergeCell ref="M36:M38"/>
    <mergeCell ref="Z36:Z38"/>
    <mergeCell ref="AA36:AA38"/>
    <mergeCell ref="BI36:BI38"/>
    <mergeCell ref="AK36:AK38"/>
    <mergeCell ref="BC36:BC38"/>
    <mergeCell ref="BD36:BD38"/>
    <mergeCell ref="BE36:BE38"/>
    <mergeCell ref="BF36:BF38"/>
    <mergeCell ref="BG36:BG38"/>
    <mergeCell ref="BH36:BH38"/>
    <mergeCell ref="AB36:AB38"/>
    <mergeCell ref="AC36:AC38"/>
    <mergeCell ref="AD36:AD38"/>
    <mergeCell ref="AE36:AE38"/>
    <mergeCell ref="AF36:AF38"/>
    <mergeCell ref="AG36:AG38"/>
    <mergeCell ref="AH36:AH38"/>
    <mergeCell ref="AI36:AI38"/>
  </mergeCells>
  <phoneticPr fontId="26" type="noConversion"/>
  <conditionalFormatting sqref="AI9:AI10 AI13 AI15:AI17 AI34 AI39 AI42 AI36:AI37 AI44:AI245">
    <cfRule type="cellIs" dxfId="599" priority="237" operator="equal">
      <formula>"Moderado"</formula>
    </cfRule>
    <cfRule type="cellIs" dxfId="598" priority="238" operator="equal">
      <formula>"Catastrófico"</formula>
    </cfRule>
    <cfRule type="cellIs" dxfId="597" priority="239" operator="equal">
      <formula>"Mayor"</formula>
    </cfRule>
  </conditionalFormatting>
  <conditionalFormatting sqref="M9 M11 M13 M19:M22 M24 M26:M27 M30 M34 M36 M39 M42 M44:M245 M15:M17">
    <cfRule type="cellIs" dxfId="596" priority="232" operator="equal">
      <formula>"Casi seguro"</formula>
    </cfRule>
    <cfRule type="cellIs" dxfId="595" priority="233" operator="equal">
      <formula>"Probable"</formula>
    </cfRule>
    <cfRule type="cellIs" dxfId="594" priority="234" operator="equal">
      <formula>"Posible"</formula>
    </cfRule>
    <cfRule type="cellIs" dxfId="593" priority="235" operator="equal">
      <formula>"Improbable"</formula>
    </cfRule>
    <cfRule type="cellIs" dxfId="592" priority="236" operator="equal">
      <formula>"Rara vez"</formula>
    </cfRule>
  </conditionalFormatting>
  <conditionalFormatting sqref="BB19:BB20 AL19:AL20 AK9 AK11 AK13 AK19:AK22 AK24 AK26:AK27 AK30 AK34:AL34 AK36:AL36 AL35 AK39:AL39 AL37:AL38 AK42:AL42 AL40:AL41 AK44:AL245 AL43 BB26:BB30 AL26:AL33 BB32:BB245 AK15:AK17">
    <cfRule type="cellIs" dxfId="591" priority="180" operator="equal">
      <formula>"Extrema"</formula>
    </cfRule>
    <cfRule type="cellIs" dxfId="590" priority="181" operator="equal">
      <formula>"Alta"</formula>
    </cfRule>
    <cfRule type="cellIs" dxfId="589" priority="182" operator="equal">
      <formula>"Moderada"</formula>
    </cfRule>
    <cfRule type="cellIs" dxfId="588" priority="183" operator="equal">
      <formula>"Baja"</formula>
    </cfRule>
  </conditionalFormatting>
  <conditionalFormatting sqref="BB9 BB13:BB16 BB18">
    <cfRule type="cellIs" dxfId="587" priority="172" operator="equal">
      <formula>"Extrema"</formula>
    </cfRule>
    <cfRule type="cellIs" dxfId="586" priority="173" operator="equal">
      <formula>"Alta"</formula>
    </cfRule>
    <cfRule type="cellIs" dxfId="585" priority="174" operator="equal">
      <formula>"Moderada"</formula>
    </cfRule>
    <cfRule type="cellIs" dxfId="584" priority="175" operator="equal">
      <formula>"Baja"</formula>
    </cfRule>
  </conditionalFormatting>
  <conditionalFormatting sqref="AL9:AL10">
    <cfRule type="cellIs" dxfId="583" priority="168" operator="equal">
      <formula>"Extrema"</formula>
    </cfRule>
    <cfRule type="cellIs" dxfId="582" priority="169" operator="equal">
      <formula>"Alta"</formula>
    </cfRule>
    <cfRule type="cellIs" dxfId="581" priority="170" operator="equal">
      <formula>"Moderada"</formula>
    </cfRule>
    <cfRule type="cellIs" dxfId="580" priority="171" operator="equal">
      <formula>"Baja"</formula>
    </cfRule>
  </conditionalFormatting>
  <conditionalFormatting sqref="AI11:AI12">
    <cfRule type="cellIs" dxfId="579" priority="161" operator="equal">
      <formula>"Moderado"</formula>
    </cfRule>
    <cfRule type="cellIs" dxfId="578" priority="162" operator="equal">
      <formula>"Catastrófico"</formula>
    </cfRule>
    <cfRule type="cellIs" dxfId="577" priority="163" operator="equal">
      <formula>"Mayor"</formula>
    </cfRule>
  </conditionalFormatting>
  <conditionalFormatting sqref="BB11">
    <cfRule type="cellIs" dxfId="576" priority="153" operator="equal">
      <formula>"Extrema"</formula>
    </cfRule>
    <cfRule type="cellIs" dxfId="575" priority="154" operator="equal">
      <formula>"Alta"</formula>
    </cfRule>
    <cfRule type="cellIs" dxfId="574" priority="155" operator="equal">
      <formula>"Moderada"</formula>
    </cfRule>
    <cfRule type="cellIs" dxfId="573" priority="156" operator="equal">
      <formula>"Baja"</formula>
    </cfRule>
  </conditionalFormatting>
  <conditionalFormatting sqref="AL11:AL12">
    <cfRule type="cellIs" dxfId="572" priority="149" operator="equal">
      <formula>"Extrema"</formula>
    </cfRule>
    <cfRule type="cellIs" dxfId="571" priority="150" operator="equal">
      <formula>"Alta"</formula>
    </cfRule>
    <cfRule type="cellIs" dxfId="570" priority="151" operator="equal">
      <formula>"Moderada"</formula>
    </cfRule>
    <cfRule type="cellIs" dxfId="569" priority="152" operator="equal">
      <formula>"Baja"</formula>
    </cfRule>
  </conditionalFormatting>
  <conditionalFormatting sqref="AL13:AL16">
    <cfRule type="cellIs" dxfId="568" priority="145" operator="equal">
      <formula>"Extrema"</formula>
    </cfRule>
    <cfRule type="cellIs" dxfId="567" priority="146" operator="equal">
      <formula>"Alta"</formula>
    </cfRule>
    <cfRule type="cellIs" dxfId="566" priority="147" operator="equal">
      <formula>"Moderada"</formula>
    </cfRule>
    <cfRule type="cellIs" dxfId="565" priority="148" operator="equal">
      <formula>"Baja"</formula>
    </cfRule>
  </conditionalFormatting>
  <conditionalFormatting sqref="AL18">
    <cfRule type="cellIs" dxfId="564" priority="141" operator="equal">
      <formula>"Extrema"</formula>
    </cfRule>
    <cfRule type="cellIs" dxfId="563" priority="142" operator="equal">
      <formula>"Alta"</formula>
    </cfRule>
    <cfRule type="cellIs" dxfId="562" priority="143" operator="equal">
      <formula>"Moderada"</formula>
    </cfRule>
    <cfRule type="cellIs" dxfId="561" priority="144" operator="equal">
      <formula>"Baja"</formula>
    </cfRule>
  </conditionalFormatting>
  <conditionalFormatting sqref="AI19:AI20 AI30 AI26:AI27">
    <cfRule type="cellIs" dxfId="560" priority="138" operator="equal">
      <formula>"Moderado"</formula>
    </cfRule>
    <cfRule type="cellIs" dxfId="559" priority="139" operator="equal">
      <formula>"Catastrófico"</formula>
    </cfRule>
    <cfRule type="cellIs" dxfId="558" priority="140" operator="equal">
      <formula>"Mayor"</formula>
    </cfRule>
  </conditionalFormatting>
  <conditionalFormatting sqref="AI21">
    <cfRule type="cellIs" dxfId="557" priority="82" operator="equal">
      <formula>"Moderado"</formula>
    </cfRule>
    <cfRule type="cellIs" dxfId="556" priority="83" operator="equal">
      <formula>"Catastrófico"</formula>
    </cfRule>
    <cfRule type="cellIs" dxfId="555" priority="84" operator="equal">
      <formula>"Mayor"</formula>
    </cfRule>
  </conditionalFormatting>
  <conditionalFormatting sqref="AL21 BB21">
    <cfRule type="cellIs" dxfId="554" priority="73" operator="equal">
      <formula>"Extrema"</formula>
    </cfRule>
    <cfRule type="cellIs" dxfId="553" priority="74" operator="equal">
      <formula>"Alta"</formula>
    </cfRule>
    <cfRule type="cellIs" dxfId="552" priority="75" operator="equal">
      <formula>"Moderada"</formula>
    </cfRule>
    <cfRule type="cellIs" dxfId="551" priority="76" operator="equal">
      <formula>"Baja"</formula>
    </cfRule>
  </conditionalFormatting>
  <conditionalFormatting sqref="AI22">
    <cfRule type="cellIs" dxfId="550" priority="58" operator="equal">
      <formula>"Moderado"</formula>
    </cfRule>
    <cfRule type="cellIs" dxfId="549" priority="59" operator="equal">
      <formula>"Catastrófico"</formula>
    </cfRule>
    <cfRule type="cellIs" dxfId="548" priority="60" operator="equal">
      <formula>"Mayor"</formula>
    </cfRule>
  </conditionalFormatting>
  <conditionalFormatting sqref="BB22:BB23">
    <cfRule type="cellIs" dxfId="547" priority="49" operator="equal">
      <formula>"Extrema"</formula>
    </cfRule>
    <cfRule type="cellIs" dxfId="546" priority="50" operator="equal">
      <formula>"Alta"</formula>
    </cfRule>
    <cfRule type="cellIs" dxfId="545" priority="51" operator="equal">
      <formula>"Moderada"</formula>
    </cfRule>
    <cfRule type="cellIs" dxfId="544" priority="52" operator="equal">
      <formula>"Baja"</formula>
    </cfRule>
  </conditionalFormatting>
  <conditionalFormatting sqref="AI24">
    <cfRule type="cellIs" dxfId="543" priority="46" operator="equal">
      <formula>"Moderado"</formula>
    </cfRule>
    <cfRule type="cellIs" dxfId="542" priority="47" operator="equal">
      <formula>"Catastrófico"</formula>
    </cfRule>
    <cfRule type="cellIs" dxfId="541" priority="48" operator="equal">
      <formula>"Mayor"</formula>
    </cfRule>
  </conditionalFormatting>
  <conditionalFormatting sqref="BB24">
    <cfRule type="cellIs" dxfId="540" priority="33" operator="equal">
      <formula>"Extrema"</formula>
    </cfRule>
    <cfRule type="cellIs" dxfId="539" priority="34" operator="equal">
      <formula>"Alta"</formula>
    </cfRule>
    <cfRule type="cellIs" dxfId="538" priority="35" operator="equal">
      <formula>"Moderada"</formula>
    </cfRule>
    <cfRule type="cellIs" dxfId="537" priority="36" operator="equal">
      <formula>"Baja"</formula>
    </cfRule>
  </conditionalFormatting>
  <conditionalFormatting sqref="AL24:AL25">
    <cfRule type="cellIs" dxfId="536" priority="29" operator="equal">
      <formula>"Extrema"</formula>
    </cfRule>
    <cfRule type="cellIs" dxfId="535" priority="30" operator="equal">
      <formula>"Alta"</formula>
    </cfRule>
    <cfRule type="cellIs" dxfId="534" priority="31" operator="equal">
      <formula>"Moderada"</formula>
    </cfRule>
    <cfRule type="cellIs" dxfId="533" priority="32" operator="equal">
      <formula>"Baja"</formula>
    </cfRule>
  </conditionalFormatting>
  <conditionalFormatting sqref="BB25">
    <cfRule type="cellIs" dxfId="532" priority="25" operator="equal">
      <formula>"Extrema"</formula>
    </cfRule>
    <cfRule type="cellIs" dxfId="531" priority="26" operator="equal">
      <formula>"Alta"</formula>
    </cfRule>
    <cfRule type="cellIs" dxfId="530" priority="27" operator="equal">
      <formula>"Moderada"</formula>
    </cfRule>
    <cfRule type="cellIs" dxfId="529" priority="28" operator="equal">
      <formula>"Baja"</formula>
    </cfRule>
  </conditionalFormatting>
  <conditionalFormatting sqref="AL23">
    <cfRule type="cellIs" dxfId="528" priority="21" operator="equal">
      <formula>"Extrema"</formula>
    </cfRule>
    <cfRule type="cellIs" dxfId="527" priority="22" operator="equal">
      <formula>"Alta"</formula>
    </cfRule>
    <cfRule type="cellIs" dxfId="526" priority="23" operator="equal">
      <formula>"Moderada"</formula>
    </cfRule>
    <cfRule type="cellIs" dxfId="525" priority="24" operator="equal">
      <formula>"Baja"</formula>
    </cfRule>
  </conditionalFormatting>
  <conditionalFormatting sqref="AL22">
    <cfRule type="cellIs" dxfId="524" priority="13" operator="equal">
      <formula>"Extrema"</formula>
    </cfRule>
    <cfRule type="cellIs" dxfId="523" priority="14" operator="equal">
      <formula>"Alta"</formula>
    </cfRule>
    <cfRule type="cellIs" dxfId="522" priority="15" operator="equal">
      <formula>"Moderada"</formula>
    </cfRule>
    <cfRule type="cellIs" dxfId="521" priority="16" operator="equal">
      <formula>"Baja"</formula>
    </cfRule>
  </conditionalFormatting>
  <conditionalFormatting sqref="BB17">
    <cfRule type="cellIs" dxfId="520" priority="9" operator="equal">
      <formula>"Extrema"</formula>
    </cfRule>
    <cfRule type="cellIs" dxfId="519" priority="10" operator="equal">
      <formula>"Alta"</formula>
    </cfRule>
    <cfRule type="cellIs" dxfId="518" priority="11" operator="equal">
      <formula>"Moderada"</formula>
    </cfRule>
    <cfRule type="cellIs" dxfId="517" priority="12" operator="equal">
      <formula>"Baja"</formula>
    </cfRule>
  </conditionalFormatting>
  <conditionalFormatting sqref="AL17">
    <cfRule type="cellIs" dxfId="516" priority="5" operator="equal">
      <formula>"Extrema"</formula>
    </cfRule>
    <cfRule type="cellIs" dxfId="515" priority="6" operator="equal">
      <formula>"Alta"</formula>
    </cfRule>
    <cfRule type="cellIs" dxfId="514" priority="7" operator="equal">
      <formula>"Moderada"</formula>
    </cfRule>
    <cfRule type="cellIs" dxfId="513" priority="8" operator="equal">
      <formula>"Baja"</formula>
    </cfRule>
  </conditionalFormatting>
  <conditionalFormatting sqref="BB31">
    <cfRule type="cellIs" dxfId="512" priority="1" operator="equal">
      <formula>"Extrema"</formula>
    </cfRule>
    <cfRule type="cellIs" dxfId="511" priority="2" operator="equal">
      <formula>"Alta"</formula>
    </cfRule>
    <cfRule type="cellIs" dxfId="510" priority="3" operator="equal">
      <formula>"Moderada"</formula>
    </cfRule>
    <cfRule type="cellIs" dxfId="509" priority="4" operator="equal">
      <formula>"Baja"</formula>
    </cfRule>
  </conditionalFormatting>
  <dataValidations count="5">
    <dataValidation allowBlank="1" showInputMessage="1" showErrorMessage="1" prompt="Responder afirmativamente de UNA a CINCO pregunta(s) genera un impacto MODERADO._x000a__x000a_Responder afirmativamente de SEIS a ONCE preguntas genera un impacto MAYOR._x000a__x000a_Responder afirmativamente de DOCE a DIECINUEVE preguntas genera un impacto CATASTRÓFICO." sqref="AH8:AI8" xr:uid="{00000000-0002-0000-0100-000000000000}"/>
    <dataValidation type="list" allowBlank="1" showInputMessage="1" showErrorMessage="1" sqref="O9 O11 P9:Z11 AA9:AG12 O13 AE16:AG17 O15:O18 O39:AG39 O42 P42:AG43 P16:AD18 O36:AG37 AG30 AG34 P13:AG15 O19:AG21 S22:AG23 O44:AG245 O22:R22 AG24 AG26:AG27 O24:AF34" xr:uid="{00000000-0002-0000-0100-000001000000}">
      <formula1>"Si, No"</formula1>
    </dataValidation>
    <dataValidation allowBlank="1" showInputMessage="1" showErrorMessage="1" prompt="Manual: Controles ejecutados por personas_x000a__x000a_Automático: Son ejecutados por un sistema" sqref="AR8" xr:uid="{B166637A-E119-4784-BCB4-FA1F162425FB}"/>
    <dataValidation allowBlank="1" showInputMessage="1" showErrorMessage="1" prompt="Preventivo: Evitar un evento no deseado en el momento que se produce, es decir intenta evitar la ocurrencia_x000a_Detectivos: Identificar un evento o resultado no previsto después de que se haya producido, es decir corregir _x000a_Correctivo: Tiene costos implicitos " sqref="AP8" xr:uid="{B0A8D212-E3B1-4298-A682-B859B140DBE6}"/>
    <dataValidation allowBlank="1" showInputMessage="1" showErrorMessage="1" prompt="_x000a__x000a_" sqref="AJ8" xr:uid="{00000000-0002-0000-0100-000004000000}"/>
  </dataValidations>
  <printOptions horizontalCentered="1"/>
  <pageMargins left="0.39370078740157483" right="0.39370078740157483" top="0.39370078740157483" bottom="0.39370078740157483" header="0.31496062992125984" footer="0.31496062992125984"/>
  <pageSetup paperSize="5" scale="25" pageOrder="overThenDown" orientation="landscape" r:id="rId1"/>
  <headerFooter>
    <oddFooter>&amp;CPág. &amp;P de &amp;N</oddFooter>
  </headerFooter>
  <drawing r:id="rId2"/>
  <legacyDrawing r:id="rId3"/>
  <extLst>
    <ext xmlns:x14="http://schemas.microsoft.com/office/spreadsheetml/2009/9/main" uri="{CCE6A557-97BC-4b89-ADB6-D9C93CAAB3DF}">
      <x14:dataValidations xmlns:xm="http://schemas.microsoft.com/office/excel/2006/main" count="13">
        <x14:dataValidation type="list" allowBlank="1" showInputMessage="1" showErrorMessage="1" xr:uid="{A5E68E64-E37F-4B7F-AC5B-6362CBCF20F2}">
          <x14:formula1>
            <xm:f>'No Eliminar'!$R$3:$R$117</xm:f>
          </x14:formula1>
          <xm:sqref>F9 F11 F13 F34 F39 F42 F30 F44:F245 F19:F22 F24 F26:F27 F15:F17</xm:sqref>
        </x14:dataValidation>
        <x14:dataValidation type="list" allowBlank="1" showInputMessage="1" showErrorMessage="1" xr:uid="{9C3005BA-EA5C-4C3F-90DD-A6F91693D0AA}">
          <x14:formula1>
            <xm:f>'No Eliminar'!$G$14:$G$16</xm:f>
          </x14:formula1>
          <xm:sqref>E9 E11 E13 E36:E37 E39 E42 E30 E34 E44:E245 E19:E22 E24 E26:E27 E15:E17</xm:sqref>
        </x14:dataValidation>
        <x14:dataValidation type="list" allowBlank="1" showInputMessage="1" showErrorMessage="1" xr:uid="{3DDEC214-7F7E-4EA3-BCFB-DA8968FDFA14}">
          <x14:formula1>
            <xm:f>'No Eliminar'!$B$3:$B$18</xm:f>
          </x14:formula1>
          <xm:sqref>B9 B11 B13 B34 B39 B42 B19 B44:B245 B21:B22 B26 B15:B17</xm:sqref>
        </x14:dataValidation>
        <x14:dataValidation type="list" allowBlank="1" showInputMessage="1" showErrorMessage="1" xr:uid="{DF066845-2F20-4A97-A761-21C165B47FDE}">
          <x14:formula1>
            <xm:f>'No Eliminar'!$V$9:$V$15</xm:f>
          </x14:formula1>
          <xm:sqref>H9 H11 H13 H36:H37 H39 H42 H30 H34 H44:H245 H19:H24 H26:H27 H15:H17</xm:sqref>
        </x14:dataValidation>
        <x14:dataValidation type="list" allowBlank="1" showInputMessage="1" showErrorMessage="1" xr:uid="{49BB03DF-B3D0-42C6-80FB-DD4DB19467AF}">
          <x14:formula1>
            <xm:f>'No Eliminar'!$V$3:$V$7</xm:f>
          </x14:formula1>
          <xm:sqref>K9 K11 K39 K42 K30 K34 K36:K37 K44:K245 K19:K22 K24 K26:K27 K13:K17</xm:sqref>
        </x14:dataValidation>
        <x14:dataValidation type="list" allowBlank="1" showInputMessage="1" showErrorMessage="1" xr:uid="{BDE39206-5B2A-490B-8D92-40BBE75EA360}">
          <x14:formula1>
            <xm:f>'No Eliminar'!$B$30:$B$34</xm:f>
          </x14:formula1>
          <xm:sqref>L9:L11 L13 L36:L37 L39 L42 L30 L34 L44:L245 L19:L22 L24 L26:L27 L15:L17</xm:sqref>
        </x14:dataValidation>
        <x14:dataValidation type="list" allowBlank="1" showInputMessage="1" showErrorMessage="1" xr:uid="{5430F344-FCB9-4E83-9523-7BF8162D4579}">
          <x14:formula1>
            <xm:f>'No Eliminar'!$K$3:$K$6</xm:f>
          </x14:formula1>
          <xm:sqref>BC9 BC11 BC13 BC36 BC39 BC42 BC30 BC34 BC44:BC245 BC19:BC22 BC24 BC26:BC27 BC15:BC17</xm:sqref>
        </x14:dataValidation>
        <x14:dataValidation type="list" allowBlank="1" showInputMessage="1" showErrorMessage="1" xr:uid="{42152B31-BD27-48EF-A9BB-19066B390AA1}">
          <x14:formula1>
            <xm:f>'No Eliminar'!$D$26:$D$27</xm:f>
          </x14:formula1>
          <xm:sqref>AW20:AW245 AW9:AW18</xm:sqref>
        </x14:dataValidation>
        <x14:dataValidation type="list" allowBlank="1" showInputMessage="1" showErrorMessage="1" xr:uid="{F6D02DC2-E378-45AF-9005-AB2E293CE840}">
          <x14:formula1>
            <xm:f>'No Eliminar'!$D$24:$D$25</xm:f>
          </x14:formula1>
          <xm:sqref>AV20:AV245 AV9:AV18</xm:sqref>
        </x14:dataValidation>
        <x14:dataValidation type="list" allowBlank="1" showInputMessage="1" showErrorMessage="1" xr:uid="{2C50290F-574B-449F-B0CA-D22B4E11BB92}">
          <x14:formula1>
            <xm:f>'No Eliminar'!$D$22:$D$23</xm:f>
          </x14:formula1>
          <xm:sqref>AU20:AU245 AU9:AU18</xm:sqref>
        </x14:dataValidation>
        <x14:dataValidation type="list" allowBlank="1" showInputMessage="1" showErrorMessage="1" xr:uid="{CECE3912-5F8E-4C57-9190-D0AF3A6CD8A4}">
          <x14:formula1>
            <xm:f>'No Eliminar'!$L$8:$L$15</xm:f>
          </x14:formula1>
          <xm:sqref>AL9:AL245</xm:sqref>
        </x14:dataValidation>
        <x14:dataValidation type="list" allowBlank="1" showInputMessage="1" showErrorMessage="1" xr:uid="{BDC71FA4-5333-48DC-9AC7-318A8BA38BF8}">
          <x14:formula1>
            <xm:f>'No Eliminar'!$M$3:$M$4</xm:f>
          </x14:formula1>
          <xm:sqref>AR9:AR245</xm:sqref>
        </x14:dataValidation>
        <x14:dataValidation type="list" allowBlank="1" showInputMessage="1" showErrorMessage="1" xr:uid="{6C1D4F1B-C120-474D-80C5-CF6C7969098C}">
          <x14:formula1>
            <xm:f>'No Eliminar'!$L$3:$L$5</xm:f>
          </x14:formula1>
          <xm:sqref>AP9:AP245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9C4A5-16FF-4353-88D8-2E8C3E0F68C1}">
  <sheetPr>
    <tabColor rgb="FFFF0000"/>
  </sheetPr>
  <dimension ref="A1:BJ46"/>
  <sheetViews>
    <sheetView showGridLines="0" topLeftCell="A25" zoomScale="70" zoomScaleNormal="70" workbookViewId="0">
      <selection activeCell="J26" sqref="J26"/>
    </sheetView>
  </sheetViews>
  <sheetFormatPr baseColWidth="10" defaultColWidth="11.42578125" defaultRowHeight="16.5" x14ac:dyDescent="0.3"/>
  <cols>
    <col min="1" max="1" width="11.42578125" style="614"/>
    <col min="2" max="4" width="16.28515625" style="614" customWidth="1"/>
    <col min="5" max="5" width="25.28515625" style="614" customWidth="1"/>
    <col min="6" max="6" width="9" style="614" customWidth="1"/>
    <col min="7" max="7" width="42.5703125" style="44" customWidth="1"/>
    <col min="8" max="8" width="5" style="44" bestFit="1" customWidth="1"/>
    <col min="9" max="9" width="29.42578125" style="44" customWidth="1"/>
    <col min="10" max="10" width="30.42578125" style="614" customWidth="1"/>
    <col min="11" max="11" width="36" style="614" customWidth="1"/>
    <col min="12" max="12" width="36" style="44" customWidth="1"/>
    <col min="13" max="13" width="20.140625" style="44" bestFit="1" customWidth="1"/>
    <col min="14" max="14" width="22.28515625" style="44" bestFit="1" customWidth="1"/>
    <col min="15" max="15" width="7.7109375" style="594" customWidth="1"/>
    <col min="16" max="16" width="16.140625" style="44" customWidth="1"/>
    <col min="17" max="17" width="17" style="44" customWidth="1"/>
    <col min="18" max="18" width="15.5703125" style="44" customWidth="1"/>
    <col min="19" max="19" width="17.28515625" style="44" customWidth="1"/>
    <col min="20" max="20" width="14.42578125" style="44" customWidth="1"/>
    <col min="21" max="21" width="13.28515625" style="44" customWidth="1"/>
    <col min="22" max="22" width="15" style="44" customWidth="1"/>
    <col min="23" max="23" width="18.42578125" style="44" customWidth="1"/>
    <col min="24" max="24" width="13.7109375" style="44" customWidth="1"/>
    <col min="25" max="25" width="15.140625" style="44" customWidth="1"/>
    <col min="26" max="26" width="14.85546875" style="44" customWidth="1"/>
    <col min="27" max="27" width="11.5703125" style="44" customWidth="1"/>
    <col min="28" max="28" width="13" style="44" customWidth="1"/>
    <col min="29" max="29" width="13.28515625" style="44" customWidth="1"/>
    <col min="30" max="30" width="16" style="44" customWidth="1"/>
    <col min="31" max="31" width="14.42578125" style="44" customWidth="1"/>
    <col min="32" max="32" width="10.42578125" style="44" customWidth="1"/>
    <col min="33" max="33" width="8.85546875" style="44" customWidth="1"/>
    <col min="34" max="34" width="10.85546875" style="44" customWidth="1"/>
    <col min="35" max="35" width="12.28515625" style="614" customWidth="1"/>
    <col min="36" max="36" width="14.28515625" style="45" customWidth="1"/>
    <col min="37" max="37" width="10.42578125" style="45" customWidth="1"/>
    <col min="38" max="38" width="18.42578125" style="216" customWidth="1"/>
    <col min="39" max="39" width="7.42578125" style="45" bestFit="1" customWidth="1"/>
    <col min="40" max="40" width="61.85546875" style="614" customWidth="1"/>
    <col min="41" max="41" width="24.28515625" style="614" customWidth="1"/>
    <col min="42" max="42" width="15" style="614" customWidth="1"/>
    <col min="43" max="43" width="7" style="594" customWidth="1"/>
    <col min="44" max="44" width="1.5703125" style="614" hidden="1" customWidth="1"/>
    <col min="45" max="45" width="8.28515625" style="614" customWidth="1"/>
    <col min="46" max="46" width="6.140625" style="614" customWidth="1"/>
    <col min="47" max="47" width="6.7109375" style="614" customWidth="1"/>
    <col min="48" max="50" width="3.5703125" style="614" bestFit="1" customWidth="1"/>
    <col min="51" max="53" width="7.140625" style="614" customWidth="1"/>
    <col min="54" max="54" width="7.140625" style="47" customWidth="1"/>
    <col min="55" max="56" width="7.140625" style="614" customWidth="1"/>
    <col min="57" max="57" width="35.85546875" style="614" customWidth="1"/>
    <col min="58" max="58" width="35.42578125" style="614" customWidth="1"/>
    <col min="59" max="60" width="20.42578125" style="614" customWidth="1"/>
    <col min="61" max="61" width="12.28515625" style="614" customWidth="1"/>
    <col min="62" max="62" width="46.7109375" style="48" customWidth="1"/>
    <col min="63" max="16384" width="11.42578125" style="614"/>
  </cols>
  <sheetData>
    <row r="1" spans="1:62" ht="41.25" customHeight="1" thickTop="1" thickBot="1" x14ac:dyDescent="0.35">
      <c r="B1" s="1559" t="s">
        <v>78</v>
      </c>
      <c r="C1" s="1560"/>
      <c r="D1" s="1560"/>
      <c r="E1" s="1560"/>
      <c r="F1" s="1560"/>
      <c r="G1" s="1560"/>
      <c r="H1" s="1560"/>
      <c r="I1" s="1560"/>
      <c r="J1" s="1560"/>
      <c r="K1" s="1560"/>
      <c r="L1" s="1560"/>
      <c r="M1" s="1560"/>
      <c r="N1" s="1560"/>
      <c r="O1" s="1560"/>
      <c r="P1" s="1560"/>
      <c r="Q1" s="1560"/>
      <c r="R1" s="1560"/>
      <c r="S1" s="1560"/>
      <c r="T1" s="1560"/>
      <c r="U1" s="1560"/>
      <c r="V1" s="1560"/>
      <c r="W1" s="1560"/>
      <c r="X1" s="1560"/>
      <c r="Y1" s="1560"/>
      <c r="Z1" s="1560"/>
      <c r="AA1" s="1560"/>
      <c r="AB1" s="1560"/>
      <c r="AC1" s="1560"/>
      <c r="AD1" s="1560"/>
      <c r="AE1" s="1560"/>
      <c r="AF1" s="1560"/>
      <c r="AG1" s="1560"/>
      <c r="AH1" s="1560"/>
      <c r="AI1" s="1560"/>
      <c r="AJ1" s="1560"/>
      <c r="AK1" s="1560"/>
      <c r="AL1" s="1560"/>
      <c r="AM1" s="1560"/>
      <c r="AN1" s="1560"/>
      <c r="AO1" s="1560"/>
      <c r="AP1" s="1560"/>
      <c r="AQ1" s="1560"/>
      <c r="AR1" s="1560"/>
      <c r="AS1" s="1560"/>
      <c r="AT1" s="1560"/>
      <c r="AU1" s="1560"/>
      <c r="AV1" s="1560"/>
      <c r="AW1" s="1560"/>
      <c r="AX1" s="1560"/>
      <c r="AY1" s="1560"/>
      <c r="AZ1" s="1560"/>
      <c r="BA1" s="1560"/>
      <c r="BB1" s="1560"/>
      <c r="BC1" s="1560"/>
      <c r="BD1" s="1560"/>
      <c r="BE1" s="1560"/>
      <c r="BF1" s="1560"/>
      <c r="BG1" s="1560"/>
      <c r="BH1" s="1560"/>
      <c r="BI1" s="1560"/>
      <c r="BJ1" s="1560"/>
    </row>
    <row r="2" spans="1:62" ht="41.25" customHeight="1" thickTop="1" thickBot="1" x14ac:dyDescent="0.35">
      <c r="B2" s="1559" t="s">
        <v>79</v>
      </c>
      <c r="C2" s="1560"/>
      <c r="D2" s="1560"/>
      <c r="E2" s="1560"/>
      <c r="F2" s="1560"/>
      <c r="G2" s="1560"/>
      <c r="H2" s="1560"/>
      <c r="I2" s="1560"/>
      <c r="J2" s="1560"/>
      <c r="K2" s="1560"/>
      <c r="L2" s="1560"/>
      <c r="M2" s="1560"/>
      <c r="N2" s="1560"/>
      <c r="O2" s="1560"/>
      <c r="P2" s="1560"/>
      <c r="Q2" s="1560"/>
      <c r="R2" s="1560"/>
      <c r="S2" s="1560"/>
      <c r="T2" s="1560"/>
      <c r="U2" s="1560"/>
      <c r="V2" s="1560"/>
      <c r="W2" s="1560"/>
      <c r="X2" s="1560"/>
      <c r="Y2" s="1560"/>
      <c r="Z2" s="1560"/>
      <c r="AA2" s="1560"/>
      <c r="AB2" s="1560"/>
      <c r="AC2" s="1560"/>
      <c r="AD2" s="1560"/>
      <c r="AE2" s="1560"/>
      <c r="AF2" s="1560"/>
      <c r="AG2" s="1560"/>
      <c r="AH2" s="1560"/>
      <c r="AI2" s="1560"/>
      <c r="AJ2" s="1560"/>
      <c r="AK2" s="1560"/>
      <c r="AL2" s="1560"/>
      <c r="AM2" s="1560"/>
      <c r="AN2" s="1560"/>
      <c r="AO2" s="1560"/>
      <c r="AP2" s="1560"/>
      <c r="AQ2" s="1560"/>
      <c r="AR2" s="1560"/>
      <c r="AS2" s="1560"/>
      <c r="AT2" s="1560"/>
      <c r="AU2" s="1560"/>
      <c r="AV2" s="1560"/>
      <c r="AW2" s="1560"/>
      <c r="AX2" s="1560"/>
      <c r="AY2" s="1560"/>
      <c r="AZ2" s="1560"/>
      <c r="BA2" s="1560"/>
      <c r="BB2" s="1560"/>
      <c r="BC2" s="1560"/>
      <c r="BD2" s="1560"/>
      <c r="BE2" s="1560"/>
      <c r="BF2" s="1560"/>
      <c r="BG2" s="1560"/>
      <c r="BH2" s="1560"/>
      <c r="BI2" s="1560"/>
      <c r="BJ2" s="1560"/>
    </row>
    <row r="3" spans="1:62" ht="65.25" customHeight="1" thickTop="1" thickBot="1" x14ac:dyDescent="0.35">
      <c r="B3" s="1559" t="s">
        <v>365</v>
      </c>
      <c r="C3" s="1560"/>
      <c r="D3" s="1560"/>
      <c r="E3" s="1560"/>
      <c r="F3" s="1560"/>
      <c r="G3" s="1560"/>
      <c r="H3" s="1560"/>
      <c r="I3" s="1560"/>
      <c r="J3" s="1560"/>
      <c r="K3" s="1560"/>
      <c r="L3" s="1560"/>
      <c r="M3" s="1560"/>
      <c r="N3" s="1560"/>
      <c r="O3" s="1560"/>
      <c r="P3" s="1560"/>
      <c r="Q3" s="1560"/>
      <c r="R3" s="1560"/>
      <c r="S3" s="1560"/>
      <c r="T3" s="1560"/>
      <c r="U3" s="1560"/>
      <c r="V3" s="1560"/>
      <c r="W3" s="1560"/>
      <c r="X3" s="1560"/>
      <c r="Y3" s="1560"/>
      <c r="Z3" s="1560"/>
      <c r="AA3" s="1560"/>
      <c r="AB3" s="1560"/>
      <c r="AC3" s="1560"/>
      <c r="AD3" s="1560"/>
      <c r="AE3" s="1560"/>
      <c r="AF3" s="1560"/>
      <c r="AG3" s="1560"/>
      <c r="AH3" s="1560"/>
      <c r="AI3" s="1560"/>
      <c r="AJ3" s="1560"/>
      <c r="AK3" s="1560"/>
      <c r="AL3" s="1560"/>
      <c r="AM3" s="1560"/>
      <c r="AN3" s="1560"/>
      <c r="AO3" s="1560"/>
      <c r="AP3" s="1560"/>
      <c r="AQ3" s="1560"/>
      <c r="AR3" s="1560"/>
      <c r="AS3" s="1560"/>
      <c r="AT3" s="1560"/>
      <c r="AU3" s="1560"/>
      <c r="AV3" s="1560"/>
      <c r="AW3" s="1560"/>
      <c r="AX3" s="1560"/>
      <c r="AY3" s="1560"/>
      <c r="AZ3" s="1560"/>
      <c r="BA3" s="1560"/>
      <c r="BB3" s="1560"/>
      <c r="BC3" s="1560"/>
      <c r="BD3" s="1560"/>
      <c r="BE3" s="1560"/>
      <c r="BF3" s="1560"/>
      <c r="BG3" s="1560"/>
      <c r="BH3" s="1560"/>
      <c r="BI3" s="1560"/>
      <c r="BJ3" s="1560"/>
    </row>
    <row r="4" spans="1:62" ht="36.75" customHeight="1" thickTop="1" x14ac:dyDescent="0.3">
      <c r="B4" s="1562"/>
      <c r="C4" s="1562"/>
      <c r="D4" s="1562"/>
      <c r="E4" s="1562"/>
      <c r="F4" s="1562"/>
      <c r="G4" s="1562"/>
      <c r="H4" s="1562"/>
      <c r="I4" s="1562"/>
      <c r="J4" s="1562"/>
      <c r="K4" s="1562"/>
      <c r="L4" s="1562"/>
      <c r="M4" s="1562"/>
      <c r="N4" s="1562"/>
      <c r="O4" s="1562"/>
      <c r="P4" s="1562"/>
      <c r="Q4" s="1562"/>
      <c r="R4" s="1562"/>
      <c r="S4" s="1562"/>
      <c r="T4" s="1562"/>
      <c r="U4" s="1562"/>
      <c r="V4" s="1562"/>
      <c r="W4" s="1562"/>
      <c r="X4" s="1562"/>
      <c r="Y4" s="1562"/>
      <c r="Z4" s="1562"/>
      <c r="AA4" s="1562"/>
      <c r="AB4" s="1562"/>
      <c r="AC4" s="1562"/>
      <c r="AD4" s="1562"/>
      <c r="AE4" s="1562"/>
      <c r="AF4" s="1562"/>
      <c r="AG4" s="1562"/>
      <c r="AH4" s="1562"/>
      <c r="AI4" s="1562"/>
      <c r="AJ4" s="1562"/>
      <c r="AK4" s="1562"/>
      <c r="AL4" s="1562"/>
      <c r="AM4" s="1562"/>
      <c r="AN4" s="1562"/>
      <c r="AO4" s="1562"/>
      <c r="AP4" s="1562"/>
      <c r="AQ4" s="1562"/>
      <c r="AR4" s="1562"/>
      <c r="AS4" s="1562"/>
      <c r="AT4" s="1562"/>
      <c r="AU4" s="1562"/>
      <c r="AV4" s="1562"/>
      <c r="AW4" s="1562"/>
      <c r="AX4" s="1562"/>
      <c r="AY4" s="1562"/>
      <c r="AZ4" s="1562"/>
      <c r="BA4" s="1562"/>
      <c r="BB4" s="1562"/>
      <c r="BC4" s="1562"/>
      <c r="BD4" s="1562"/>
      <c r="BE4" s="1562"/>
      <c r="BF4" s="1562"/>
      <c r="BG4" s="1562"/>
      <c r="BH4" s="1562"/>
      <c r="BI4" s="1562"/>
      <c r="BJ4" s="1562"/>
    </row>
    <row r="5" spans="1:62" ht="55.5" customHeight="1" x14ac:dyDescent="0.3">
      <c r="B5" s="1563"/>
      <c r="C5" s="1563"/>
      <c r="D5" s="1563"/>
      <c r="E5" s="1563"/>
      <c r="F5" s="1563"/>
      <c r="G5" s="1563"/>
      <c r="H5" s="1563"/>
      <c r="I5" s="1563"/>
      <c r="J5" s="1563"/>
      <c r="K5" s="1563"/>
      <c r="L5" s="1563"/>
      <c r="M5" s="1564"/>
      <c r="N5" s="1567" t="s">
        <v>0</v>
      </c>
      <c r="O5" s="1568"/>
      <c r="P5" s="1568"/>
      <c r="Q5" s="1568"/>
      <c r="R5" s="1568"/>
      <c r="S5" s="1568"/>
      <c r="T5" s="1568"/>
      <c r="U5" s="1568"/>
      <c r="V5" s="1568"/>
      <c r="W5" s="1568"/>
      <c r="X5" s="1568"/>
      <c r="Y5" s="1568"/>
      <c r="Z5" s="1568"/>
      <c r="AA5" s="1568"/>
      <c r="AB5" s="1568"/>
      <c r="AC5" s="1568"/>
      <c r="AD5" s="1568"/>
      <c r="AE5" s="1568"/>
      <c r="AF5" s="1568"/>
      <c r="AG5" s="1568"/>
      <c r="AH5" s="1568"/>
      <c r="AI5" s="1568"/>
      <c r="AJ5" s="1568"/>
      <c r="AK5" s="1568"/>
      <c r="AL5" s="1569"/>
      <c r="AM5" s="1567" t="s">
        <v>1</v>
      </c>
      <c r="AN5" s="1568"/>
      <c r="AO5" s="1568"/>
      <c r="AP5" s="1568"/>
      <c r="AQ5" s="1568"/>
      <c r="AR5" s="1568"/>
      <c r="AS5" s="1568"/>
      <c r="AT5" s="1568"/>
      <c r="AU5" s="1568"/>
      <c r="AV5" s="1568"/>
      <c r="AW5" s="1568"/>
      <c r="AX5" s="1569"/>
      <c r="AY5" s="1850" t="s">
        <v>2</v>
      </c>
      <c r="AZ5" s="1850"/>
      <c r="BA5" s="1850"/>
      <c r="BB5" s="1850"/>
      <c r="BC5" s="1850"/>
      <c r="BD5" s="1850"/>
      <c r="BE5" s="1576" t="s">
        <v>3</v>
      </c>
      <c r="BF5" s="1577"/>
      <c r="BG5" s="1577"/>
      <c r="BH5" s="1577"/>
      <c r="BI5" s="1577"/>
      <c r="BJ5" s="588" t="s">
        <v>87</v>
      </c>
    </row>
    <row r="6" spans="1:62" ht="30.75" customHeight="1" x14ac:dyDescent="0.3">
      <c r="B6" s="1565"/>
      <c r="C6" s="1565"/>
      <c r="D6" s="1565"/>
      <c r="E6" s="1565"/>
      <c r="F6" s="1565"/>
      <c r="G6" s="1565"/>
      <c r="H6" s="1565"/>
      <c r="I6" s="1565"/>
      <c r="J6" s="1565"/>
      <c r="K6" s="1565"/>
      <c r="L6" s="1565"/>
      <c r="M6" s="1566"/>
      <c r="N6" s="1570"/>
      <c r="O6" s="1571"/>
      <c r="P6" s="1571"/>
      <c r="Q6" s="1571"/>
      <c r="R6" s="1571"/>
      <c r="S6" s="1571"/>
      <c r="T6" s="1571"/>
      <c r="U6" s="1571"/>
      <c r="V6" s="1571"/>
      <c r="W6" s="1571"/>
      <c r="X6" s="1571"/>
      <c r="Y6" s="1571"/>
      <c r="Z6" s="1571"/>
      <c r="AA6" s="1571"/>
      <c r="AB6" s="1571"/>
      <c r="AC6" s="1571"/>
      <c r="AD6" s="1571"/>
      <c r="AE6" s="1571"/>
      <c r="AF6" s="1571"/>
      <c r="AG6" s="1571"/>
      <c r="AH6" s="1571"/>
      <c r="AI6" s="1571"/>
      <c r="AJ6" s="1571"/>
      <c r="AK6" s="1571"/>
      <c r="AL6" s="1572"/>
      <c r="AM6" s="1579" t="s">
        <v>85</v>
      </c>
      <c r="AN6" s="1581" t="s">
        <v>86</v>
      </c>
      <c r="AO6" s="1579" t="s">
        <v>89</v>
      </c>
      <c r="AP6" s="1602" t="s">
        <v>4</v>
      </c>
      <c r="AQ6" s="1604" t="s">
        <v>5</v>
      </c>
      <c r="AR6" s="1605"/>
      <c r="AS6" s="1605"/>
      <c r="AT6" s="1605"/>
      <c r="AU6" s="1605"/>
      <c r="AV6" s="1605"/>
      <c r="AW6" s="1605"/>
      <c r="AX6" s="1606"/>
      <c r="AY6" s="1607" t="s">
        <v>6</v>
      </c>
      <c r="AZ6" s="1607" t="s">
        <v>7</v>
      </c>
      <c r="BA6" s="1846" t="s">
        <v>8</v>
      </c>
      <c r="BB6" s="1846" t="s">
        <v>9</v>
      </c>
      <c r="BC6" s="1846" t="s">
        <v>10</v>
      </c>
      <c r="BD6" s="1579" t="s">
        <v>11</v>
      </c>
      <c r="BE6" s="1581" t="s">
        <v>3</v>
      </c>
      <c r="BF6" s="1581" t="s">
        <v>12</v>
      </c>
      <c r="BG6" s="1581" t="s">
        <v>13</v>
      </c>
      <c r="BH6" s="1581" t="s">
        <v>14</v>
      </c>
      <c r="BI6" s="1581" t="s">
        <v>15</v>
      </c>
      <c r="BJ6" s="1581" t="s">
        <v>88</v>
      </c>
    </row>
    <row r="7" spans="1:62" s="39" customFormat="1" ht="144" customHeight="1" thickBot="1" x14ac:dyDescent="0.3">
      <c r="B7" s="589" t="s">
        <v>17</v>
      </c>
      <c r="C7" s="128" t="s">
        <v>75</v>
      </c>
      <c r="D7" s="128" t="s">
        <v>76</v>
      </c>
      <c r="E7" s="77" t="s">
        <v>18</v>
      </c>
      <c r="F7" s="589" t="s">
        <v>77</v>
      </c>
      <c r="G7" s="78" t="s">
        <v>80</v>
      </c>
      <c r="H7" s="589" t="s">
        <v>405</v>
      </c>
      <c r="I7" s="590" t="s">
        <v>21</v>
      </c>
      <c r="J7" s="590" t="s">
        <v>19</v>
      </c>
      <c r="K7" s="590" t="s">
        <v>20</v>
      </c>
      <c r="L7" s="590" t="s">
        <v>354</v>
      </c>
      <c r="M7" s="590" t="s">
        <v>22</v>
      </c>
      <c r="N7" s="593" t="s">
        <v>81</v>
      </c>
      <c r="O7" s="593" t="s">
        <v>23</v>
      </c>
      <c r="P7" s="590" t="s">
        <v>24</v>
      </c>
      <c r="Q7" s="590" t="s">
        <v>25</v>
      </c>
      <c r="R7" s="590" t="s">
        <v>26</v>
      </c>
      <c r="S7" s="590" t="s">
        <v>27</v>
      </c>
      <c r="T7" s="590" t="s">
        <v>28</v>
      </c>
      <c r="U7" s="590" t="s">
        <v>29</v>
      </c>
      <c r="V7" s="590" t="s">
        <v>30</v>
      </c>
      <c r="W7" s="590" t="s">
        <v>31</v>
      </c>
      <c r="X7" s="590" t="s">
        <v>32</v>
      </c>
      <c r="Y7" s="590" t="s">
        <v>33</v>
      </c>
      <c r="Z7" s="590" t="s">
        <v>34</v>
      </c>
      <c r="AA7" s="590" t="s">
        <v>35</v>
      </c>
      <c r="AB7" s="590" t="s">
        <v>36</v>
      </c>
      <c r="AC7" s="590" t="s">
        <v>37</v>
      </c>
      <c r="AD7" s="590" t="s">
        <v>38</v>
      </c>
      <c r="AE7" s="590" t="s">
        <v>39</v>
      </c>
      <c r="AF7" s="590" t="s">
        <v>40</v>
      </c>
      <c r="AG7" s="590" t="s">
        <v>41</v>
      </c>
      <c r="AH7" s="590" t="s">
        <v>42</v>
      </c>
      <c r="AI7" s="593" t="s">
        <v>43</v>
      </c>
      <c r="AJ7" s="593" t="s">
        <v>18</v>
      </c>
      <c r="AK7" s="593" t="s">
        <v>23</v>
      </c>
      <c r="AL7" s="593" t="s">
        <v>83</v>
      </c>
      <c r="AM7" s="1847"/>
      <c r="AN7" s="1955"/>
      <c r="AO7" s="1847"/>
      <c r="AP7" s="1848"/>
      <c r="AQ7" s="589" t="s">
        <v>44</v>
      </c>
      <c r="AR7" s="129" t="s">
        <v>45</v>
      </c>
      <c r="AS7" s="589" t="s">
        <v>46</v>
      </c>
      <c r="AT7" s="80" t="s">
        <v>45</v>
      </c>
      <c r="AU7" s="591" t="s">
        <v>45</v>
      </c>
      <c r="AV7" s="589" t="s">
        <v>47</v>
      </c>
      <c r="AW7" s="589" t="s">
        <v>48</v>
      </c>
      <c r="AX7" s="589" t="s">
        <v>49</v>
      </c>
      <c r="AY7" s="1849"/>
      <c r="AZ7" s="1849"/>
      <c r="BA7" s="1846"/>
      <c r="BB7" s="1846"/>
      <c r="BC7" s="1846"/>
      <c r="BD7" s="1847"/>
      <c r="BE7" s="1955"/>
      <c r="BF7" s="1955"/>
      <c r="BG7" s="1955"/>
      <c r="BH7" s="1955"/>
      <c r="BI7" s="1955"/>
      <c r="BJ7" s="1955"/>
    </row>
    <row r="8" spans="1:62" ht="114" customHeight="1" thickBot="1" x14ac:dyDescent="0.35">
      <c r="A8" s="39"/>
      <c r="B8" s="1583" t="s">
        <v>203</v>
      </c>
      <c r="C8" s="1956" t="s">
        <v>205</v>
      </c>
      <c r="D8" s="1906" t="s">
        <v>223</v>
      </c>
      <c r="E8" s="1592" t="s">
        <v>74</v>
      </c>
      <c r="F8" s="1892" t="s">
        <v>237</v>
      </c>
      <c r="G8" s="1641" t="s">
        <v>375</v>
      </c>
      <c r="H8" s="1961" t="s">
        <v>367</v>
      </c>
      <c r="I8" s="1617" t="s">
        <v>63</v>
      </c>
      <c r="J8" s="1630" t="s">
        <v>376</v>
      </c>
      <c r="K8" s="1630" t="s">
        <v>1055</v>
      </c>
      <c r="L8" s="1630" t="s">
        <v>355</v>
      </c>
      <c r="M8" s="1617" t="s">
        <v>373</v>
      </c>
      <c r="N8" s="1624" t="s">
        <v>112</v>
      </c>
      <c r="O8" s="1627">
        <v>0.2</v>
      </c>
      <c r="P8" s="1958" t="s">
        <v>53</v>
      </c>
      <c r="Q8" s="1913" t="s">
        <v>54</v>
      </c>
      <c r="R8" s="1913" t="s">
        <v>54</v>
      </c>
      <c r="S8" s="1913" t="s">
        <v>54</v>
      </c>
      <c r="T8" s="1913" t="s">
        <v>53</v>
      </c>
      <c r="U8" s="1913" t="s">
        <v>54</v>
      </c>
      <c r="V8" s="1913" t="s">
        <v>54</v>
      </c>
      <c r="W8" s="1913" t="s">
        <v>54</v>
      </c>
      <c r="X8" s="1913" t="s">
        <v>54</v>
      </c>
      <c r="Y8" s="1913" t="s">
        <v>53</v>
      </c>
      <c r="Z8" s="1913" t="s">
        <v>54</v>
      </c>
      <c r="AA8" s="1913" t="s">
        <v>53</v>
      </c>
      <c r="AB8" s="1913" t="s">
        <v>54</v>
      </c>
      <c r="AC8" s="1913" t="s">
        <v>54</v>
      </c>
      <c r="AD8" s="1913" t="s">
        <v>53</v>
      </c>
      <c r="AE8" s="1913" t="s">
        <v>54</v>
      </c>
      <c r="AF8" s="1913" t="s">
        <v>53</v>
      </c>
      <c r="AG8" s="1913" t="s">
        <v>53</v>
      </c>
      <c r="AH8" s="1913" t="s">
        <v>54</v>
      </c>
      <c r="AI8" s="1975">
        <v>7</v>
      </c>
      <c r="AJ8" s="1632" t="s">
        <v>130</v>
      </c>
      <c r="AK8" s="1635">
        <v>0.8</v>
      </c>
      <c r="AL8" s="1638" t="s">
        <v>129</v>
      </c>
      <c r="AM8" s="188" t="s">
        <v>84</v>
      </c>
      <c r="AN8" s="183" t="s">
        <v>1056</v>
      </c>
      <c r="AO8" s="178" t="s">
        <v>404</v>
      </c>
      <c r="AP8" s="678" t="s">
        <v>103</v>
      </c>
      <c r="AQ8" s="658" t="s">
        <v>61</v>
      </c>
      <c r="AR8" s="199">
        <v>0.25</v>
      </c>
      <c r="AS8" s="658" t="s">
        <v>56</v>
      </c>
      <c r="AT8" s="643">
        <v>0.15</v>
      </c>
      <c r="AU8" s="644">
        <v>0.4</v>
      </c>
      <c r="AV8" s="658" t="s">
        <v>57</v>
      </c>
      <c r="AW8" s="658" t="s">
        <v>58</v>
      </c>
      <c r="AX8" s="658" t="s">
        <v>59</v>
      </c>
      <c r="AY8" s="644">
        <v>0.12</v>
      </c>
      <c r="AZ8" s="645" t="s">
        <v>112</v>
      </c>
      <c r="BA8" s="644">
        <v>0.8</v>
      </c>
      <c r="BB8" s="645" t="s">
        <v>130</v>
      </c>
      <c r="BC8" s="1723" t="s">
        <v>129</v>
      </c>
      <c r="BD8" s="1619" t="s">
        <v>60</v>
      </c>
      <c r="BE8" s="1969" t="s">
        <v>1057</v>
      </c>
      <c r="BF8" s="1971" t="s">
        <v>1058</v>
      </c>
      <c r="BG8" s="1973" t="s">
        <v>1059</v>
      </c>
      <c r="BH8" s="1963">
        <v>44896</v>
      </c>
      <c r="BI8" s="1965">
        <v>44926</v>
      </c>
      <c r="BJ8" s="1967" t="s">
        <v>1213</v>
      </c>
    </row>
    <row r="9" spans="1:62" ht="132.75" customHeight="1" thickBot="1" x14ac:dyDescent="0.35">
      <c r="A9" s="39"/>
      <c r="B9" s="1585"/>
      <c r="C9" s="1957"/>
      <c r="D9" s="1907"/>
      <c r="E9" s="1594"/>
      <c r="F9" s="1894"/>
      <c r="G9" s="1643"/>
      <c r="H9" s="1962"/>
      <c r="I9" s="1618"/>
      <c r="J9" s="1631"/>
      <c r="K9" s="1631"/>
      <c r="L9" s="1631"/>
      <c r="M9" s="1618"/>
      <c r="N9" s="1626"/>
      <c r="O9" s="1629"/>
      <c r="P9" s="1959"/>
      <c r="Q9" s="1960"/>
      <c r="R9" s="1960"/>
      <c r="S9" s="1960"/>
      <c r="T9" s="1960"/>
      <c r="U9" s="1960"/>
      <c r="V9" s="1960"/>
      <c r="W9" s="1960"/>
      <c r="X9" s="1960"/>
      <c r="Y9" s="1960"/>
      <c r="Z9" s="1960"/>
      <c r="AA9" s="1960"/>
      <c r="AB9" s="1960"/>
      <c r="AC9" s="1960"/>
      <c r="AD9" s="1960"/>
      <c r="AE9" s="1960"/>
      <c r="AF9" s="1960"/>
      <c r="AG9" s="1960"/>
      <c r="AH9" s="1960"/>
      <c r="AI9" s="1976"/>
      <c r="AJ9" s="1633"/>
      <c r="AK9" s="1637"/>
      <c r="AL9" s="1640"/>
      <c r="AM9" s="685" t="s">
        <v>347</v>
      </c>
      <c r="AN9" s="184" t="s">
        <v>1214</v>
      </c>
      <c r="AO9" s="602" t="s">
        <v>404</v>
      </c>
      <c r="AP9" s="596" t="s">
        <v>103</v>
      </c>
      <c r="AQ9" s="664" t="s">
        <v>61</v>
      </c>
      <c r="AR9" s="529">
        <v>0.25</v>
      </c>
      <c r="AS9" s="664" t="s">
        <v>56</v>
      </c>
      <c r="AT9" s="621">
        <v>0.15</v>
      </c>
      <c r="AU9" s="665">
        <v>0.4</v>
      </c>
      <c r="AV9" s="664" t="s">
        <v>57</v>
      </c>
      <c r="AW9" s="664" t="s">
        <v>58</v>
      </c>
      <c r="AX9" s="664" t="s">
        <v>59</v>
      </c>
      <c r="AY9" s="679">
        <v>7.1999999999999995E-2</v>
      </c>
      <c r="AZ9" s="666" t="s">
        <v>112</v>
      </c>
      <c r="BA9" s="665">
        <v>0.8</v>
      </c>
      <c r="BB9" s="666" t="s">
        <v>130</v>
      </c>
      <c r="BC9" s="1688"/>
      <c r="BD9" s="1621"/>
      <c r="BE9" s="1970"/>
      <c r="BF9" s="1972"/>
      <c r="BG9" s="1974"/>
      <c r="BH9" s="1964"/>
      <c r="BI9" s="1966"/>
      <c r="BJ9" s="1968"/>
    </row>
    <row r="10" spans="1:62" ht="131.25" customHeight="1" thickBot="1" x14ac:dyDescent="0.35">
      <c r="A10" s="39"/>
      <c r="B10" s="1583" t="s">
        <v>192</v>
      </c>
      <c r="C10" s="1956" t="s">
        <v>214</v>
      </c>
      <c r="D10" s="1906" t="s">
        <v>224</v>
      </c>
      <c r="E10" s="1592" t="s">
        <v>74</v>
      </c>
      <c r="F10" s="1892" t="s">
        <v>241</v>
      </c>
      <c r="G10" s="1698" t="s">
        <v>417</v>
      </c>
      <c r="H10" s="1961" t="s">
        <v>367</v>
      </c>
      <c r="I10" s="1617" t="s">
        <v>63</v>
      </c>
      <c r="J10" s="682" t="s">
        <v>432</v>
      </c>
      <c r="K10" s="1630" t="s">
        <v>433</v>
      </c>
      <c r="L10" s="1630" t="s">
        <v>355</v>
      </c>
      <c r="M10" s="1617" t="s">
        <v>371</v>
      </c>
      <c r="N10" s="1624" t="s">
        <v>122</v>
      </c>
      <c r="O10" s="1627">
        <v>0.6</v>
      </c>
      <c r="P10" s="1706" t="s">
        <v>54</v>
      </c>
      <c r="Q10" s="1706" t="s">
        <v>53</v>
      </c>
      <c r="R10" s="1706" t="s">
        <v>54</v>
      </c>
      <c r="S10" s="1706" t="s">
        <v>54</v>
      </c>
      <c r="T10" s="1706" t="s">
        <v>53</v>
      </c>
      <c r="U10" s="1706" t="s">
        <v>54</v>
      </c>
      <c r="V10" s="1706" t="s">
        <v>54</v>
      </c>
      <c r="W10" s="1706" t="s">
        <v>54</v>
      </c>
      <c r="X10" s="1706" t="s">
        <v>54</v>
      </c>
      <c r="Y10" s="1706" t="s">
        <v>53</v>
      </c>
      <c r="Z10" s="1706" t="s">
        <v>53</v>
      </c>
      <c r="AA10" s="1706" t="s">
        <v>53</v>
      </c>
      <c r="AB10" s="1706" t="s">
        <v>54</v>
      </c>
      <c r="AC10" s="1706" t="s">
        <v>54</v>
      </c>
      <c r="AD10" s="1706" t="s">
        <v>54</v>
      </c>
      <c r="AE10" s="1706" t="s">
        <v>54</v>
      </c>
      <c r="AF10" s="1706" t="s">
        <v>53</v>
      </c>
      <c r="AG10" s="1706" t="s">
        <v>53</v>
      </c>
      <c r="AH10" s="1706" t="s">
        <v>54</v>
      </c>
      <c r="AI10" s="1889">
        <v>7</v>
      </c>
      <c r="AJ10" s="1632" t="s">
        <v>130</v>
      </c>
      <c r="AK10" s="1635">
        <v>0.8</v>
      </c>
      <c r="AL10" s="1638" t="s">
        <v>129</v>
      </c>
      <c r="AM10" s="686" t="s">
        <v>84</v>
      </c>
      <c r="AN10" s="184" t="s">
        <v>435</v>
      </c>
      <c r="AO10" s="178" t="s">
        <v>410</v>
      </c>
      <c r="AP10" s="678" t="s">
        <v>103</v>
      </c>
      <c r="AQ10" s="658" t="s">
        <v>61</v>
      </c>
      <c r="AR10" s="199">
        <v>0.25</v>
      </c>
      <c r="AS10" s="658" t="s">
        <v>56</v>
      </c>
      <c r="AT10" s="643">
        <v>0.15</v>
      </c>
      <c r="AU10" s="644">
        <v>0.4</v>
      </c>
      <c r="AV10" s="658" t="s">
        <v>73</v>
      </c>
      <c r="AW10" s="658" t="s">
        <v>58</v>
      </c>
      <c r="AX10" s="658" t="s">
        <v>59</v>
      </c>
      <c r="AY10" s="644">
        <v>0.36</v>
      </c>
      <c r="AZ10" s="645" t="s">
        <v>90</v>
      </c>
      <c r="BA10" s="644">
        <v>0.8</v>
      </c>
      <c r="BB10" s="645" t="s">
        <v>130</v>
      </c>
      <c r="BC10" s="1723" t="s">
        <v>129</v>
      </c>
      <c r="BD10" s="1619" t="s">
        <v>60</v>
      </c>
      <c r="BE10" s="150" t="s">
        <v>434</v>
      </c>
      <c r="BF10" s="670" t="s">
        <v>412</v>
      </c>
      <c r="BG10" s="670" t="s">
        <v>390</v>
      </c>
      <c r="BH10" s="158">
        <v>44564</v>
      </c>
      <c r="BI10" s="158">
        <v>44925</v>
      </c>
      <c r="BJ10" s="1712" t="s">
        <v>418</v>
      </c>
    </row>
    <row r="11" spans="1:62" ht="129" customHeight="1" thickBot="1" x14ac:dyDescent="0.35">
      <c r="A11" s="39"/>
      <c r="B11" s="1585"/>
      <c r="C11" s="1957"/>
      <c r="D11" s="1907"/>
      <c r="E11" s="1594"/>
      <c r="F11" s="1894"/>
      <c r="G11" s="1699"/>
      <c r="H11" s="1962"/>
      <c r="I11" s="1618"/>
      <c r="J11" s="647" t="s">
        <v>1215</v>
      </c>
      <c r="K11" s="1631"/>
      <c r="L11" s="1631"/>
      <c r="M11" s="1618"/>
      <c r="N11" s="1626"/>
      <c r="O11" s="1629"/>
      <c r="P11" s="1707"/>
      <c r="Q11" s="1707"/>
      <c r="R11" s="1707"/>
      <c r="S11" s="1707"/>
      <c r="T11" s="1707"/>
      <c r="U11" s="1707"/>
      <c r="V11" s="1707"/>
      <c r="W11" s="1707"/>
      <c r="X11" s="1707"/>
      <c r="Y11" s="1707"/>
      <c r="Z11" s="1707"/>
      <c r="AA11" s="1707"/>
      <c r="AB11" s="1707"/>
      <c r="AC11" s="1707"/>
      <c r="AD11" s="1707"/>
      <c r="AE11" s="1707"/>
      <c r="AF11" s="1707"/>
      <c r="AG11" s="1707"/>
      <c r="AH11" s="1707"/>
      <c r="AI11" s="1891"/>
      <c r="AJ11" s="1633"/>
      <c r="AK11" s="1637"/>
      <c r="AL11" s="1640"/>
      <c r="AM11" s="687" t="s">
        <v>347</v>
      </c>
      <c r="AN11" s="185" t="s">
        <v>431</v>
      </c>
      <c r="AO11" s="179" t="s">
        <v>410</v>
      </c>
      <c r="AP11" s="684" t="s">
        <v>103</v>
      </c>
      <c r="AQ11" s="660" t="s">
        <v>62</v>
      </c>
      <c r="AR11" s="267">
        <v>0.15</v>
      </c>
      <c r="AS11" s="660" t="s">
        <v>56</v>
      </c>
      <c r="AT11" s="653">
        <v>0.15</v>
      </c>
      <c r="AU11" s="654">
        <v>0.3</v>
      </c>
      <c r="AV11" s="669" t="s">
        <v>73</v>
      </c>
      <c r="AW11" s="669" t="s">
        <v>58</v>
      </c>
      <c r="AX11" s="669" t="s">
        <v>59</v>
      </c>
      <c r="AY11" s="671">
        <v>0.252</v>
      </c>
      <c r="AZ11" s="655" t="s">
        <v>90</v>
      </c>
      <c r="BA11" s="654">
        <v>0.8</v>
      </c>
      <c r="BB11" s="655" t="s">
        <v>130</v>
      </c>
      <c r="BC11" s="1688"/>
      <c r="BD11" s="1621"/>
      <c r="BE11" s="159" t="s">
        <v>429</v>
      </c>
      <c r="BF11" s="648" t="s">
        <v>412</v>
      </c>
      <c r="BG11" s="648" t="s">
        <v>430</v>
      </c>
      <c r="BH11" s="160">
        <v>44564</v>
      </c>
      <c r="BI11" s="160">
        <v>44925</v>
      </c>
      <c r="BJ11" s="1713"/>
    </row>
    <row r="12" spans="1:62" ht="149.25" customHeight="1" thickBot="1" x14ac:dyDescent="0.35">
      <c r="A12" s="39"/>
      <c r="B12" s="1583" t="s">
        <v>201</v>
      </c>
      <c r="C12" s="1956" t="s">
        <v>218</v>
      </c>
      <c r="D12" s="1906" t="s">
        <v>225</v>
      </c>
      <c r="E12" s="1592" t="s">
        <v>50</v>
      </c>
      <c r="F12" s="1892" t="s">
        <v>245</v>
      </c>
      <c r="G12" s="1698" t="s">
        <v>455</v>
      </c>
      <c r="H12" s="1977" t="s">
        <v>367</v>
      </c>
      <c r="I12" s="1617" t="s">
        <v>63</v>
      </c>
      <c r="J12" s="192" t="s">
        <v>456</v>
      </c>
      <c r="K12" s="682" t="s">
        <v>457</v>
      </c>
      <c r="L12" s="682" t="s">
        <v>355</v>
      </c>
      <c r="M12" s="1617" t="s">
        <v>374</v>
      </c>
      <c r="N12" s="1624" t="s">
        <v>129</v>
      </c>
      <c r="O12" s="1627">
        <v>0.8</v>
      </c>
      <c r="P12" s="1706" t="s">
        <v>53</v>
      </c>
      <c r="Q12" s="1706" t="s">
        <v>53</v>
      </c>
      <c r="R12" s="1706" t="s">
        <v>53</v>
      </c>
      <c r="S12" s="1706" t="s">
        <v>53</v>
      </c>
      <c r="T12" s="1706" t="s">
        <v>53</v>
      </c>
      <c r="U12" s="1706" t="s">
        <v>54</v>
      </c>
      <c r="V12" s="1706" t="s">
        <v>53</v>
      </c>
      <c r="W12" s="1706" t="s">
        <v>54</v>
      </c>
      <c r="X12" s="1706" t="s">
        <v>54</v>
      </c>
      <c r="Y12" s="1706" t="s">
        <v>54</v>
      </c>
      <c r="Z12" s="1706" t="s">
        <v>53</v>
      </c>
      <c r="AA12" s="1706" t="s">
        <v>53</v>
      </c>
      <c r="AB12" s="1706" t="s">
        <v>53</v>
      </c>
      <c r="AC12" s="1706" t="s">
        <v>53</v>
      </c>
      <c r="AD12" s="1706" t="s">
        <v>54</v>
      </c>
      <c r="AE12" s="1706" t="s">
        <v>54</v>
      </c>
      <c r="AF12" s="1706" t="s">
        <v>53</v>
      </c>
      <c r="AG12" s="1706" t="s">
        <v>54</v>
      </c>
      <c r="AH12" s="1706" t="s">
        <v>54</v>
      </c>
      <c r="AI12" s="1889">
        <v>11</v>
      </c>
      <c r="AJ12" s="1632" t="s">
        <v>130</v>
      </c>
      <c r="AK12" s="1635">
        <v>0.8</v>
      </c>
      <c r="AL12" s="1638" t="s">
        <v>129</v>
      </c>
      <c r="AM12" s="188" t="s">
        <v>84</v>
      </c>
      <c r="AN12" s="186" t="s">
        <v>471</v>
      </c>
      <c r="AO12" s="181" t="s">
        <v>459</v>
      </c>
      <c r="AP12" s="678" t="s">
        <v>103</v>
      </c>
      <c r="AQ12" s="658" t="s">
        <v>61</v>
      </c>
      <c r="AR12" s="199">
        <v>0.25</v>
      </c>
      <c r="AS12" s="658" t="s">
        <v>56</v>
      </c>
      <c r="AT12" s="643">
        <v>0.15</v>
      </c>
      <c r="AU12" s="644">
        <v>0.4</v>
      </c>
      <c r="AV12" s="658" t="s">
        <v>73</v>
      </c>
      <c r="AW12" s="658" t="s">
        <v>58</v>
      </c>
      <c r="AX12" s="658" t="s">
        <v>59</v>
      </c>
      <c r="AY12" s="644">
        <v>0.48</v>
      </c>
      <c r="AZ12" s="645" t="s">
        <v>122</v>
      </c>
      <c r="BA12" s="644">
        <v>0.8</v>
      </c>
      <c r="BB12" s="645" t="s">
        <v>130</v>
      </c>
      <c r="BC12" s="646" t="s">
        <v>129</v>
      </c>
      <c r="BD12" s="1619" t="s">
        <v>60</v>
      </c>
      <c r="BE12" s="1980" t="s">
        <v>472</v>
      </c>
      <c r="BF12" s="1617" t="s">
        <v>473</v>
      </c>
      <c r="BG12" s="1660" t="s">
        <v>381</v>
      </c>
      <c r="BH12" s="1663">
        <v>44564</v>
      </c>
      <c r="BI12" s="1663">
        <v>44925</v>
      </c>
      <c r="BJ12" s="1712" t="s">
        <v>454</v>
      </c>
    </row>
    <row r="13" spans="1:62" ht="254.25" customHeight="1" thickBot="1" x14ac:dyDescent="0.35">
      <c r="B13" s="1585"/>
      <c r="C13" s="1957"/>
      <c r="D13" s="1907"/>
      <c r="E13" s="1594"/>
      <c r="F13" s="1894"/>
      <c r="G13" s="1699"/>
      <c r="H13" s="1978"/>
      <c r="I13" s="1618"/>
      <c r="J13" s="193" t="s">
        <v>456</v>
      </c>
      <c r="K13" s="580" t="s">
        <v>458</v>
      </c>
      <c r="L13" s="647" t="s">
        <v>356</v>
      </c>
      <c r="M13" s="1618"/>
      <c r="N13" s="1626"/>
      <c r="O13" s="1629"/>
      <c r="P13" s="1707"/>
      <c r="Q13" s="1707"/>
      <c r="R13" s="1707"/>
      <c r="S13" s="1707"/>
      <c r="T13" s="1707"/>
      <c r="U13" s="1707"/>
      <c r="V13" s="1707"/>
      <c r="W13" s="1707"/>
      <c r="X13" s="1707"/>
      <c r="Y13" s="1707"/>
      <c r="Z13" s="1707"/>
      <c r="AA13" s="1707"/>
      <c r="AB13" s="1707"/>
      <c r="AC13" s="1707"/>
      <c r="AD13" s="1707"/>
      <c r="AE13" s="1707"/>
      <c r="AF13" s="1707"/>
      <c r="AG13" s="1707"/>
      <c r="AH13" s="1707"/>
      <c r="AI13" s="1891"/>
      <c r="AJ13" s="1633"/>
      <c r="AK13" s="1637"/>
      <c r="AL13" s="1640"/>
      <c r="AM13" s="686" t="s">
        <v>347</v>
      </c>
      <c r="AN13" s="187" t="s">
        <v>461</v>
      </c>
      <c r="AO13" s="182" t="s">
        <v>460</v>
      </c>
      <c r="AP13" s="577" t="s">
        <v>103</v>
      </c>
      <c r="AQ13" s="669" t="s">
        <v>61</v>
      </c>
      <c r="AR13" s="198">
        <v>0.25</v>
      </c>
      <c r="AS13" s="669" t="s">
        <v>56</v>
      </c>
      <c r="AT13" s="651">
        <v>0.15</v>
      </c>
      <c r="AU13" s="676">
        <v>0.4</v>
      </c>
      <c r="AV13" s="669" t="s">
        <v>73</v>
      </c>
      <c r="AW13" s="669" t="s">
        <v>58</v>
      </c>
      <c r="AX13" s="669" t="s">
        <v>59</v>
      </c>
      <c r="AY13" s="671">
        <v>0.28799999999999998</v>
      </c>
      <c r="AZ13" s="677" t="s">
        <v>90</v>
      </c>
      <c r="BA13" s="654">
        <v>0.8</v>
      </c>
      <c r="BB13" s="677" t="s">
        <v>130</v>
      </c>
      <c r="BC13" s="672" t="s">
        <v>129</v>
      </c>
      <c r="BD13" s="1621"/>
      <c r="BE13" s="1981"/>
      <c r="BF13" s="1618"/>
      <c r="BG13" s="1662"/>
      <c r="BH13" s="1665"/>
      <c r="BI13" s="1665"/>
      <c r="BJ13" s="1713"/>
    </row>
    <row r="14" spans="1:62" ht="231.75" thickBot="1" x14ac:dyDescent="0.35">
      <c r="B14" s="399" t="s">
        <v>196</v>
      </c>
      <c r="C14" s="741" t="s">
        <v>213</v>
      </c>
      <c r="D14" s="743" t="s">
        <v>225</v>
      </c>
      <c r="E14" s="704" t="s">
        <v>74</v>
      </c>
      <c r="F14" s="705" t="s">
        <v>247</v>
      </c>
      <c r="G14" s="397" t="s">
        <v>664</v>
      </c>
      <c r="H14" s="537" t="s">
        <v>367</v>
      </c>
      <c r="I14" s="688" t="s">
        <v>63</v>
      </c>
      <c r="J14" s="736" t="s">
        <v>665</v>
      </c>
      <c r="K14" s="736" t="s">
        <v>666</v>
      </c>
      <c r="L14" s="689" t="s">
        <v>355</v>
      </c>
      <c r="M14" s="688" t="s">
        <v>373</v>
      </c>
      <c r="N14" s="690" t="s">
        <v>112</v>
      </c>
      <c r="O14" s="691">
        <v>0.2</v>
      </c>
      <c r="P14" s="692" t="s">
        <v>53</v>
      </c>
      <c r="Q14" s="692" t="s">
        <v>53</v>
      </c>
      <c r="R14" s="692" t="s">
        <v>53</v>
      </c>
      <c r="S14" s="692" t="s">
        <v>53</v>
      </c>
      <c r="T14" s="692" t="s">
        <v>53</v>
      </c>
      <c r="U14" s="692" t="s">
        <v>54</v>
      </c>
      <c r="V14" s="692" t="s">
        <v>53</v>
      </c>
      <c r="W14" s="692" t="s">
        <v>54</v>
      </c>
      <c r="X14" s="692" t="s">
        <v>53</v>
      </c>
      <c r="Y14" s="692" t="s">
        <v>53</v>
      </c>
      <c r="Z14" s="692" t="s">
        <v>53</v>
      </c>
      <c r="AA14" s="692" t="s">
        <v>53</v>
      </c>
      <c r="AB14" s="692" t="s">
        <v>54</v>
      </c>
      <c r="AC14" s="692" t="s">
        <v>53</v>
      </c>
      <c r="AD14" s="692" t="s">
        <v>53</v>
      </c>
      <c r="AE14" s="692" t="s">
        <v>54</v>
      </c>
      <c r="AF14" s="692" t="s">
        <v>53</v>
      </c>
      <c r="AG14" s="692" t="s">
        <v>53</v>
      </c>
      <c r="AH14" s="692" t="s">
        <v>54</v>
      </c>
      <c r="AI14" s="703">
        <v>14</v>
      </c>
      <c r="AJ14" s="694" t="s">
        <v>155</v>
      </c>
      <c r="AK14" s="695">
        <v>1</v>
      </c>
      <c r="AL14" s="706" t="s">
        <v>91</v>
      </c>
      <c r="AM14" s="710" t="s">
        <v>84</v>
      </c>
      <c r="AN14" s="726" t="s">
        <v>667</v>
      </c>
      <c r="AO14" s="727" t="s">
        <v>668</v>
      </c>
      <c r="AP14" s="696" t="s">
        <v>103</v>
      </c>
      <c r="AQ14" s="697" t="s">
        <v>61</v>
      </c>
      <c r="AR14" s="707">
        <v>0.25</v>
      </c>
      <c r="AS14" s="697" t="s">
        <v>56</v>
      </c>
      <c r="AT14" s="695">
        <v>0.15</v>
      </c>
      <c r="AU14" s="698">
        <v>0.4</v>
      </c>
      <c r="AV14" s="697" t="s">
        <v>73</v>
      </c>
      <c r="AW14" s="697" t="s">
        <v>58</v>
      </c>
      <c r="AX14" s="697" t="s">
        <v>59</v>
      </c>
      <c r="AY14" s="698">
        <v>0.12</v>
      </c>
      <c r="AZ14" s="699" t="s">
        <v>112</v>
      </c>
      <c r="BA14" s="698">
        <v>1</v>
      </c>
      <c r="BB14" s="699" t="s">
        <v>155</v>
      </c>
      <c r="BC14" s="700" t="s">
        <v>91</v>
      </c>
      <c r="BD14" s="697" t="s">
        <v>60</v>
      </c>
      <c r="BE14" s="688" t="s">
        <v>1126</v>
      </c>
      <c r="BF14" s="688" t="s">
        <v>668</v>
      </c>
      <c r="BG14" s="721" t="s">
        <v>802</v>
      </c>
      <c r="BH14" s="701">
        <v>44562</v>
      </c>
      <c r="BI14" s="701">
        <v>44926</v>
      </c>
      <c r="BJ14" s="702" t="s">
        <v>1127</v>
      </c>
    </row>
    <row r="15" spans="1:62" ht="243" customHeight="1" thickBot="1" x14ac:dyDescent="0.35">
      <c r="B15" s="399" t="s">
        <v>198</v>
      </c>
      <c r="C15" s="741" t="s">
        <v>217</v>
      </c>
      <c r="D15" s="218" t="s">
        <v>226</v>
      </c>
      <c r="E15" s="704" t="s">
        <v>50</v>
      </c>
      <c r="F15" s="705" t="s">
        <v>252</v>
      </c>
      <c r="G15" s="230" t="s">
        <v>482</v>
      </c>
      <c r="H15" s="227" t="s">
        <v>367</v>
      </c>
      <c r="I15" s="688" t="s">
        <v>63</v>
      </c>
      <c r="J15" s="688" t="s">
        <v>483</v>
      </c>
      <c r="K15" s="688" t="s">
        <v>484</v>
      </c>
      <c r="L15" s="689" t="s">
        <v>355</v>
      </c>
      <c r="M15" s="688" t="s">
        <v>373</v>
      </c>
      <c r="N15" s="690" t="s">
        <v>112</v>
      </c>
      <c r="O15" s="691">
        <v>0.2</v>
      </c>
      <c r="P15" s="219" t="s">
        <v>53</v>
      </c>
      <c r="Q15" s="219" t="s">
        <v>53</v>
      </c>
      <c r="R15" s="219" t="s">
        <v>53</v>
      </c>
      <c r="S15" s="219" t="s">
        <v>53</v>
      </c>
      <c r="T15" s="219" t="s">
        <v>53</v>
      </c>
      <c r="U15" s="219" t="s">
        <v>54</v>
      </c>
      <c r="V15" s="219" t="s">
        <v>53</v>
      </c>
      <c r="W15" s="219" t="s">
        <v>54</v>
      </c>
      <c r="X15" s="219" t="s">
        <v>54</v>
      </c>
      <c r="Y15" s="219" t="s">
        <v>53</v>
      </c>
      <c r="Z15" s="219" t="s">
        <v>53</v>
      </c>
      <c r="AA15" s="219" t="s">
        <v>53</v>
      </c>
      <c r="AB15" s="219" t="s">
        <v>54</v>
      </c>
      <c r="AC15" s="219" t="s">
        <v>54</v>
      </c>
      <c r="AD15" s="219" t="s">
        <v>53</v>
      </c>
      <c r="AE15" s="219" t="s">
        <v>54</v>
      </c>
      <c r="AF15" s="219" t="s">
        <v>53</v>
      </c>
      <c r="AG15" s="219" t="s">
        <v>53</v>
      </c>
      <c r="AH15" s="219" t="s">
        <v>54</v>
      </c>
      <c r="AI15" s="703">
        <v>12</v>
      </c>
      <c r="AJ15" s="694" t="s">
        <v>155</v>
      </c>
      <c r="AK15" s="695">
        <v>1</v>
      </c>
      <c r="AL15" s="706" t="s">
        <v>91</v>
      </c>
      <c r="AM15" s="686" t="s">
        <v>84</v>
      </c>
      <c r="AN15" s="229" t="s">
        <v>485</v>
      </c>
      <c r="AO15" s="181" t="s">
        <v>486</v>
      </c>
      <c r="AP15" s="696" t="s">
        <v>103</v>
      </c>
      <c r="AQ15" s="697" t="s">
        <v>61</v>
      </c>
      <c r="AR15" s="707">
        <v>0.25</v>
      </c>
      <c r="AS15" s="697" t="s">
        <v>56</v>
      </c>
      <c r="AT15" s="695">
        <v>0.15</v>
      </c>
      <c r="AU15" s="698">
        <v>0.4</v>
      </c>
      <c r="AV15" s="697" t="s">
        <v>57</v>
      </c>
      <c r="AW15" s="697" t="s">
        <v>58</v>
      </c>
      <c r="AX15" s="697" t="s">
        <v>59</v>
      </c>
      <c r="AY15" s="698">
        <v>0.12</v>
      </c>
      <c r="AZ15" s="699" t="s">
        <v>112</v>
      </c>
      <c r="BA15" s="698">
        <v>1</v>
      </c>
      <c r="BB15" s="699" t="s">
        <v>155</v>
      </c>
      <c r="BC15" s="700" t="s">
        <v>91</v>
      </c>
      <c r="BD15" s="697" t="s">
        <v>60</v>
      </c>
      <c r="BE15" s="221" t="s">
        <v>487</v>
      </c>
      <c r="BF15" s="221" t="s">
        <v>489</v>
      </c>
      <c r="BG15" s="222" t="s">
        <v>488</v>
      </c>
      <c r="BH15" s="223">
        <v>44739</v>
      </c>
      <c r="BI15" s="224">
        <v>44819</v>
      </c>
      <c r="BJ15" s="225" t="s">
        <v>490</v>
      </c>
    </row>
    <row r="16" spans="1:62" ht="293.25" customHeight="1" thickBot="1" x14ac:dyDescent="0.35">
      <c r="B16" s="1583" t="s">
        <v>193</v>
      </c>
      <c r="C16" s="1956" t="s">
        <v>206</v>
      </c>
      <c r="D16" s="1906" t="s">
        <v>227</v>
      </c>
      <c r="E16" s="1592" t="s">
        <v>74</v>
      </c>
      <c r="F16" s="1892" t="s">
        <v>253</v>
      </c>
      <c r="G16" s="1698" t="s">
        <v>491</v>
      </c>
      <c r="H16" s="1977" t="s">
        <v>367</v>
      </c>
      <c r="I16" s="1617" t="s">
        <v>63</v>
      </c>
      <c r="J16" s="1630" t="s">
        <v>492</v>
      </c>
      <c r="K16" s="1630" t="s">
        <v>493</v>
      </c>
      <c r="L16" s="1630" t="s">
        <v>355</v>
      </c>
      <c r="M16" s="1617" t="s">
        <v>372</v>
      </c>
      <c r="N16" s="1624" t="s">
        <v>135</v>
      </c>
      <c r="O16" s="1627">
        <v>1</v>
      </c>
      <c r="P16" s="1706" t="s">
        <v>53</v>
      </c>
      <c r="Q16" s="1706" t="s">
        <v>53</v>
      </c>
      <c r="R16" s="1706" t="s">
        <v>53</v>
      </c>
      <c r="S16" s="1706" t="s">
        <v>54</v>
      </c>
      <c r="T16" s="1706" t="s">
        <v>53</v>
      </c>
      <c r="U16" s="1706" t="s">
        <v>54</v>
      </c>
      <c r="V16" s="1706" t="s">
        <v>54</v>
      </c>
      <c r="W16" s="1706" t="s">
        <v>54</v>
      </c>
      <c r="X16" s="1706" t="s">
        <v>54</v>
      </c>
      <c r="Y16" s="1706" t="s">
        <v>53</v>
      </c>
      <c r="Z16" s="1706" t="s">
        <v>53</v>
      </c>
      <c r="AA16" s="1706" t="s">
        <v>53</v>
      </c>
      <c r="AB16" s="1706" t="s">
        <v>53</v>
      </c>
      <c r="AC16" s="1706" t="s">
        <v>53</v>
      </c>
      <c r="AD16" s="1706" t="s">
        <v>54</v>
      </c>
      <c r="AE16" s="1706" t="s">
        <v>53</v>
      </c>
      <c r="AF16" s="1706" t="s">
        <v>54</v>
      </c>
      <c r="AG16" s="1706" t="s">
        <v>53</v>
      </c>
      <c r="AH16" s="1706" t="s">
        <v>54</v>
      </c>
      <c r="AI16" s="1889">
        <v>11</v>
      </c>
      <c r="AJ16" s="1632" t="s">
        <v>130</v>
      </c>
      <c r="AK16" s="1635">
        <v>0.8</v>
      </c>
      <c r="AL16" s="1638" t="s">
        <v>129</v>
      </c>
      <c r="AM16" s="710" t="s">
        <v>84</v>
      </c>
      <c r="AN16" s="233" t="s">
        <v>1216</v>
      </c>
      <c r="AO16" s="249" t="s">
        <v>512</v>
      </c>
      <c r="AP16" s="678" t="s">
        <v>103</v>
      </c>
      <c r="AQ16" s="658" t="s">
        <v>61</v>
      </c>
      <c r="AR16" s="199">
        <v>0.25</v>
      </c>
      <c r="AS16" s="658" t="s">
        <v>56</v>
      </c>
      <c r="AT16" s="643">
        <v>0.15</v>
      </c>
      <c r="AU16" s="644">
        <v>0.4</v>
      </c>
      <c r="AV16" s="658" t="s">
        <v>57</v>
      </c>
      <c r="AW16" s="658" t="s">
        <v>58</v>
      </c>
      <c r="AX16" s="658" t="s">
        <v>59</v>
      </c>
      <c r="AY16" s="644">
        <v>0.6</v>
      </c>
      <c r="AZ16" s="645" t="s">
        <v>122</v>
      </c>
      <c r="BA16" s="644">
        <v>0.8</v>
      </c>
      <c r="BB16" s="645" t="s">
        <v>130</v>
      </c>
      <c r="BC16" s="646" t="s">
        <v>129</v>
      </c>
      <c r="BD16" s="1619" t="s">
        <v>60</v>
      </c>
      <c r="BE16" s="1706" t="s">
        <v>513</v>
      </c>
      <c r="BF16" s="1704" t="s">
        <v>514</v>
      </c>
      <c r="BG16" s="1704" t="s">
        <v>395</v>
      </c>
      <c r="BH16" s="1714">
        <v>44564</v>
      </c>
      <c r="BI16" s="1710">
        <v>44926</v>
      </c>
      <c r="BJ16" s="1762" t="s">
        <v>1217</v>
      </c>
    </row>
    <row r="17" spans="2:62" ht="252.75" customHeight="1" thickBot="1" x14ac:dyDescent="0.35">
      <c r="B17" s="1584"/>
      <c r="C17" s="1979"/>
      <c r="D17" s="1940"/>
      <c r="E17" s="1614"/>
      <c r="F17" s="1894"/>
      <c r="G17" s="1699"/>
      <c r="H17" s="1978"/>
      <c r="I17" s="1618"/>
      <c r="J17" s="1631"/>
      <c r="K17" s="1631"/>
      <c r="L17" s="1631"/>
      <c r="M17" s="1618"/>
      <c r="N17" s="1626"/>
      <c r="O17" s="1629"/>
      <c r="P17" s="1707"/>
      <c r="Q17" s="1707"/>
      <c r="R17" s="1707"/>
      <c r="S17" s="1707"/>
      <c r="T17" s="1707"/>
      <c r="U17" s="1707"/>
      <c r="V17" s="1707"/>
      <c r="W17" s="1707"/>
      <c r="X17" s="1707"/>
      <c r="Y17" s="1707"/>
      <c r="Z17" s="1707"/>
      <c r="AA17" s="1707"/>
      <c r="AB17" s="1707"/>
      <c r="AC17" s="1707"/>
      <c r="AD17" s="1707"/>
      <c r="AE17" s="1707"/>
      <c r="AF17" s="1707"/>
      <c r="AG17" s="1707"/>
      <c r="AH17" s="1707"/>
      <c r="AI17" s="1891"/>
      <c r="AJ17" s="1633"/>
      <c r="AK17" s="1637"/>
      <c r="AL17" s="1640"/>
      <c r="AM17" s="710" t="s">
        <v>347</v>
      </c>
      <c r="AN17" s="233" t="s">
        <v>520</v>
      </c>
      <c r="AO17" s="249" t="s">
        <v>519</v>
      </c>
      <c r="AP17" s="577" t="s">
        <v>103</v>
      </c>
      <c r="AQ17" s="669" t="s">
        <v>61</v>
      </c>
      <c r="AR17" s="198">
        <v>0.25</v>
      </c>
      <c r="AS17" s="669" t="s">
        <v>56</v>
      </c>
      <c r="AT17" s="651">
        <v>0.15</v>
      </c>
      <c r="AU17" s="676">
        <v>0.4</v>
      </c>
      <c r="AV17" s="669" t="s">
        <v>57</v>
      </c>
      <c r="AW17" s="669" t="s">
        <v>58</v>
      </c>
      <c r="AX17" s="669" t="s">
        <v>59</v>
      </c>
      <c r="AY17" s="671">
        <v>0.36</v>
      </c>
      <c r="AZ17" s="677" t="s">
        <v>90</v>
      </c>
      <c r="BA17" s="654">
        <v>0.8</v>
      </c>
      <c r="BB17" s="677" t="s">
        <v>130</v>
      </c>
      <c r="BC17" s="672" t="s">
        <v>129</v>
      </c>
      <c r="BD17" s="1621"/>
      <c r="BE17" s="1707"/>
      <c r="BF17" s="1705"/>
      <c r="BG17" s="1705"/>
      <c r="BH17" s="1715"/>
      <c r="BI17" s="1711"/>
      <c r="BJ17" s="1764"/>
    </row>
    <row r="18" spans="2:62" ht="273.75" customHeight="1" thickBot="1" x14ac:dyDescent="0.35">
      <c r="B18" s="1584"/>
      <c r="C18" s="1979"/>
      <c r="D18" s="1940"/>
      <c r="E18" s="1648" t="s">
        <v>74</v>
      </c>
      <c r="F18" s="1892" t="s">
        <v>254</v>
      </c>
      <c r="G18" s="1698" t="s">
        <v>494</v>
      </c>
      <c r="H18" s="1977" t="s">
        <v>367</v>
      </c>
      <c r="I18" s="1617" t="s">
        <v>63</v>
      </c>
      <c r="J18" s="1630" t="s">
        <v>495</v>
      </c>
      <c r="K18" s="1630" t="s">
        <v>496</v>
      </c>
      <c r="L18" s="1630" t="s">
        <v>355</v>
      </c>
      <c r="M18" s="1617" t="s">
        <v>373</v>
      </c>
      <c r="N18" s="1624" t="s">
        <v>112</v>
      </c>
      <c r="O18" s="1627">
        <v>0.2</v>
      </c>
      <c r="P18" s="1706" t="s">
        <v>53</v>
      </c>
      <c r="Q18" s="1706" t="s">
        <v>53</v>
      </c>
      <c r="R18" s="1706" t="s">
        <v>53</v>
      </c>
      <c r="S18" s="1706" t="s">
        <v>54</v>
      </c>
      <c r="T18" s="1706" t="s">
        <v>53</v>
      </c>
      <c r="U18" s="1706" t="s">
        <v>54</v>
      </c>
      <c r="V18" s="1706" t="s">
        <v>54</v>
      </c>
      <c r="W18" s="1706" t="s">
        <v>54</v>
      </c>
      <c r="X18" s="1706" t="s">
        <v>54</v>
      </c>
      <c r="Y18" s="1706" t="s">
        <v>53</v>
      </c>
      <c r="Z18" s="1706" t="s">
        <v>53</v>
      </c>
      <c r="AA18" s="1706" t="s">
        <v>53</v>
      </c>
      <c r="AB18" s="1706" t="s">
        <v>53</v>
      </c>
      <c r="AC18" s="1706" t="s">
        <v>53</v>
      </c>
      <c r="AD18" s="1706" t="s">
        <v>54</v>
      </c>
      <c r="AE18" s="1706" t="s">
        <v>53</v>
      </c>
      <c r="AF18" s="1706" t="s">
        <v>54</v>
      </c>
      <c r="AG18" s="1706" t="s">
        <v>53</v>
      </c>
      <c r="AH18" s="1706" t="s">
        <v>54</v>
      </c>
      <c r="AI18" s="1889">
        <v>11</v>
      </c>
      <c r="AJ18" s="1632" t="s">
        <v>130</v>
      </c>
      <c r="AK18" s="1635">
        <v>0.8</v>
      </c>
      <c r="AL18" s="1638" t="s">
        <v>129</v>
      </c>
      <c r="AM18" s="188" t="s">
        <v>84</v>
      </c>
      <c r="AN18" s="251" t="s">
        <v>1216</v>
      </c>
      <c r="AO18" s="248" t="s">
        <v>512</v>
      </c>
      <c r="AP18" s="635" t="s">
        <v>103</v>
      </c>
      <c r="AQ18" s="347" t="s">
        <v>61</v>
      </c>
      <c r="AR18" s="252">
        <v>0.25</v>
      </c>
      <c r="AS18" s="347" t="s">
        <v>56</v>
      </c>
      <c r="AT18" s="634">
        <v>0.15</v>
      </c>
      <c r="AU18" s="637">
        <v>0.4</v>
      </c>
      <c r="AV18" s="347" t="s">
        <v>57</v>
      </c>
      <c r="AW18" s="347" t="s">
        <v>58</v>
      </c>
      <c r="AX18" s="347" t="s">
        <v>59</v>
      </c>
      <c r="AY18" s="637">
        <v>0.12</v>
      </c>
      <c r="AZ18" s="638" t="s">
        <v>112</v>
      </c>
      <c r="BA18" s="637">
        <v>0.8</v>
      </c>
      <c r="BB18" s="638" t="s">
        <v>130</v>
      </c>
      <c r="BC18" s="625" t="s">
        <v>129</v>
      </c>
      <c r="BD18" s="1619" t="s">
        <v>60</v>
      </c>
      <c r="BE18" s="1706" t="s">
        <v>513</v>
      </c>
      <c r="BF18" s="1704" t="s">
        <v>514</v>
      </c>
      <c r="BG18" s="1704" t="s">
        <v>395</v>
      </c>
      <c r="BH18" s="1714">
        <v>44562</v>
      </c>
      <c r="BI18" s="1710">
        <v>44926</v>
      </c>
      <c r="BJ18" s="1762" t="s">
        <v>1217</v>
      </c>
    </row>
    <row r="19" spans="2:62" ht="213" customHeight="1" thickBot="1" x14ac:dyDescent="0.35">
      <c r="B19" s="1585"/>
      <c r="C19" s="1957"/>
      <c r="D19" s="1907"/>
      <c r="E19" s="1594"/>
      <c r="F19" s="1894"/>
      <c r="G19" s="1699"/>
      <c r="H19" s="1978"/>
      <c r="I19" s="1618"/>
      <c r="J19" s="1631"/>
      <c r="K19" s="1631"/>
      <c r="L19" s="1631"/>
      <c r="M19" s="1618"/>
      <c r="N19" s="1626"/>
      <c r="O19" s="1629"/>
      <c r="P19" s="1707"/>
      <c r="Q19" s="1707"/>
      <c r="R19" s="1707"/>
      <c r="S19" s="1707"/>
      <c r="T19" s="1707"/>
      <c r="U19" s="1707"/>
      <c r="V19" s="1707"/>
      <c r="W19" s="1707"/>
      <c r="X19" s="1707"/>
      <c r="Y19" s="1707"/>
      <c r="Z19" s="1707"/>
      <c r="AA19" s="1707"/>
      <c r="AB19" s="1707"/>
      <c r="AC19" s="1707"/>
      <c r="AD19" s="1707"/>
      <c r="AE19" s="1707"/>
      <c r="AF19" s="1707"/>
      <c r="AG19" s="1707"/>
      <c r="AH19" s="1707"/>
      <c r="AI19" s="1891"/>
      <c r="AJ19" s="1633"/>
      <c r="AK19" s="1637"/>
      <c r="AL19" s="1640"/>
      <c r="AM19" s="686" t="s">
        <v>347</v>
      </c>
      <c r="AN19" s="233" t="s">
        <v>522</v>
      </c>
      <c r="AO19" s="410" t="s">
        <v>512</v>
      </c>
      <c r="AP19" s="675" t="s">
        <v>105</v>
      </c>
      <c r="AQ19" s="669" t="s">
        <v>55</v>
      </c>
      <c r="AR19" s="198">
        <v>0.1</v>
      </c>
      <c r="AS19" s="669" t="s">
        <v>56</v>
      </c>
      <c r="AT19" s="651">
        <v>0.15</v>
      </c>
      <c r="AU19" s="676">
        <v>0.25</v>
      </c>
      <c r="AV19" s="669" t="s">
        <v>57</v>
      </c>
      <c r="AW19" s="669" t="s">
        <v>65</v>
      </c>
      <c r="AX19" s="669" t="s">
        <v>59</v>
      </c>
      <c r="AY19" s="671">
        <v>0.12</v>
      </c>
      <c r="AZ19" s="677" t="s">
        <v>112</v>
      </c>
      <c r="BA19" s="654">
        <v>0.60000000000000009</v>
      </c>
      <c r="BB19" s="677" t="s">
        <v>123</v>
      </c>
      <c r="BC19" s="672" t="s">
        <v>126</v>
      </c>
      <c r="BD19" s="1621"/>
      <c r="BE19" s="1707"/>
      <c r="BF19" s="1705"/>
      <c r="BG19" s="1705"/>
      <c r="BH19" s="1715"/>
      <c r="BI19" s="1711"/>
      <c r="BJ19" s="1764"/>
    </row>
    <row r="20" spans="2:62" ht="139.5" customHeight="1" thickBot="1" x14ac:dyDescent="0.35">
      <c r="B20" s="1583" t="s">
        <v>194</v>
      </c>
      <c r="C20" s="1956" t="s">
        <v>212</v>
      </c>
      <c r="D20" s="1906" t="s">
        <v>228</v>
      </c>
      <c r="E20" s="1592" t="s">
        <v>74</v>
      </c>
      <c r="F20" s="1892" t="s">
        <v>265</v>
      </c>
      <c r="G20" s="1698" t="s">
        <v>1218</v>
      </c>
      <c r="H20" s="1977" t="s">
        <v>367</v>
      </c>
      <c r="I20" s="1617" t="s">
        <v>63</v>
      </c>
      <c r="J20" s="1630" t="s">
        <v>771</v>
      </c>
      <c r="K20" s="1630" t="s">
        <v>1219</v>
      </c>
      <c r="L20" s="1630" t="s">
        <v>355</v>
      </c>
      <c r="M20" s="1617" t="s">
        <v>372</v>
      </c>
      <c r="N20" s="1624" t="s">
        <v>135</v>
      </c>
      <c r="O20" s="1627">
        <v>1</v>
      </c>
      <c r="P20" s="1706" t="s">
        <v>54</v>
      </c>
      <c r="Q20" s="1706" t="s">
        <v>53</v>
      </c>
      <c r="R20" s="1706" t="s">
        <v>54</v>
      </c>
      <c r="S20" s="1706" t="s">
        <v>54</v>
      </c>
      <c r="T20" s="1706" t="s">
        <v>53</v>
      </c>
      <c r="U20" s="1706" t="s">
        <v>53</v>
      </c>
      <c r="V20" s="1706" t="s">
        <v>53</v>
      </c>
      <c r="W20" s="1706" t="s">
        <v>54</v>
      </c>
      <c r="X20" s="1706" t="s">
        <v>53</v>
      </c>
      <c r="Y20" s="1706" t="s">
        <v>54</v>
      </c>
      <c r="Z20" s="1706" t="s">
        <v>54</v>
      </c>
      <c r="AA20" s="1706" t="s">
        <v>53</v>
      </c>
      <c r="AB20" s="1706" t="s">
        <v>54</v>
      </c>
      <c r="AC20" s="1706" t="s">
        <v>54</v>
      </c>
      <c r="AD20" s="1706" t="s">
        <v>53</v>
      </c>
      <c r="AE20" s="1706" t="s">
        <v>54</v>
      </c>
      <c r="AF20" s="1706" t="s">
        <v>54</v>
      </c>
      <c r="AG20" s="1706" t="s">
        <v>53</v>
      </c>
      <c r="AH20" s="1706" t="s">
        <v>54</v>
      </c>
      <c r="AI20" s="1889">
        <v>8</v>
      </c>
      <c r="AJ20" s="1632" t="s">
        <v>130</v>
      </c>
      <c r="AK20" s="1635">
        <v>0.8</v>
      </c>
      <c r="AL20" s="1638" t="s">
        <v>129</v>
      </c>
      <c r="AM20" s="686" t="s">
        <v>84</v>
      </c>
      <c r="AN20" s="599" t="s">
        <v>1220</v>
      </c>
      <c r="AO20" s="181" t="s">
        <v>1221</v>
      </c>
      <c r="AP20" s="642" t="s">
        <v>103</v>
      </c>
      <c r="AQ20" s="658" t="s">
        <v>62</v>
      </c>
      <c r="AR20" s="199">
        <v>0.15</v>
      </c>
      <c r="AS20" s="658" t="s">
        <v>56</v>
      </c>
      <c r="AT20" s="643">
        <v>0.15</v>
      </c>
      <c r="AU20" s="644">
        <v>0.3</v>
      </c>
      <c r="AV20" s="658" t="s">
        <v>57</v>
      </c>
      <c r="AW20" s="658" t="s">
        <v>58</v>
      </c>
      <c r="AX20" s="658" t="s">
        <v>59</v>
      </c>
      <c r="AY20" s="644">
        <v>0.7</v>
      </c>
      <c r="AZ20" s="645" t="s">
        <v>129</v>
      </c>
      <c r="BA20" s="644">
        <v>0.8</v>
      </c>
      <c r="BB20" s="645" t="s">
        <v>130</v>
      </c>
      <c r="BC20" s="646" t="s">
        <v>129</v>
      </c>
      <c r="BD20" s="1619" t="s">
        <v>60</v>
      </c>
      <c r="BE20" s="379" t="s">
        <v>1222</v>
      </c>
      <c r="BF20" s="670" t="s">
        <v>1223</v>
      </c>
      <c r="BG20" s="670" t="s">
        <v>775</v>
      </c>
      <c r="BH20" s="404">
        <v>44562</v>
      </c>
      <c r="BI20" s="404">
        <v>44866</v>
      </c>
      <c r="BJ20" s="405" t="s">
        <v>776</v>
      </c>
    </row>
    <row r="21" spans="2:62" ht="213" customHeight="1" thickBot="1" x14ac:dyDescent="0.35">
      <c r="B21" s="1584"/>
      <c r="C21" s="1979"/>
      <c r="D21" s="1940"/>
      <c r="E21" s="1614"/>
      <c r="F21" s="1894"/>
      <c r="G21" s="1699"/>
      <c r="H21" s="1978"/>
      <c r="I21" s="1618"/>
      <c r="J21" s="1631"/>
      <c r="K21" s="1631"/>
      <c r="L21" s="1631"/>
      <c r="M21" s="1618"/>
      <c r="N21" s="1626"/>
      <c r="O21" s="1629"/>
      <c r="P21" s="1707"/>
      <c r="Q21" s="1707"/>
      <c r="R21" s="1707"/>
      <c r="S21" s="1707"/>
      <c r="T21" s="1707"/>
      <c r="U21" s="1707"/>
      <c r="V21" s="1707"/>
      <c r="W21" s="1707"/>
      <c r="X21" s="1707"/>
      <c r="Y21" s="1707"/>
      <c r="Z21" s="1707"/>
      <c r="AA21" s="1707"/>
      <c r="AB21" s="1707"/>
      <c r="AC21" s="1707"/>
      <c r="AD21" s="1707"/>
      <c r="AE21" s="1707"/>
      <c r="AF21" s="1707"/>
      <c r="AG21" s="1707"/>
      <c r="AH21" s="1707"/>
      <c r="AI21" s="1891"/>
      <c r="AJ21" s="1633"/>
      <c r="AK21" s="1637"/>
      <c r="AL21" s="1640"/>
      <c r="AM21" s="686" t="s">
        <v>347</v>
      </c>
      <c r="AN21" s="377" t="s">
        <v>773</v>
      </c>
      <c r="AO21" s="181" t="s">
        <v>772</v>
      </c>
      <c r="AP21" s="675" t="s">
        <v>103</v>
      </c>
      <c r="AQ21" s="669" t="s">
        <v>62</v>
      </c>
      <c r="AR21" s="198">
        <v>0.15</v>
      </c>
      <c r="AS21" s="669" t="s">
        <v>56</v>
      </c>
      <c r="AT21" s="651">
        <v>0.15</v>
      </c>
      <c r="AU21" s="676">
        <v>0.3</v>
      </c>
      <c r="AV21" s="660" t="s">
        <v>57</v>
      </c>
      <c r="AW21" s="660" t="s">
        <v>58</v>
      </c>
      <c r="AX21" s="660" t="s">
        <v>59</v>
      </c>
      <c r="AY21" s="671">
        <v>0.49</v>
      </c>
      <c r="AZ21" s="677" t="s">
        <v>122</v>
      </c>
      <c r="BA21" s="654">
        <v>0.8</v>
      </c>
      <c r="BB21" s="677" t="s">
        <v>130</v>
      </c>
      <c r="BC21" s="672" t="s">
        <v>129</v>
      </c>
      <c r="BD21" s="1621"/>
      <c r="BE21" s="648" t="s">
        <v>1224</v>
      </c>
      <c r="BF21" s="648" t="s">
        <v>1225</v>
      </c>
      <c r="BG21" s="313" t="s">
        <v>395</v>
      </c>
      <c r="BH21" s="314">
        <v>44583</v>
      </c>
      <c r="BI21" s="314">
        <v>44895</v>
      </c>
      <c r="BJ21" s="406" t="s">
        <v>1226</v>
      </c>
    </row>
    <row r="22" spans="2:62" ht="124.5" customHeight="1" thickBot="1" x14ac:dyDescent="0.35">
      <c r="B22" s="1585"/>
      <c r="C22" s="1957"/>
      <c r="D22" s="1907"/>
      <c r="E22" s="647" t="s">
        <v>50</v>
      </c>
      <c r="F22" s="705" t="s">
        <v>268</v>
      </c>
      <c r="G22" s="688" t="s">
        <v>783</v>
      </c>
      <c r="H22" s="298" t="s">
        <v>367</v>
      </c>
      <c r="I22" s="688" t="s">
        <v>63</v>
      </c>
      <c r="J22" s="688" t="s">
        <v>784</v>
      </c>
      <c r="K22" s="688" t="s">
        <v>785</v>
      </c>
      <c r="L22" s="689" t="s">
        <v>355</v>
      </c>
      <c r="M22" s="299" t="s">
        <v>372</v>
      </c>
      <c r="N22" s="690" t="s">
        <v>135</v>
      </c>
      <c r="O22" s="691">
        <v>1</v>
      </c>
      <c r="P22" s="692" t="s">
        <v>53</v>
      </c>
      <c r="Q22" s="692" t="s">
        <v>53</v>
      </c>
      <c r="R22" s="692" t="s">
        <v>54</v>
      </c>
      <c r="S22" s="692" t="s">
        <v>54</v>
      </c>
      <c r="T22" s="692" t="s">
        <v>53</v>
      </c>
      <c r="U22" s="692" t="s">
        <v>53</v>
      </c>
      <c r="V22" s="692" t="s">
        <v>53</v>
      </c>
      <c r="W22" s="692" t="s">
        <v>53</v>
      </c>
      <c r="X22" s="692" t="s">
        <v>54</v>
      </c>
      <c r="Y22" s="692" t="s">
        <v>53</v>
      </c>
      <c r="Z22" s="692" t="s">
        <v>53</v>
      </c>
      <c r="AA22" s="692" t="s">
        <v>53</v>
      </c>
      <c r="AB22" s="692" t="s">
        <v>53</v>
      </c>
      <c r="AC22" s="692" t="s">
        <v>53</v>
      </c>
      <c r="AD22" s="692" t="s">
        <v>53</v>
      </c>
      <c r="AE22" s="692" t="s">
        <v>53</v>
      </c>
      <c r="AF22" s="692" t="s">
        <v>53</v>
      </c>
      <c r="AG22" s="692" t="s">
        <v>53</v>
      </c>
      <c r="AH22" s="692" t="s">
        <v>54</v>
      </c>
      <c r="AI22" s="703">
        <v>15</v>
      </c>
      <c r="AJ22" s="694" t="s">
        <v>155</v>
      </c>
      <c r="AK22" s="695">
        <v>1</v>
      </c>
      <c r="AL22" s="401" t="s">
        <v>91</v>
      </c>
      <c r="AM22" s="162" t="s">
        <v>84</v>
      </c>
      <c r="AN22" s="377" t="s">
        <v>786</v>
      </c>
      <c r="AO22" s="181" t="s">
        <v>787</v>
      </c>
      <c r="AP22" s="696" t="s">
        <v>103</v>
      </c>
      <c r="AQ22" s="697" t="s">
        <v>61</v>
      </c>
      <c r="AR22" s="707">
        <v>0.25</v>
      </c>
      <c r="AS22" s="697" t="s">
        <v>56</v>
      </c>
      <c r="AT22" s="695">
        <v>0.15</v>
      </c>
      <c r="AU22" s="698">
        <v>0.4</v>
      </c>
      <c r="AV22" s="697" t="s">
        <v>57</v>
      </c>
      <c r="AW22" s="697" t="s">
        <v>58</v>
      </c>
      <c r="AX22" s="697" t="s">
        <v>59</v>
      </c>
      <c r="AY22" s="698">
        <v>0.6</v>
      </c>
      <c r="AZ22" s="699" t="s">
        <v>122</v>
      </c>
      <c r="BA22" s="698">
        <v>1</v>
      </c>
      <c r="BB22" s="699" t="s">
        <v>155</v>
      </c>
      <c r="BC22" s="700" t="s">
        <v>91</v>
      </c>
      <c r="BD22" s="697" t="s">
        <v>60</v>
      </c>
      <c r="BE22" s="692" t="s">
        <v>788</v>
      </c>
      <c r="BF22" s="692" t="s">
        <v>1227</v>
      </c>
      <c r="BG22" s="407" t="s">
        <v>430</v>
      </c>
      <c r="BH22" s="408">
        <v>44562</v>
      </c>
      <c r="BI22" s="408">
        <v>44895</v>
      </c>
      <c r="BJ22" s="409" t="s">
        <v>978</v>
      </c>
    </row>
    <row r="23" spans="2:62" ht="179.25" customHeight="1" thickBot="1" x14ac:dyDescent="0.35">
      <c r="B23" s="778" t="s">
        <v>199</v>
      </c>
      <c r="C23" s="741" t="s">
        <v>207</v>
      </c>
      <c r="D23" s="743" t="s">
        <v>225</v>
      </c>
      <c r="E23" s="215" t="s">
        <v>50</v>
      </c>
      <c r="F23" s="733" t="s">
        <v>271</v>
      </c>
      <c r="G23" s="740" t="s">
        <v>669</v>
      </c>
      <c r="H23" s="161" t="s">
        <v>367</v>
      </c>
      <c r="I23" s="728" t="s">
        <v>63</v>
      </c>
      <c r="J23" s="728" t="s">
        <v>1149</v>
      </c>
      <c r="K23" s="728" t="s">
        <v>1150</v>
      </c>
      <c r="L23" s="729" t="s">
        <v>355</v>
      </c>
      <c r="M23" s="390" t="s">
        <v>373</v>
      </c>
      <c r="N23" s="712" t="s">
        <v>112</v>
      </c>
      <c r="O23" s="713">
        <v>0.2</v>
      </c>
      <c r="P23" s="632" t="s">
        <v>53</v>
      </c>
      <c r="Q23" s="632" t="s">
        <v>53</v>
      </c>
      <c r="R23" s="632" t="s">
        <v>53</v>
      </c>
      <c r="S23" s="632" t="s">
        <v>53</v>
      </c>
      <c r="T23" s="632" t="s">
        <v>53</v>
      </c>
      <c r="U23" s="632" t="s">
        <v>53</v>
      </c>
      <c r="V23" s="632" t="s">
        <v>53</v>
      </c>
      <c r="W23" s="632" t="s">
        <v>53</v>
      </c>
      <c r="X23" s="632" t="s">
        <v>54</v>
      </c>
      <c r="Y23" s="632" t="s">
        <v>53</v>
      </c>
      <c r="Z23" s="632" t="s">
        <v>53</v>
      </c>
      <c r="AA23" s="632" t="s">
        <v>53</v>
      </c>
      <c r="AB23" s="632" t="s">
        <v>53</v>
      </c>
      <c r="AC23" s="632" t="s">
        <v>53</v>
      </c>
      <c r="AD23" s="632" t="s">
        <v>53</v>
      </c>
      <c r="AE23" s="632" t="s">
        <v>54</v>
      </c>
      <c r="AF23" s="632" t="s">
        <v>53</v>
      </c>
      <c r="AG23" s="632" t="s">
        <v>53</v>
      </c>
      <c r="AH23" s="632" t="s">
        <v>54</v>
      </c>
      <c r="AI23" s="600">
        <v>16</v>
      </c>
      <c r="AJ23" s="628" t="s">
        <v>155</v>
      </c>
      <c r="AK23" s="627">
        <v>1</v>
      </c>
      <c r="AL23" s="732" t="s">
        <v>91</v>
      </c>
      <c r="AM23" s="687" t="s">
        <v>84</v>
      </c>
      <c r="AN23" s="742" t="s">
        <v>1151</v>
      </c>
      <c r="AO23" s="542" t="s">
        <v>1152</v>
      </c>
      <c r="AP23" s="356" t="s">
        <v>103</v>
      </c>
      <c r="AQ23" s="708" t="s">
        <v>62</v>
      </c>
      <c r="AR23" s="711">
        <v>0.15</v>
      </c>
      <c r="AS23" s="708" t="s">
        <v>56</v>
      </c>
      <c r="AT23" s="627">
        <v>0.15</v>
      </c>
      <c r="AU23" s="606">
        <v>0.3</v>
      </c>
      <c r="AV23" s="708" t="s">
        <v>57</v>
      </c>
      <c r="AW23" s="708" t="s">
        <v>58</v>
      </c>
      <c r="AX23" s="708" t="s">
        <v>59</v>
      </c>
      <c r="AY23" s="606">
        <v>0.14000000000000001</v>
      </c>
      <c r="AZ23" s="605" t="s">
        <v>112</v>
      </c>
      <c r="BA23" s="606">
        <v>1</v>
      </c>
      <c r="BB23" s="605" t="s">
        <v>155</v>
      </c>
      <c r="BC23" s="604" t="s">
        <v>91</v>
      </c>
      <c r="BD23" s="708" t="s">
        <v>60</v>
      </c>
      <c r="BE23" s="725" t="s">
        <v>1153</v>
      </c>
      <c r="BF23" s="725" t="s">
        <v>1152</v>
      </c>
      <c r="BG23" s="683" t="s">
        <v>802</v>
      </c>
      <c r="BH23" s="735">
        <v>44563</v>
      </c>
      <c r="BI23" s="735">
        <v>44926</v>
      </c>
      <c r="BJ23" s="730" t="s">
        <v>1154</v>
      </c>
    </row>
    <row r="24" spans="2:62" ht="128.25" customHeight="1" thickBot="1" x14ac:dyDescent="0.35">
      <c r="B24" s="1583" t="s">
        <v>197</v>
      </c>
      <c r="C24" s="1956" t="s">
        <v>216</v>
      </c>
      <c r="D24" s="1906" t="s">
        <v>229</v>
      </c>
      <c r="E24" s="1592" t="s">
        <v>50</v>
      </c>
      <c r="F24" s="1892" t="s">
        <v>289</v>
      </c>
      <c r="G24" s="1698" t="s">
        <v>753</v>
      </c>
      <c r="H24" s="1977" t="s">
        <v>367</v>
      </c>
      <c r="I24" s="1617" t="s">
        <v>63</v>
      </c>
      <c r="J24" s="1740" t="s">
        <v>750</v>
      </c>
      <c r="K24" s="1738" t="s">
        <v>751</v>
      </c>
      <c r="L24" s="1630" t="s">
        <v>355</v>
      </c>
      <c r="M24" s="1617" t="s">
        <v>373</v>
      </c>
      <c r="N24" s="1624" t="s">
        <v>112</v>
      </c>
      <c r="O24" s="1627">
        <v>0.2</v>
      </c>
      <c r="P24" s="1706" t="s">
        <v>53</v>
      </c>
      <c r="Q24" s="1706" t="s">
        <v>53</v>
      </c>
      <c r="R24" s="1706" t="s">
        <v>53</v>
      </c>
      <c r="S24" s="1706" t="s">
        <v>54</v>
      </c>
      <c r="T24" s="1706" t="s">
        <v>53</v>
      </c>
      <c r="U24" s="1706" t="s">
        <v>53</v>
      </c>
      <c r="V24" s="1706" t="s">
        <v>53</v>
      </c>
      <c r="W24" s="1706" t="s">
        <v>54</v>
      </c>
      <c r="X24" s="1706" t="s">
        <v>54</v>
      </c>
      <c r="Y24" s="1706" t="s">
        <v>53</v>
      </c>
      <c r="Z24" s="1706" t="s">
        <v>53</v>
      </c>
      <c r="AA24" s="1706" t="s">
        <v>53</v>
      </c>
      <c r="AB24" s="1706" t="s">
        <v>53</v>
      </c>
      <c r="AC24" s="1706" t="s">
        <v>53</v>
      </c>
      <c r="AD24" s="1706" t="s">
        <v>54</v>
      </c>
      <c r="AE24" s="1706" t="s">
        <v>54</v>
      </c>
      <c r="AF24" s="1706" t="s">
        <v>54</v>
      </c>
      <c r="AG24" s="1706" t="s">
        <v>54</v>
      </c>
      <c r="AH24" s="1706" t="s">
        <v>54</v>
      </c>
      <c r="AI24" s="1889">
        <v>11</v>
      </c>
      <c r="AJ24" s="1632" t="s">
        <v>130</v>
      </c>
      <c r="AK24" s="1635">
        <v>0.8</v>
      </c>
      <c r="AL24" s="1638" t="s">
        <v>129</v>
      </c>
      <c r="AM24" s="389" t="s">
        <v>84</v>
      </c>
      <c r="AN24" s="391" t="s">
        <v>755</v>
      </c>
      <c r="AO24" s="181" t="s">
        <v>752</v>
      </c>
      <c r="AP24" s="642" t="s">
        <v>103</v>
      </c>
      <c r="AQ24" s="658" t="s">
        <v>61</v>
      </c>
      <c r="AR24" s="199">
        <v>0.25</v>
      </c>
      <c r="AS24" s="658" t="s">
        <v>56</v>
      </c>
      <c r="AT24" s="643">
        <v>0.15</v>
      </c>
      <c r="AU24" s="644">
        <v>0.4</v>
      </c>
      <c r="AV24" s="658" t="s">
        <v>57</v>
      </c>
      <c r="AW24" s="658" t="s">
        <v>58</v>
      </c>
      <c r="AX24" s="658" t="s">
        <v>59</v>
      </c>
      <c r="AY24" s="644">
        <v>0.12</v>
      </c>
      <c r="AZ24" s="645" t="s">
        <v>112</v>
      </c>
      <c r="BA24" s="644">
        <v>0.8</v>
      </c>
      <c r="BB24" s="645" t="s">
        <v>130</v>
      </c>
      <c r="BC24" s="646" t="s">
        <v>129</v>
      </c>
      <c r="BD24" s="1619" t="s">
        <v>60</v>
      </c>
      <c r="BE24" s="1983" t="s">
        <v>756</v>
      </c>
      <c r="BF24" s="1704" t="s">
        <v>757</v>
      </c>
      <c r="BG24" s="1704" t="s">
        <v>390</v>
      </c>
      <c r="BH24" s="1714">
        <v>44713</v>
      </c>
      <c r="BI24" s="1710">
        <v>44895</v>
      </c>
      <c r="BJ24" s="1712" t="s">
        <v>758</v>
      </c>
    </row>
    <row r="25" spans="2:62" ht="189.75" customHeight="1" thickBot="1" x14ac:dyDescent="0.35">
      <c r="B25" s="1585"/>
      <c r="C25" s="1957"/>
      <c r="D25" s="1907"/>
      <c r="E25" s="1594"/>
      <c r="F25" s="1894"/>
      <c r="G25" s="1699"/>
      <c r="H25" s="1978"/>
      <c r="I25" s="1618"/>
      <c r="J25" s="1742"/>
      <c r="K25" s="1744"/>
      <c r="L25" s="1631"/>
      <c r="M25" s="1618"/>
      <c r="N25" s="1626"/>
      <c r="O25" s="1629"/>
      <c r="P25" s="1707"/>
      <c r="Q25" s="1707"/>
      <c r="R25" s="1707"/>
      <c r="S25" s="1707"/>
      <c r="T25" s="1707"/>
      <c r="U25" s="1707"/>
      <c r="V25" s="1707"/>
      <c r="W25" s="1707"/>
      <c r="X25" s="1707"/>
      <c r="Y25" s="1707"/>
      <c r="Z25" s="1707"/>
      <c r="AA25" s="1707"/>
      <c r="AB25" s="1707"/>
      <c r="AC25" s="1707"/>
      <c r="AD25" s="1707"/>
      <c r="AE25" s="1707"/>
      <c r="AF25" s="1707"/>
      <c r="AG25" s="1707"/>
      <c r="AH25" s="1707"/>
      <c r="AI25" s="1891"/>
      <c r="AJ25" s="1633"/>
      <c r="AK25" s="1637"/>
      <c r="AL25" s="1640"/>
      <c r="AM25" s="710" t="s">
        <v>347</v>
      </c>
      <c r="AN25" s="392" t="s">
        <v>754</v>
      </c>
      <c r="AO25" s="181" t="s">
        <v>752</v>
      </c>
      <c r="AP25" s="675" t="s">
        <v>103</v>
      </c>
      <c r="AQ25" s="669" t="s">
        <v>62</v>
      </c>
      <c r="AR25" s="198">
        <v>0.15</v>
      </c>
      <c r="AS25" s="669" t="s">
        <v>56</v>
      </c>
      <c r="AT25" s="651">
        <v>0.15</v>
      </c>
      <c r="AU25" s="676">
        <v>0.3</v>
      </c>
      <c r="AV25" s="669" t="s">
        <v>73</v>
      </c>
      <c r="AW25" s="669" t="s">
        <v>58</v>
      </c>
      <c r="AX25" s="669" t="s">
        <v>59</v>
      </c>
      <c r="AY25" s="671">
        <v>8.3999999999999991E-2</v>
      </c>
      <c r="AZ25" s="677" t="s">
        <v>112</v>
      </c>
      <c r="BA25" s="654">
        <v>0.8</v>
      </c>
      <c r="BB25" s="677" t="s">
        <v>130</v>
      </c>
      <c r="BC25" s="672" t="s">
        <v>129</v>
      </c>
      <c r="BD25" s="1621"/>
      <c r="BE25" s="1984"/>
      <c r="BF25" s="1705"/>
      <c r="BG25" s="1705"/>
      <c r="BH25" s="1715"/>
      <c r="BI25" s="1711"/>
      <c r="BJ25" s="1713"/>
    </row>
    <row r="26" spans="2:62" ht="207" customHeight="1" thickBot="1" x14ac:dyDescent="0.35">
      <c r="B26" s="1583" t="s">
        <v>195</v>
      </c>
      <c r="C26" s="1956" t="s">
        <v>208</v>
      </c>
      <c r="D26" s="1906" t="s">
        <v>230</v>
      </c>
      <c r="E26" s="800" t="s">
        <v>74</v>
      </c>
      <c r="F26" s="705" t="s">
        <v>301</v>
      </c>
      <c r="G26" s="688" t="s">
        <v>1245</v>
      </c>
      <c r="H26" s="537" t="s">
        <v>367</v>
      </c>
      <c r="I26" s="688" t="s">
        <v>63</v>
      </c>
      <c r="J26" s="688" t="s">
        <v>1091</v>
      </c>
      <c r="K26" s="688" t="s">
        <v>1092</v>
      </c>
      <c r="L26" s="689" t="s">
        <v>355</v>
      </c>
      <c r="M26" s="299" t="s">
        <v>372</v>
      </c>
      <c r="N26" s="690" t="s">
        <v>135</v>
      </c>
      <c r="O26" s="691">
        <v>1</v>
      </c>
      <c r="P26" s="692" t="s">
        <v>53</v>
      </c>
      <c r="Q26" s="692" t="s">
        <v>53</v>
      </c>
      <c r="R26" s="692" t="s">
        <v>54</v>
      </c>
      <c r="S26" s="692" t="s">
        <v>54</v>
      </c>
      <c r="T26" s="692" t="s">
        <v>53</v>
      </c>
      <c r="U26" s="692" t="s">
        <v>53</v>
      </c>
      <c r="V26" s="692" t="s">
        <v>53</v>
      </c>
      <c r="W26" s="692" t="s">
        <v>53</v>
      </c>
      <c r="X26" s="692" t="s">
        <v>54</v>
      </c>
      <c r="Y26" s="692" t="s">
        <v>53</v>
      </c>
      <c r="Z26" s="692" t="s">
        <v>53</v>
      </c>
      <c r="AA26" s="692" t="s">
        <v>53</v>
      </c>
      <c r="AB26" s="692" t="s">
        <v>53</v>
      </c>
      <c r="AC26" s="692" t="s">
        <v>53</v>
      </c>
      <c r="AD26" s="692" t="s">
        <v>53</v>
      </c>
      <c r="AE26" s="692" t="s">
        <v>53</v>
      </c>
      <c r="AF26" s="692" t="s">
        <v>53</v>
      </c>
      <c r="AG26" s="692" t="s">
        <v>53</v>
      </c>
      <c r="AH26" s="692" t="s">
        <v>54</v>
      </c>
      <c r="AI26" s="703">
        <v>15</v>
      </c>
      <c r="AJ26" s="694" t="s">
        <v>155</v>
      </c>
      <c r="AK26" s="695">
        <v>1</v>
      </c>
      <c r="AL26" s="706" t="s">
        <v>91</v>
      </c>
      <c r="AM26" s="686" t="s">
        <v>84</v>
      </c>
      <c r="AN26" s="377" t="s">
        <v>1246</v>
      </c>
      <c r="AO26" s="181" t="s">
        <v>1247</v>
      </c>
      <c r="AP26" s="805" t="s">
        <v>103</v>
      </c>
      <c r="AQ26" s="786" t="s">
        <v>61</v>
      </c>
      <c r="AR26" s="465">
        <v>0.25</v>
      </c>
      <c r="AS26" s="786" t="s">
        <v>56</v>
      </c>
      <c r="AT26" s="784">
        <v>0.15</v>
      </c>
      <c r="AU26" s="792">
        <v>0.4</v>
      </c>
      <c r="AV26" s="786" t="s">
        <v>57</v>
      </c>
      <c r="AW26" s="786" t="s">
        <v>58</v>
      </c>
      <c r="AX26" s="786" t="s">
        <v>59</v>
      </c>
      <c r="AY26" s="792">
        <v>0.6</v>
      </c>
      <c r="AZ26" s="790" t="s">
        <v>122</v>
      </c>
      <c r="BA26" s="792">
        <v>1</v>
      </c>
      <c r="BB26" s="790" t="s">
        <v>155</v>
      </c>
      <c r="BC26" s="794" t="s">
        <v>91</v>
      </c>
      <c r="BD26" s="786" t="s">
        <v>60</v>
      </c>
      <c r="BE26" s="798" t="s">
        <v>1248</v>
      </c>
      <c r="BF26" s="798" t="s">
        <v>1249</v>
      </c>
      <c r="BG26" s="466" t="s">
        <v>430</v>
      </c>
      <c r="BH26" s="467">
        <v>44562</v>
      </c>
      <c r="BI26" s="467">
        <v>44895</v>
      </c>
      <c r="BJ26" s="796" t="s">
        <v>1093</v>
      </c>
    </row>
    <row r="27" spans="2:62" ht="72" customHeight="1" thickBot="1" x14ac:dyDescent="0.35">
      <c r="B27" s="1584"/>
      <c r="C27" s="1979"/>
      <c r="D27" s="1940"/>
      <c r="E27" s="1648" t="s">
        <v>50</v>
      </c>
      <c r="F27" s="1892" t="s">
        <v>304</v>
      </c>
      <c r="G27" s="1615" t="s">
        <v>851</v>
      </c>
      <c r="H27" s="1961" t="s">
        <v>367</v>
      </c>
      <c r="I27" s="1617" t="s">
        <v>63</v>
      </c>
      <c r="J27" s="1630" t="s">
        <v>1228</v>
      </c>
      <c r="K27" s="1630" t="s">
        <v>852</v>
      </c>
      <c r="L27" s="1630" t="s">
        <v>101</v>
      </c>
      <c r="M27" s="1617" t="s">
        <v>372</v>
      </c>
      <c r="N27" s="1624" t="s">
        <v>135</v>
      </c>
      <c r="O27" s="1627">
        <v>1</v>
      </c>
      <c r="P27" s="1706" t="s">
        <v>53</v>
      </c>
      <c r="Q27" s="1706" t="s">
        <v>53</v>
      </c>
      <c r="R27" s="1706" t="s">
        <v>53</v>
      </c>
      <c r="S27" s="1706" t="s">
        <v>53</v>
      </c>
      <c r="T27" s="1706" t="s">
        <v>53</v>
      </c>
      <c r="U27" s="1706" t="s">
        <v>53</v>
      </c>
      <c r="V27" s="1706" t="s">
        <v>53</v>
      </c>
      <c r="W27" s="1706" t="s">
        <v>53</v>
      </c>
      <c r="X27" s="1706" t="s">
        <v>53</v>
      </c>
      <c r="Y27" s="1706" t="s">
        <v>53</v>
      </c>
      <c r="Z27" s="1706" t="s">
        <v>53</v>
      </c>
      <c r="AA27" s="1706" t="s">
        <v>53</v>
      </c>
      <c r="AB27" s="1706" t="s">
        <v>53</v>
      </c>
      <c r="AC27" s="1706" t="s">
        <v>53</v>
      </c>
      <c r="AD27" s="1706" t="s">
        <v>53</v>
      </c>
      <c r="AE27" s="1706" t="s">
        <v>54</v>
      </c>
      <c r="AF27" s="1706" t="s">
        <v>53</v>
      </c>
      <c r="AG27" s="1706" t="s">
        <v>53</v>
      </c>
      <c r="AH27" s="1706" t="s">
        <v>54</v>
      </c>
      <c r="AI27" s="1889">
        <v>17</v>
      </c>
      <c r="AJ27" s="1632" t="s">
        <v>155</v>
      </c>
      <c r="AK27" s="1635">
        <v>1</v>
      </c>
      <c r="AL27" s="1947" t="s">
        <v>91</v>
      </c>
      <c r="AM27" s="1985" t="s">
        <v>84</v>
      </c>
      <c r="AN27" s="1732" t="s">
        <v>853</v>
      </c>
      <c r="AO27" s="1991" t="s">
        <v>787</v>
      </c>
      <c r="AP27" s="1724" t="s">
        <v>103</v>
      </c>
      <c r="AQ27" s="1619" t="s">
        <v>61</v>
      </c>
      <c r="AR27" s="707">
        <v>0.25</v>
      </c>
      <c r="AS27" s="1619" t="s">
        <v>56</v>
      </c>
      <c r="AT27" s="1635">
        <v>0.15</v>
      </c>
      <c r="AU27" s="1725">
        <v>0.4</v>
      </c>
      <c r="AV27" s="1619" t="s">
        <v>57</v>
      </c>
      <c r="AW27" s="1619" t="s">
        <v>58</v>
      </c>
      <c r="AX27" s="1619" t="s">
        <v>59</v>
      </c>
      <c r="AY27" s="1725">
        <v>0.6</v>
      </c>
      <c r="AZ27" s="1731" t="s">
        <v>122</v>
      </c>
      <c r="BA27" s="1725">
        <v>1</v>
      </c>
      <c r="BB27" s="1731" t="s">
        <v>155</v>
      </c>
      <c r="BC27" s="1723" t="s">
        <v>91</v>
      </c>
      <c r="BD27" s="1619" t="s">
        <v>60</v>
      </c>
      <c r="BE27" s="607" t="s">
        <v>856</v>
      </c>
      <c r="BF27" s="584" t="s">
        <v>854</v>
      </c>
      <c r="BG27" s="584" t="s">
        <v>395</v>
      </c>
      <c r="BH27" s="585">
        <v>44562</v>
      </c>
      <c r="BI27" s="586">
        <v>44926</v>
      </c>
      <c r="BJ27" s="1762" t="s">
        <v>855</v>
      </c>
    </row>
    <row r="28" spans="2:62" ht="66" customHeight="1" thickBot="1" x14ac:dyDescent="0.35">
      <c r="B28" s="1584"/>
      <c r="C28" s="1979"/>
      <c r="D28" s="1940"/>
      <c r="E28" s="1593"/>
      <c r="F28" s="1893"/>
      <c r="G28" s="1659"/>
      <c r="H28" s="1982"/>
      <c r="I28" s="1622"/>
      <c r="J28" s="1647"/>
      <c r="K28" s="1647"/>
      <c r="L28" s="1647"/>
      <c r="M28" s="1622"/>
      <c r="N28" s="1625"/>
      <c r="O28" s="1628"/>
      <c r="P28" s="1765"/>
      <c r="Q28" s="1765"/>
      <c r="R28" s="1765"/>
      <c r="S28" s="1765"/>
      <c r="T28" s="1765"/>
      <c r="U28" s="1765"/>
      <c r="V28" s="1765"/>
      <c r="W28" s="1765"/>
      <c r="X28" s="1765"/>
      <c r="Y28" s="1765"/>
      <c r="Z28" s="1765"/>
      <c r="AA28" s="1765"/>
      <c r="AB28" s="1765"/>
      <c r="AC28" s="1765"/>
      <c r="AD28" s="1765"/>
      <c r="AE28" s="1765"/>
      <c r="AF28" s="1765"/>
      <c r="AG28" s="1765"/>
      <c r="AH28" s="1765"/>
      <c r="AI28" s="1890"/>
      <c r="AJ28" s="1634"/>
      <c r="AK28" s="1636"/>
      <c r="AL28" s="1944"/>
      <c r="AM28" s="1986"/>
      <c r="AN28" s="1990"/>
      <c r="AO28" s="1992"/>
      <c r="AP28" s="1994"/>
      <c r="AQ28" s="1620"/>
      <c r="AR28" s="707"/>
      <c r="AS28" s="1620"/>
      <c r="AT28" s="1636"/>
      <c r="AU28" s="1988"/>
      <c r="AV28" s="1620"/>
      <c r="AW28" s="1620"/>
      <c r="AX28" s="1620"/>
      <c r="AY28" s="1988"/>
      <c r="AZ28" s="1989"/>
      <c r="BA28" s="1988"/>
      <c r="BB28" s="1989"/>
      <c r="BC28" s="1930"/>
      <c r="BD28" s="1620"/>
      <c r="BE28" s="609" t="s">
        <v>857</v>
      </c>
      <c r="BF28" s="471" t="s">
        <v>854</v>
      </c>
      <c r="BG28" s="471" t="s">
        <v>395</v>
      </c>
      <c r="BH28" s="274">
        <v>44562</v>
      </c>
      <c r="BI28" s="472">
        <v>44926</v>
      </c>
      <c r="BJ28" s="1763"/>
    </row>
    <row r="29" spans="2:62" ht="104.25" customHeight="1" thickBot="1" x14ac:dyDescent="0.35">
      <c r="B29" s="1584"/>
      <c r="C29" s="1979"/>
      <c r="D29" s="1940"/>
      <c r="E29" s="1593"/>
      <c r="F29" s="1893"/>
      <c r="G29" s="1659"/>
      <c r="H29" s="1982"/>
      <c r="I29" s="1622"/>
      <c r="J29" s="1647"/>
      <c r="K29" s="1647"/>
      <c r="L29" s="1647"/>
      <c r="M29" s="1622"/>
      <c r="N29" s="1625"/>
      <c r="O29" s="1628"/>
      <c r="P29" s="1765"/>
      <c r="Q29" s="1765"/>
      <c r="R29" s="1765"/>
      <c r="S29" s="1765"/>
      <c r="T29" s="1765"/>
      <c r="U29" s="1765"/>
      <c r="V29" s="1765"/>
      <c r="W29" s="1765"/>
      <c r="X29" s="1765"/>
      <c r="Y29" s="1765"/>
      <c r="Z29" s="1765"/>
      <c r="AA29" s="1765"/>
      <c r="AB29" s="1765"/>
      <c r="AC29" s="1765"/>
      <c r="AD29" s="1765"/>
      <c r="AE29" s="1765"/>
      <c r="AF29" s="1765"/>
      <c r="AG29" s="1765"/>
      <c r="AH29" s="1765"/>
      <c r="AI29" s="1890"/>
      <c r="AJ29" s="1634"/>
      <c r="AK29" s="1636"/>
      <c r="AL29" s="1944"/>
      <c r="AM29" s="1986"/>
      <c r="AN29" s="1990"/>
      <c r="AO29" s="1992"/>
      <c r="AP29" s="1994"/>
      <c r="AQ29" s="1620"/>
      <c r="AR29" s="707"/>
      <c r="AS29" s="1620"/>
      <c r="AT29" s="1636"/>
      <c r="AU29" s="1988"/>
      <c r="AV29" s="1620"/>
      <c r="AW29" s="1620"/>
      <c r="AX29" s="1620"/>
      <c r="AY29" s="1988"/>
      <c r="AZ29" s="1989"/>
      <c r="BA29" s="1988"/>
      <c r="BB29" s="1989"/>
      <c r="BC29" s="1930"/>
      <c r="BD29" s="1620"/>
      <c r="BE29" s="609" t="s">
        <v>859</v>
      </c>
      <c r="BF29" s="471" t="s">
        <v>854</v>
      </c>
      <c r="BG29" s="471" t="s">
        <v>395</v>
      </c>
      <c r="BH29" s="274">
        <v>44562</v>
      </c>
      <c r="BI29" s="472">
        <v>44926</v>
      </c>
      <c r="BJ29" s="1763"/>
    </row>
    <row r="30" spans="2:62" ht="132.75" customHeight="1" thickBot="1" x14ac:dyDescent="0.35">
      <c r="B30" s="1584"/>
      <c r="C30" s="1979"/>
      <c r="D30" s="1940"/>
      <c r="E30" s="1614"/>
      <c r="F30" s="1894"/>
      <c r="G30" s="1616"/>
      <c r="H30" s="1962"/>
      <c r="I30" s="1618"/>
      <c r="J30" s="1631"/>
      <c r="K30" s="1631"/>
      <c r="L30" s="1631"/>
      <c r="M30" s="1618"/>
      <c r="N30" s="1626"/>
      <c r="O30" s="1629"/>
      <c r="P30" s="1707"/>
      <c r="Q30" s="1707"/>
      <c r="R30" s="1707"/>
      <c r="S30" s="1707"/>
      <c r="T30" s="1707"/>
      <c r="U30" s="1707"/>
      <c r="V30" s="1707"/>
      <c r="W30" s="1707"/>
      <c r="X30" s="1707"/>
      <c r="Y30" s="1707"/>
      <c r="Z30" s="1707"/>
      <c r="AA30" s="1707"/>
      <c r="AB30" s="1707"/>
      <c r="AC30" s="1707"/>
      <c r="AD30" s="1707"/>
      <c r="AE30" s="1707"/>
      <c r="AF30" s="1707"/>
      <c r="AG30" s="1707"/>
      <c r="AH30" s="1707"/>
      <c r="AI30" s="1891"/>
      <c r="AJ30" s="1633"/>
      <c r="AK30" s="1637"/>
      <c r="AL30" s="1945"/>
      <c r="AM30" s="1987"/>
      <c r="AN30" s="1733"/>
      <c r="AO30" s="1993"/>
      <c r="AP30" s="1684"/>
      <c r="AQ30" s="1621"/>
      <c r="AR30" s="465"/>
      <c r="AS30" s="1621"/>
      <c r="AT30" s="1637"/>
      <c r="AU30" s="1673"/>
      <c r="AV30" s="1621"/>
      <c r="AW30" s="1621"/>
      <c r="AX30" s="1621"/>
      <c r="AY30" s="1673"/>
      <c r="AZ30" s="1686"/>
      <c r="BA30" s="1673"/>
      <c r="BB30" s="1686"/>
      <c r="BC30" s="1688"/>
      <c r="BD30" s="1621"/>
      <c r="BE30" s="482" t="s">
        <v>858</v>
      </c>
      <c r="BF30" s="483" t="s">
        <v>854</v>
      </c>
      <c r="BG30" s="483" t="s">
        <v>395</v>
      </c>
      <c r="BH30" s="484">
        <v>44562</v>
      </c>
      <c r="BI30" s="485">
        <v>44926</v>
      </c>
      <c r="BJ30" s="1764"/>
    </row>
    <row r="31" spans="2:62" ht="137.25" customHeight="1" thickBot="1" x14ac:dyDescent="0.35">
      <c r="B31" s="1584"/>
      <c r="C31" s="1979"/>
      <c r="D31" s="1940"/>
      <c r="E31" s="1648" t="s">
        <v>50</v>
      </c>
      <c r="F31" s="1892" t="s">
        <v>330</v>
      </c>
      <c r="G31" s="1615" t="s">
        <v>864</v>
      </c>
      <c r="H31" s="1961" t="s">
        <v>367</v>
      </c>
      <c r="I31" s="1617" t="s">
        <v>63</v>
      </c>
      <c r="J31" s="1630" t="s">
        <v>1229</v>
      </c>
      <c r="K31" s="1630" t="s">
        <v>865</v>
      </c>
      <c r="L31" s="1630" t="s">
        <v>355</v>
      </c>
      <c r="M31" s="1617" t="s">
        <v>372</v>
      </c>
      <c r="N31" s="1624" t="s">
        <v>135</v>
      </c>
      <c r="O31" s="1627">
        <v>1</v>
      </c>
      <c r="P31" s="1706" t="s">
        <v>53</v>
      </c>
      <c r="Q31" s="1706" t="s">
        <v>53</v>
      </c>
      <c r="R31" s="1706" t="s">
        <v>53</v>
      </c>
      <c r="S31" s="1706" t="s">
        <v>53</v>
      </c>
      <c r="T31" s="1706" t="s">
        <v>53</v>
      </c>
      <c r="U31" s="1706" t="s">
        <v>53</v>
      </c>
      <c r="V31" s="1706" t="s">
        <v>53</v>
      </c>
      <c r="W31" s="1706" t="s">
        <v>53</v>
      </c>
      <c r="X31" s="1706" t="s">
        <v>53</v>
      </c>
      <c r="Y31" s="1706" t="s">
        <v>53</v>
      </c>
      <c r="Z31" s="1706" t="s">
        <v>53</v>
      </c>
      <c r="AA31" s="1706" t="s">
        <v>53</v>
      </c>
      <c r="AB31" s="1706" t="s">
        <v>53</v>
      </c>
      <c r="AC31" s="1706" t="s">
        <v>53</v>
      </c>
      <c r="AD31" s="1706" t="s">
        <v>53</v>
      </c>
      <c r="AE31" s="1706" t="s">
        <v>54</v>
      </c>
      <c r="AF31" s="1706" t="s">
        <v>53</v>
      </c>
      <c r="AG31" s="1706" t="s">
        <v>53</v>
      </c>
      <c r="AH31" s="1706" t="s">
        <v>54</v>
      </c>
      <c r="AI31" s="1889">
        <v>17</v>
      </c>
      <c r="AJ31" s="1632" t="s">
        <v>155</v>
      </c>
      <c r="AK31" s="1635">
        <v>1</v>
      </c>
      <c r="AL31" s="1947" t="s">
        <v>91</v>
      </c>
      <c r="AM31" s="162" t="s">
        <v>84</v>
      </c>
      <c r="AN31" s="603" t="s">
        <v>866</v>
      </c>
      <c r="AO31" s="543" t="s">
        <v>870</v>
      </c>
      <c r="AP31" s="642" t="s">
        <v>103</v>
      </c>
      <c r="AQ31" s="658" t="s">
        <v>62</v>
      </c>
      <c r="AR31" s="199">
        <v>0.15</v>
      </c>
      <c r="AS31" s="658" t="s">
        <v>56</v>
      </c>
      <c r="AT31" s="643">
        <v>0.15</v>
      </c>
      <c r="AU31" s="644">
        <v>0.3</v>
      </c>
      <c r="AV31" s="658" t="s">
        <v>57</v>
      </c>
      <c r="AW31" s="658" t="s">
        <v>58</v>
      </c>
      <c r="AX31" s="658" t="s">
        <v>59</v>
      </c>
      <c r="AY31" s="644">
        <v>0.7</v>
      </c>
      <c r="AZ31" s="645" t="s">
        <v>129</v>
      </c>
      <c r="BA31" s="644">
        <v>1</v>
      </c>
      <c r="BB31" s="645" t="s">
        <v>155</v>
      </c>
      <c r="BC31" s="646" t="s">
        <v>91</v>
      </c>
      <c r="BD31" s="1619" t="s">
        <v>60</v>
      </c>
      <c r="BE31" s="1704" t="s">
        <v>871</v>
      </c>
      <c r="BF31" s="1704" t="s">
        <v>872</v>
      </c>
      <c r="BG31" s="1704" t="s">
        <v>395</v>
      </c>
      <c r="BH31" s="1714">
        <v>44562</v>
      </c>
      <c r="BI31" s="1710">
        <v>44926</v>
      </c>
      <c r="BJ31" s="1762" t="s">
        <v>873</v>
      </c>
    </row>
    <row r="32" spans="2:62" ht="164.25" customHeight="1" thickBot="1" x14ac:dyDescent="0.35">
      <c r="B32" s="1584"/>
      <c r="C32" s="1979"/>
      <c r="D32" s="1940"/>
      <c r="E32" s="1593"/>
      <c r="F32" s="1893"/>
      <c r="G32" s="1659"/>
      <c r="H32" s="1982"/>
      <c r="I32" s="1622"/>
      <c r="J32" s="1647"/>
      <c r="K32" s="1647"/>
      <c r="L32" s="1647"/>
      <c r="M32" s="1622"/>
      <c r="N32" s="1625"/>
      <c r="O32" s="1628"/>
      <c r="P32" s="1765"/>
      <c r="Q32" s="1765"/>
      <c r="R32" s="1765"/>
      <c r="S32" s="1765"/>
      <c r="T32" s="1765"/>
      <c r="U32" s="1765"/>
      <c r="V32" s="1765"/>
      <c r="W32" s="1765"/>
      <c r="X32" s="1765"/>
      <c r="Y32" s="1765"/>
      <c r="Z32" s="1765"/>
      <c r="AA32" s="1765"/>
      <c r="AB32" s="1765"/>
      <c r="AC32" s="1765"/>
      <c r="AD32" s="1765"/>
      <c r="AE32" s="1765"/>
      <c r="AF32" s="1765"/>
      <c r="AG32" s="1765"/>
      <c r="AH32" s="1765"/>
      <c r="AI32" s="1890"/>
      <c r="AJ32" s="1634"/>
      <c r="AK32" s="1636"/>
      <c r="AL32" s="1944"/>
      <c r="AM32" s="162" t="s">
        <v>347</v>
      </c>
      <c r="AN32" s="603" t="s">
        <v>867</v>
      </c>
      <c r="AO32" s="544" t="s">
        <v>870</v>
      </c>
      <c r="AP32" s="343" t="s">
        <v>103</v>
      </c>
      <c r="AQ32" s="659" t="s">
        <v>62</v>
      </c>
      <c r="AR32" s="266">
        <v>0.15</v>
      </c>
      <c r="AS32" s="659" t="s">
        <v>56</v>
      </c>
      <c r="AT32" s="617">
        <v>0.15</v>
      </c>
      <c r="AU32" s="618">
        <v>0.3</v>
      </c>
      <c r="AV32" s="659" t="s">
        <v>57</v>
      </c>
      <c r="AW32" s="659" t="s">
        <v>58</v>
      </c>
      <c r="AX32" s="659" t="s">
        <v>59</v>
      </c>
      <c r="AY32" s="629">
        <v>0.49</v>
      </c>
      <c r="AZ32" s="619" t="s">
        <v>122</v>
      </c>
      <c r="BA32" s="618">
        <v>1</v>
      </c>
      <c r="BB32" s="619" t="s">
        <v>155</v>
      </c>
      <c r="BC32" s="620" t="s">
        <v>91</v>
      </c>
      <c r="BD32" s="1620"/>
      <c r="BE32" s="1995"/>
      <c r="BF32" s="1995"/>
      <c r="BG32" s="1995"/>
      <c r="BH32" s="1996"/>
      <c r="BI32" s="1997"/>
      <c r="BJ32" s="1763"/>
    </row>
    <row r="33" spans="2:62" ht="159" customHeight="1" thickBot="1" x14ac:dyDescent="0.35">
      <c r="B33" s="1584"/>
      <c r="C33" s="1979"/>
      <c r="D33" s="1940"/>
      <c r="E33" s="1593"/>
      <c r="F33" s="1893"/>
      <c r="G33" s="1659"/>
      <c r="H33" s="1982"/>
      <c r="I33" s="1622"/>
      <c r="J33" s="1647"/>
      <c r="K33" s="1647"/>
      <c r="L33" s="1647"/>
      <c r="M33" s="1622"/>
      <c r="N33" s="1625"/>
      <c r="O33" s="1628"/>
      <c r="P33" s="1765"/>
      <c r="Q33" s="1765"/>
      <c r="R33" s="1765"/>
      <c r="S33" s="1765"/>
      <c r="T33" s="1765"/>
      <c r="U33" s="1765"/>
      <c r="V33" s="1765"/>
      <c r="W33" s="1765"/>
      <c r="X33" s="1765"/>
      <c r="Y33" s="1765"/>
      <c r="Z33" s="1765"/>
      <c r="AA33" s="1765"/>
      <c r="AB33" s="1765"/>
      <c r="AC33" s="1765"/>
      <c r="AD33" s="1765"/>
      <c r="AE33" s="1765"/>
      <c r="AF33" s="1765"/>
      <c r="AG33" s="1765"/>
      <c r="AH33" s="1765"/>
      <c r="AI33" s="1890"/>
      <c r="AJ33" s="1634"/>
      <c r="AK33" s="1636"/>
      <c r="AL33" s="1944"/>
      <c r="AM33" s="162" t="s">
        <v>348</v>
      </c>
      <c r="AN33" s="603" t="s">
        <v>868</v>
      </c>
      <c r="AO33" s="544" t="s">
        <v>870</v>
      </c>
      <c r="AP33" s="343" t="s">
        <v>105</v>
      </c>
      <c r="AQ33" s="659" t="s">
        <v>55</v>
      </c>
      <c r="AR33" s="266">
        <v>0.1</v>
      </c>
      <c r="AS33" s="659" t="s">
        <v>56</v>
      </c>
      <c r="AT33" s="617">
        <v>0.15</v>
      </c>
      <c r="AU33" s="618">
        <v>0.25</v>
      </c>
      <c r="AV33" s="659" t="s">
        <v>57</v>
      </c>
      <c r="AW33" s="659" t="s">
        <v>58</v>
      </c>
      <c r="AX33" s="659" t="s">
        <v>59</v>
      </c>
      <c r="AY33" s="618">
        <v>0.49</v>
      </c>
      <c r="AZ33" s="619" t="s">
        <v>122</v>
      </c>
      <c r="BA33" s="618">
        <v>0.75</v>
      </c>
      <c r="BB33" s="619" t="s">
        <v>130</v>
      </c>
      <c r="BC33" s="620" t="s">
        <v>129</v>
      </c>
      <c r="BD33" s="1620"/>
      <c r="BE33" s="1995"/>
      <c r="BF33" s="1995"/>
      <c r="BG33" s="1995"/>
      <c r="BH33" s="1996"/>
      <c r="BI33" s="1997"/>
      <c r="BJ33" s="1763"/>
    </row>
    <row r="34" spans="2:62" ht="57.75" customHeight="1" thickBot="1" x14ac:dyDescent="0.35">
      <c r="B34" s="1584"/>
      <c r="C34" s="1979"/>
      <c r="D34" s="1940"/>
      <c r="E34" s="1593"/>
      <c r="F34" s="1893"/>
      <c r="G34" s="1659"/>
      <c r="H34" s="1982"/>
      <c r="I34" s="1622"/>
      <c r="J34" s="1647"/>
      <c r="K34" s="1647"/>
      <c r="L34" s="1647"/>
      <c r="M34" s="1622"/>
      <c r="N34" s="1625"/>
      <c r="O34" s="1628"/>
      <c r="P34" s="1765"/>
      <c r="Q34" s="1765"/>
      <c r="R34" s="1765"/>
      <c r="S34" s="1765"/>
      <c r="T34" s="1765"/>
      <c r="U34" s="1765"/>
      <c r="V34" s="1765"/>
      <c r="W34" s="1765"/>
      <c r="X34" s="1765"/>
      <c r="Y34" s="1765"/>
      <c r="Z34" s="1765"/>
      <c r="AA34" s="1765"/>
      <c r="AB34" s="1765"/>
      <c r="AC34" s="1765"/>
      <c r="AD34" s="1765"/>
      <c r="AE34" s="1765"/>
      <c r="AF34" s="1765"/>
      <c r="AG34" s="1765"/>
      <c r="AH34" s="1765"/>
      <c r="AI34" s="1890"/>
      <c r="AJ34" s="1634"/>
      <c r="AK34" s="1636"/>
      <c r="AL34" s="1944"/>
      <c r="AM34" s="162" t="s">
        <v>349</v>
      </c>
      <c r="AN34" s="603" t="s">
        <v>869</v>
      </c>
      <c r="AO34" s="544" t="s">
        <v>870</v>
      </c>
      <c r="AP34" s="343" t="s">
        <v>105</v>
      </c>
      <c r="AQ34" s="659" t="s">
        <v>55</v>
      </c>
      <c r="AR34" s="266">
        <v>0.1</v>
      </c>
      <c r="AS34" s="659" t="s">
        <v>56</v>
      </c>
      <c r="AT34" s="617">
        <v>0.15</v>
      </c>
      <c r="AU34" s="618">
        <v>0.25</v>
      </c>
      <c r="AV34" s="659" t="s">
        <v>57</v>
      </c>
      <c r="AW34" s="659" t="s">
        <v>58</v>
      </c>
      <c r="AX34" s="659" t="s">
        <v>59</v>
      </c>
      <c r="AY34" s="618">
        <v>0.49</v>
      </c>
      <c r="AZ34" s="619" t="s">
        <v>122</v>
      </c>
      <c r="BA34" s="618">
        <v>0.5625</v>
      </c>
      <c r="BB34" s="619" t="s">
        <v>123</v>
      </c>
      <c r="BC34" s="620" t="s">
        <v>126</v>
      </c>
      <c r="BD34" s="1620"/>
      <c r="BE34" s="1995"/>
      <c r="BF34" s="1995"/>
      <c r="BG34" s="1995"/>
      <c r="BH34" s="1996"/>
      <c r="BI34" s="1997"/>
      <c r="BJ34" s="1763"/>
    </row>
    <row r="35" spans="2:62" ht="127.5" customHeight="1" thickBot="1" x14ac:dyDescent="0.35">
      <c r="B35" s="1585"/>
      <c r="C35" s="1957"/>
      <c r="D35" s="1907"/>
      <c r="E35" s="1594"/>
      <c r="F35" s="1894"/>
      <c r="G35" s="1616"/>
      <c r="H35" s="1962"/>
      <c r="I35" s="1618"/>
      <c r="J35" s="1631"/>
      <c r="K35" s="1631"/>
      <c r="L35" s="1631"/>
      <c r="M35" s="1618"/>
      <c r="N35" s="1626"/>
      <c r="O35" s="1629"/>
      <c r="P35" s="1707"/>
      <c r="Q35" s="1707"/>
      <c r="R35" s="1707"/>
      <c r="S35" s="1707"/>
      <c r="T35" s="1707"/>
      <c r="U35" s="1707"/>
      <c r="V35" s="1707"/>
      <c r="W35" s="1707"/>
      <c r="X35" s="1707"/>
      <c r="Y35" s="1707"/>
      <c r="Z35" s="1707"/>
      <c r="AA35" s="1707"/>
      <c r="AB35" s="1707"/>
      <c r="AC35" s="1707"/>
      <c r="AD35" s="1707"/>
      <c r="AE35" s="1707"/>
      <c r="AF35" s="1707"/>
      <c r="AG35" s="1707"/>
      <c r="AH35" s="1707"/>
      <c r="AI35" s="1891"/>
      <c r="AJ35" s="1633"/>
      <c r="AK35" s="1637"/>
      <c r="AL35" s="1945"/>
      <c r="AM35" s="162" t="s">
        <v>350</v>
      </c>
      <c r="AN35" s="377" t="s">
        <v>1112</v>
      </c>
      <c r="AO35" s="545" t="s">
        <v>1113</v>
      </c>
      <c r="AP35" s="652" t="s">
        <v>103</v>
      </c>
      <c r="AQ35" s="660" t="s">
        <v>62</v>
      </c>
      <c r="AR35" s="267">
        <v>0.15</v>
      </c>
      <c r="AS35" s="660" t="s">
        <v>56</v>
      </c>
      <c r="AT35" s="653">
        <v>0.15</v>
      </c>
      <c r="AU35" s="654">
        <v>0.3</v>
      </c>
      <c r="AV35" s="660" t="s">
        <v>57</v>
      </c>
      <c r="AW35" s="660" t="s">
        <v>58</v>
      </c>
      <c r="AX35" s="660" t="s">
        <v>59</v>
      </c>
      <c r="AY35" s="654">
        <v>0.34299999999999997</v>
      </c>
      <c r="AZ35" s="655" t="s">
        <v>90</v>
      </c>
      <c r="BA35" s="654">
        <v>0.5625</v>
      </c>
      <c r="BB35" s="655" t="s">
        <v>123</v>
      </c>
      <c r="BC35" s="656" t="s">
        <v>126</v>
      </c>
      <c r="BD35" s="1621"/>
      <c r="BE35" s="1705"/>
      <c r="BF35" s="1705"/>
      <c r="BG35" s="1705"/>
      <c r="BH35" s="1715"/>
      <c r="BI35" s="1711"/>
      <c r="BJ35" s="1764"/>
    </row>
    <row r="36" spans="2:62" ht="108" customHeight="1" thickBot="1" x14ac:dyDescent="0.35">
      <c r="B36" s="1583" t="s">
        <v>202</v>
      </c>
      <c r="C36" s="1956" t="s">
        <v>209</v>
      </c>
      <c r="D36" s="1906" t="s">
        <v>225</v>
      </c>
      <c r="E36" s="1592" t="s">
        <v>50</v>
      </c>
      <c r="F36" s="1892" t="s">
        <v>306</v>
      </c>
      <c r="G36" s="1698" t="s">
        <v>497</v>
      </c>
      <c r="H36" s="1977" t="s">
        <v>367</v>
      </c>
      <c r="I36" s="1617" t="s">
        <v>51</v>
      </c>
      <c r="J36" s="1630" t="s">
        <v>498</v>
      </c>
      <c r="K36" s="1630" t="s">
        <v>499</v>
      </c>
      <c r="L36" s="1630" t="s">
        <v>355</v>
      </c>
      <c r="M36" s="1617" t="s">
        <v>373</v>
      </c>
      <c r="N36" s="1624" t="s">
        <v>112</v>
      </c>
      <c r="O36" s="1627">
        <v>0.2</v>
      </c>
      <c r="P36" s="1706" t="s">
        <v>53</v>
      </c>
      <c r="Q36" s="1706" t="s">
        <v>53</v>
      </c>
      <c r="R36" s="1706" t="s">
        <v>54</v>
      </c>
      <c r="S36" s="1706" t="s">
        <v>54</v>
      </c>
      <c r="T36" s="1706" t="s">
        <v>53</v>
      </c>
      <c r="U36" s="1706" t="s">
        <v>53</v>
      </c>
      <c r="V36" s="1706" t="s">
        <v>53</v>
      </c>
      <c r="W36" s="1706" t="s">
        <v>54</v>
      </c>
      <c r="X36" s="1706" t="s">
        <v>54</v>
      </c>
      <c r="Y36" s="1706" t="s">
        <v>53</v>
      </c>
      <c r="Z36" s="1706" t="s">
        <v>53</v>
      </c>
      <c r="AA36" s="1706" t="s">
        <v>53</v>
      </c>
      <c r="AB36" s="1706" t="s">
        <v>53</v>
      </c>
      <c r="AC36" s="1706" t="s">
        <v>53</v>
      </c>
      <c r="AD36" s="1706" t="s">
        <v>53</v>
      </c>
      <c r="AE36" s="1706" t="s">
        <v>54</v>
      </c>
      <c r="AF36" s="1706" t="s">
        <v>54</v>
      </c>
      <c r="AG36" s="1706" t="s">
        <v>54</v>
      </c>
      <c r="AH36" s="1706" t="s">
        <v>54</v>
      </c>
      <c r="AI36" s="1889">
        <v>11</v>
      </c>
      <c r="AJ36" s="1632" t="s">
        <v>130</v>
      </c>
      <c r="AK36" s="1635">
        <v>0.8</v>
      </c>
      <c r="AL36" s="1947" t="s">
        <v>129</v>
      </c>
      <c r="AM36" s="217" t="s">
        <v>84</v>
      </c>
      <c r="AN36" s="547" t="s">
        <v>500</v>
      </c>
      <c r="AO36" s="546" t="s">
        <v>501</v>
      </c>
      <c r="AP36" s="481" t="s">
        <v>103</v>
      </c>
      <c r="AQ36" s="347" t="s">
        <v>61</v>
      </c>
      <c r="AR36" s="252">
        <v>0.25</v>
      </c>
      <c r="AS36" s="347" t="s">
        <v>56</v>
      </c>
      <c r="AT36" s="634">
        <v>0.15</v>
      </c>
      <c r="AU36" s="637">
        <v>0.4</v>
      </c>
      <c r="AV36" s="347" t="s">
        <v>57</v>
      </c>
      <c r="AW36" s="347" t="s">
        <v>58</v>
      </c>
      <c r="AX36" s="347" t="s">
        <v>59</v>
      </c>
      <c r="AY36" s="637">
        <v>0.12</v>
      </c>
      <c r="AZ36" s="638" t="s">
        <v>112</v>
      </c>
      <c r="BA36" s="637">
        <v>0.8</v>
      </c>
      <c r="BB36" s="638" t="s">
        <v>130</v>
      </c>
      <c r="BC36" s="625" t="s">
        <v>129</v>
      </c>
      <c r="BD36" s="1619" t="s">
        <v>60</v>
      </c>
      <c r="BE36" s="611" t="s">
        <v>502</v>
      </c>
      <c r="BF36" s="611" t="s">
        <v>1230</v>
      </c>
      <c r="BG36" s="611" t="s">
        <v>430</v>
      </c>
      <c r="BH36" s="612">
        <v>44566</v>
      </c>
      <c r="BI36" s="612">
        <v>44925</v>
      </c>
      <c r="BJ36" s="1998" t="s">
        <v>1231</v>
      </c>
    </row>
    <row r="37" spans="2:62" ht="108" customHeight="1" thickBot="1" x14ac:dyDescent="0.35">
      <c r="B37" s="1584"/>
      <c r="C37" s="1979"/>
      <c r="D37" s="1940"/>
      <c r="E37" s="1594"/>
      <c r="F37" s="1894"/>
      <c r="G37" s="1699"/>
      <c r="H37" s="1978"/>
      <c r="I37" s="1618"/>
      <c r="J37" s="1631"/>
      <c r="K37" s="1631"/>
      <c r="L37" s="1631"/>
      <c r="M37" s="1618"/>
      <c r="N37" s="1626"/>
      <c r="O37" s="1629"/>
      <c r="P37" s="1707"/>
      <c r="Q37" s="1707"/>
      <c r="R37" s="1707"/>
      <c r="S37" s="1707"/>
      <c r="T37" s="1707"/>
      <c r="U37" s="1707"/>
      <c r="V37" s="1707"/>
      <c r="W37" s="1707"/>
      <c r="X37" s="1707"/>
      <c r="Y37" s="1707"/>
      <c r="Z37" s="1707"/>
      <c r="AA37" s="1707"/>
      <c r="AB37" s="1707"/>
      <c r="AC37" s="1707"/>
      <c r="AD37" s="1707"/>
      <c r="AE37" s="1707"/>
      <c r="AF37" s="1707"/>
      <c r="AG37" s="1707"/>
      <c r="AH37" s="1707"/>
      <c r="AI37" s="1891"/>
      <c r="AJ37" s="1633"/>
      <c r="AK37" s="1637"/>
      <c r="AL37" s="1945"/>
      <c r="AM37" s="127" t="s">
        <v>347</v>
      </c>
      <c r="AN37" s="233" t="s">
        <v>504</v>
      </c>
      <c r="AO37" s="524" t="s">
        <v>501</v>
      </c>
      <c r="AP37" s="512" t="s">
        <v>103</v>
      </c>
      <c r="AQ37" s="708" t="s">
        <v>61</v>
      </c>
      <c r="AR37" s="711">
        <v>0.25</v>
      </c>
      <c r="AS37" s="708" t="s">
        <v>56</v>
      </c>
      <c r="AT37" s="627">
        <v>0.15</v>
      </c>
      <c r="AU37" s="606">
        <v>0.4</v>
      </c>
      <c r="AV37" s="708" t="s">
        <v>57</v>
      </c>
      <c r="AW37" s="708" t="s">
        <v>58</v>
      </c>
      <c r="AX37" s="708" t="s">
        <v>59</v>
      </c>
      <c r="AY37" s="679">
        <v>7.1999999999999995E-2</v>
      </c>
      <c r="AZ37" s="605" t="s">
        <v>112</v>
      </c>
      <c r="BA37" s="665">
        <v>0.8</v>
      </c>
      <c r="BB37" s="605" t="s">
        <v>130</v>
      </c>
      <c r="BC37" s="604" t="s">
        <v>129</v>
      </c>
      <c r="BD37" s="1621"/>
      <c r="BE37" s="523" t="s">
        <v>503</v>
      </c>
      <c r="BF37" s="483" t="s">
        <v>1230</v>
      </c>
      <c r="BG37" s="483" t="s">
        <v>430</v>
      </c>
      <c r="BH37" s="484">
        <v>44566</v>
      </c>
      <c r="BI37" s="484">
        <v>44925</v>
      </c>
      <c r="BJ37" s="1999"/>
    </row>
    <row r="38" spans="2:62" ht="123" customHeight="1" thickBot="1" x14ac:dyDescent="0.35">
      <c r="B38" s="1584"/>
      <c r="C38" s="1979"/>
      <c r="D38" s="1940"/>
      <c r="E38" s="1592" t="s">
        <v>50</v>
      </c>
      <c r="F38" s="1892" t="s">
        <v>312</v>
      </c>
      <c r="G38" s="1641" t="s">
        <v>900</v>
      </c>
      <c r="H38" s="1977" t="s">
        <v>367</v>
      </c>
      <c r="I38" s="1617" t="s">
        <v>63</v>
      </c>
      <c r="J38" s="1617" t="s">
        <v>901</v>
      </c>
      <c r="K38" s="1886" t="s">
        <v>902</v>
      </c>
      <c r="L38" s="1630" t="s">
        <v>355</v>
      </c>
      <c r="M38" s="1617" t="s">
        <v>372</v>
      </c>
      <c r="N38" s="1624" t="s">
        <v>135</v>
      </c>
      <c r="O38" s="1627">
        <v>1</v>
      </c>
      <c r="P38" s="1706" t="s">
        <v>53</v>
      </c>
      <c r="Q38" s="1706" t="s">
        <v>53</v>
      </c>
      <c r="R38" s="1706" t="s">
        <v>53</v>
      </c>
      <c r="S38" s="1706" t="s">
        <v>54</v>
      </c>
      <c r="T38" s="1706" t="s">
        <v>53</v>
      </c>
      <c r="U38" s="1706" t="s">
        <v>53</v>
      </c>
      <c r="V38" s="1706" t="s">
        <v>53</v>
      </c>
      <c r="W38" s="1706" t="s">
        <v>54</v>
      </c>
      <c r="X38" s="1706" t="s">
        <v>54</v>
      </c>
      <c r="Y38" s="1706" t="s">
        <v>53</v>
      </c>
      <c r="Z38" s="1706" t="s">
        <v>53</v>
      </c>
      <c r="AA38" s="1706" t="s">
        <v>53</v>
      </c>
      <c r="AB38" s="1706" t="s">
        <v>53</v>
      </c>
      <c r="AC38" s="1706" t="s">
        <v>53</v>
      </c>
      <c r="AD38" s="1706" t="s">
        <v>53</v>
      </c>
      <c r="AE38" s="1706" t="s">
        <v>54</v>
      </c>
      <c r="AF38" s="1706" t="s">
        <v>54</v>
      </c>
      <c r="AG38" s="1706" t="s">
        <v>54</v>
      </c>
      <c r="AH38" s="1706" t="s">
        <v>54</v>
      </c>
      <c r="AI38" s="1889">
        <v>12</v>
      </c>
      <c r="AJ38" s="1632" t="s">
        <v>155</v>
      </c>
      <c r="AK38" s="1635">
        <v>1</v>
      </c>
      <c r="AL38" s="1947" t="s">
        <v>91</v>
      </c>
      <c r="AM38" s="511" t="s">
        <v>84</v>
      </c>
      <c r="AN38" s="233" t="s">
        <v>1232</v>
      </c>
      <c r="AO38" s="232" t="s">
        <v>1233</v>
      </c>
      <c r="AP38" s="300" t="s">
        <v>103</v>
      </c>
      <c r="AQ38" s="697" t="s">
        <v>61</v>
      </c>
      <c r="AR38" s="707">
        <v>0.25</v>
      </c>
      <c r="AS38" s="697" t="s">
        <v>56</v>
      </c>
      <c r="AT38" s="695">
        <v>0.15</v>
      </c>
      <c r="AU38" s="698">
        <v>0.4</v>
      </c>
      <c r="AV38" s="697" t="s">
        <v>73</v>
      </c>
      <c r="AW38" s="697" t="s">
        <v>58</v>
      </c>
      <c r="AX38" s="697" t="s">
        <v>59</v>
      </c>
      <c r="AY38" s="525">
        <v>4.3199999999999995E-2</v>
      </c>
      <c r="AZ38" s="699" t="s">
        <v>112</v>
      </c>
      <c r="BA38" s="698">
        <v>0.8</v>
      </c>
      <c r="BB38" s="699" t="s">
        <v>130</v>
      </c>
      <c r="BC38" s="700" t="s">
        <v>129</v>
      </c>
      <c r="BD38" s="1619" t="s">
        <v>60</v>
      </c>
      <c r="BE38" s="1704" t="s">
        <v>1234</v>
      </c>
      <c r="BF38" s="1704" t="s">
        <v>1235</v>
      </c>
      <c r="BG38" s="1704" t="s">
        <v>430</v>
      </c>
      <c r="BH38" s="1714">
        <v>44563</v>
      </c>
      <c r="BI38" s="1714">
        <v>44925</v>
      </c>
      <c r="BJ38" s="1712" t="s">
        <v>1236</v>
      </c>
    </row>
    <row r="39" spans="2:62" ht="203.25" customHeight="1" thickBot="1" x14ac:dyDescent="0.35">
      <c r="B39" s="1584"/>
      <c r="C39" s="1979"/>
      <c r="D39" s="1940"/>
      <c r="E39" s="1593"/>
      <c r="F39" s="1893"/>
      <c r="G39" s="1642"/>
      <c r="H39" s="2000"/>
      <c r="I39" s="1622"/>
      <c r="J39" s="1622"/>
      <c r="K39" s="1887"/>
      <c r="L39" s="1647"/>
      <c r="M39" s="1622"/>
      <c r="N39" s="1625"/>
      <c r="O39" s="1628"/>
      <c r="P39" s="1765"/>
      <c r="Q39" s="1765"/>
      <c r="R39" s="1765"/>
      <c r="S39" s="1765"/>
      <c r="T39" s="1765"/>
      <c r="U39" s="1765"/>
      <c r="V39" s="1765"/>
      <c r="W39" s="1765"/>
      <c r="X39" s="1765"/>
      <c r="Y39" s="1765"/>
      <c r="Z39" s="1765"/>
      <c r="AA39" s="1765"/>
      <c r="AB39" s="1765"/>
      <c r="AC39" s="1765"/>
      <c r="AD39" s="1765"/>
      <c r="AE39" s="1765"/>
      <c r="AF39" s="1765"/>
      <c r="AG39" s="1765"/>
      <c r="AH39" s="1765"/>
      <c r="AI39" s="1890"/>
      <c r="AJ39" s="1634"/>
      <c r="AK39" s="1636"/>
      <c r="AL39" s="1944"/>
      <c r="AM39" s="511" t="s">
        <v>347</v>
      </c>
      <c r="AN39" s="233" t="s">
        <v>1237</v>
      </c>
      <c r="AO39" s="232" t="s">
        <v>1238</v>
      </c>
      <c r="AP39" s="577" t="s">
        <v>103</v>
      </c>
      <c r="AQ39" s="669" t="s">
        <v>61</v>
      </c>
      <c r="AR39" s="198">
        <v>0.25</v>
      </c>
      <c r="AS39" s="669" t="s">
        <v>56</v>
      </c>
      <c r="AT39" s="651">
        <v>0.15</v>
      </c>
      <c r="AU39" s="676">
        <v>0.4</v>
      </c>
      <c r="AV39" s="669" t="s">
        <v>73</v>
      </c>
      <c r="AW39" s="669" t="s">
        <v>58</v>
      </c>
      <c r="AX39" s="669" t="s">
        <v>59</v>
      </c>
      <c r="AY39" s="671">
        <v>2.5919999999999995E-2</v>
      </c>
      <c r="AZ39" s="677" t="s">
        <v>112</v>
      </c>
      <c r="BA39" s="654">
        <v>0.8</v>
      </c>
      <c r="BB39" s="677" t="s">
        <v>130</v>
      </c>
      <c r="BC39" s="672" t="s">
        <v>129</v>
      </c>
      <c r="BD39" s="1620"/>
      <c r="BE39" s="1995"/>
      <c r="BF39" s="1995"/>
      <c r="BG39" s="1995"/>
      <c r="BH39" s="1996"/>
      <c r="BI39" s="1996"/>
      <c r="BJ39" s="2001"/>
    </row>
    <row r="40" spans="2:62" ht="108" customHeight="1" thickBot="1" x14ac:dyDescent="0.35">
      <c r="B40" s="1585"/>
      <c r="C40" s="1957"/>
      <c r="D40" s="1907"/>
      <c r="E40" s="1594"/>
      <c r="F40" s="1894"/>
      <c r="G40" s="1643"/>
      <c r="H40" s="1978"/>
      <c r="I40" s="1618"/>
      <c r="J40" s="1618"/>
      <c r="K40" s="1888"/>
      <c r="L40" s="1631"/>
      <c r="M40" s="1618"/>
      <c r="N40" s="1626"/>
      <c r="O40" s="1629"/>
      <c r="P40" s="1707"/>
      <c r="Q40" s="1707"/>
      <c r="R40" s="1707"/>
      <c r="S40" s="1707"/>
      <c r="T40" s="1707"/>
      <c r="U40" s="1707"/>
      <c r="V40" s="1707"/>
      <c r="W40" s="1707"/>
      <c r="X40" s="1707"/>
      <c r="Y40" s="1707"/>
      <c r="Z40" s="1707"/>
      <c r="AA40" s="1707"/>
      <c r="AB40" s="1707"/>
      <c r="AC40" s="1707"/>
      <c r="AD40" s="1707"/>
      <c r="AE40" s="1707"/>
      <c r="AF40" s="1707"/>
      <c r="AG40" s="1707"/>
      <c r="AH40" s="1707"/>
      <c r="AI40" s="1891"/>
      <c r="AJ40" s="1633"/>
      <c r="AK40" s="1637"/>
      <c r="AL40" s="1945"/>
      <c r="AM40" s="526" t="s">
        <v>348</v>
      </c>
      <c r="AN40" s="233" t="s">
        <v>1239</v>
      </c>
      <c r="AO40" s="232" t="s">
        <v>1240</v>
      </c>
      <c r="AP40" s="577" t="s">
        <v>103</v>
      </c>
      <c r="AQ40" s="669" t="s">
        <v>62</v>
      </c>
      <c r="AR40" s="198">
        <v>0.15</v>
      </c>
      <c r="AS40" s="669" t="s">
        <v>56</v>
      </c>
      <c r="AT40" s="651">
        <v>0.15</v>
      </c>
      <c r="AU40" s="676">
        <v>0.3</v>
      </c>
      <c r="AV40" s="669" t="s">
        <v>57</v>
      </c>
      <c r="AW40" s="669" t="s">
        <v>65</v>
      </c>
      <c r="AX40" s="669" t="s">
        <v>59</v>
      </c>
      <c r="AY40" s="671">
        <v>1.8143999999999997E-2</v>
      </c>
      <c r="AZ40" s="677" t="s">
        <v>112</v>
      </c>
      <c r="BA40" s="654">
        <v>0.8</v>
      </c>
      <c r="BB40" s="677" t="s">
        <v>130</v>
      </c>
      <c r="BC40" s="672" t="s">
        <v>129</v>
      </c>
      <c r="BD40" s="1621"/>
      <c r="BE40" s="1705"/>
      <c r="BF40" s="1705"/>
      <c r="BG40" s="1705"/>
      <c r="BH40" s="1715"/>
      <c r="BI40" s="1715"/>
      <c r="BJ40" s="1713"/>
    </row>
    <row r="41" spans="2:62" ht="261.75" customHeight="1" thickBot="1" x14ac:dyDescent="0.35">
      <c r="B41" s="1583" t="s">
        <v>162</v>
      </c>
      <c r="C41" s="1956" t="s">
        <v>219</v>
      </c>
      <c r="D41" s="1906" t="s">
        <v>225</v>
      </c>
      <c r="E41" s="1592" t="s">
        <v>346</v>
      </c>
      <c r="F41" s="1892" t="s">
        <v>318</v>
      </c>
      <c r="G41" s="1641" t="s">
        <v>526</v>
      </c>
      <c r="H41" s="1961" t="s">
        <v>367</v>
      </c>
      <c r="I41" s="1617" t="s">
        <v>63</v>
      </c>
      <c r="J41" s="1630" t="s">
        <v>527</v>
      </c>
      <c r="K41" s="1630" t="s">
        <v>528</v>
      </c>
      <c r="L41" s="1630" t="s">
        <v>355</v>
      </c>
      <c r="M41" s="1617" t="s">
        <v>373</v>
      </c>
      <c r="N41" s="1624" t="s">
        <v>112</v>
      </c>
      <c r="O41" s="1627">
        <v>0.2</v>
      </c>
      <c r="P41" s="1706" t="s">
        <v>54</v>
      </c>
      <c r="Q41" s="1706" t="s">
        <v>54</v>
      </c>
      <c r="R41" s="1706" t="s">
        <v>54</v>
      </c>
      <c r="S41" s="1706" t="s">
        <v>54</v>
      </c>
      <c r="T41" s="1706" t="s">
        <v>53</v>
      </c>
      <c r="U41" s="1706" t="s">
        <v>53</v>
      </c>
      <c r="V41" s="1706" t="s">
        <v>53</v>
      </c>
      <c r="W41" s="1706" t="s">
        <v>54</v>
      </c>
      <c r="X41" s="1706" t="s">
        <v>53</v>
      </c>
      <c r="Y41" s="1706" t="s">
        <v>53</v>
      </c>
      <c r="Z41" s="1706" t="s">
        <v>53</v>
      </c>
      <c r="AA41" s="1706" t="s">
        <v>53</v>
      </c>
      <c r="AB41" s="1706" t="s">
        <v>53</v>
      </c>
      <c r="AC41" s="1706" t="s">
        <v>53</v>
      </c>
      <c r="AD41" s="1706" t="s">
        <v>53</v>
      </c>
      <c r="AE41" s="1706" t="s">
        <v>54</v>
      </c>
      <c r="AF41" s="1706" t="s">
        <v>54</v>
      </c>
      <c r="AG41" s="1706" t="s">
        <v>54</v>
      </c>
      <c r="AH41" s="1706" t="s">
        <v>54</v>
      </c>
      <c r="AI41" s="1889">
        <v>10</v>
      </c>
      <c r="AJ41" s="1632" t="s">
        <v>130</v>
      </c>
      <c r="AK41" s="1635">
        <v>0.8</v>
      </c>
      <c r="AL41" s="1638" t="s">
        <v>129</v>
      </c>
      <c r="AM41" s="188" t="s">
        <v>84</v>
      </c>
      <c r="AN41" s="262" t="s">
        <v>532</v>
      </c>
      <c r="AO41" s="263" t="s">
        <v>529</v>
      </c>
      <c r="AP41" s="642" t="s">
        <v>103</v>
      </c>
      <c r="AQ41" s="658" t="s">
        <v>61</v>
      </c>
      <c r="AR41" s="199">
        <v>0.25</v>
      </c>
      <c r="AS41" s="658" t="s">
        <v>56</v>
      </c>
      <c r="AT41" s="643">
        <v>0.15</v>
      </c>
      <c r="AU41" s="644">
        <v>0.4</v>
      </c>
      <c r="AV41" s="658" t="s">
        <v>57</v>
      </c>
      <c r="AW41" s="658" t="s">
        <v>65</v>
      </c>
      <c r="AX41" s="658" t="s">
        <v>59</v>
      </c>
      <c r="AY41" s="644">
        <v>0.12</v>
      </c>
      <c r="AZ41" s="645" t="s">
        <v>112</v>
      </c>
      <c r="BA41" s="644">
        <v>0.8</v>
      </c>
      <c r="BB41" s="645" t="s">
        <v>130</v>
      </c>
      <c r="BC41" s="646" t="s">
        <v>129</v>
      </c>
      <c r="BD41" s="1619" t="s">
        <v>60</v>
      </c>
      <c r="BE41" s="1983" t="s">
        <v>533</v>
      </c>
      <c r="BF41" s="1704" t="s">
        <v>534</v>
      </c>
      <c r="BG41" s="1704" t="s">
        <v>430</v>
      </c>
      <c r="BH41" s="1714">
        <v>44576</v>
      </c>
      <c r="BI41" s="1714">
        <v>44925</v>
      </c>
      <c r="BJ41" s="1762" t="s">
        <v>1241</v>
      </c>
    </row>
    <row r="42" spans="2:62" ht="114.75" customHeight="1" thickBot="1" x14ac:dyDescent="0.35">
      <c r="B42" s="1584"/>
      <c r="C42" s="1979"/>
      <c r="D42" s="1940"/>
      <c r="E42" s="1593"/>
      <c r="F42" s="1893"/>
      <c r="G42" s="1642"/>
      <c r="H42" s="1982"/>
      <c r="I42" s="1622"/>
      <c r="J42" s="1647"/>
      <c r="K42" s="1647"/>
      <c r="L42" s="1647"/>
      <c r="M42" s="1622"/>
      <c r="N42" s="1625"/>
      <c r="O42" s="1628"/>
      <c r="P42" s="1765"/>
      <c r="Q42" s="1765"/>
      <c r="R42" s="1765"/>
      <c r="S42" s="1765"/>
      <c r="T42" s="1765"/>
      <c r="U42" s="1765"/>
      <c r="V42" s="1765"/>
      <c r="W42" s="1765"/>
      <c r="X42" s="1765"/>
      <c r="Y42" s="1765"/>
      <c r="Z42" s="1765"/>
      <c r="AA42" s="1765"/>
      <c r="AB42" s="1765"/>
      <c r="AC42" s="1765"/>
      <c r="AD42" s="1765"/>
      <c r="AE42" s="1765"/>
      <c r="AF42" s="1765"/>
      <c r="AG42" s="1765"/>
      <c r="AH42" s="1765"/>
      <c r="AI42" s="1890"/>
      <c r="AJ42" s="1634"/>
      <c r="AK42" s="1636"/>
      <c r="AL42" s="1639"/>
      <c r="AM42" s="188" t="s">
        <v>347</v>
      </c>
      <c r="AN42" s="233" t="s">
        <v>1242</v>
      </c>
      <c r="AO42" s="263" t="s">
        <v>530</v>
      </c>
      <c r="AP42" s="717" t="s">
        <v>103</v>
      </c>
      <c r="AQ42" s="659" t="s">
        <v>61</v>
      </c>
      <c r="AR42" s="266">
        <v>0.25</v>
      </c>
      <c r="AS42" s="659" t="s">
        <v>56</v>
      </c>
      <c r="AT42" s="617">
        <v>0.15</v>
      </c>
      <c r="AU42" s="618">
        <v>0.4</v>
      </c>
      <c r="AV42" s="659" t="s">
        <v>57</v>
      </c>
      <c r="AW42" s="659" t="s">
        <v>65</v>
      </c>
      <c r="AX42" s="659" t="s">
        <v>59</v>
      </c>
      <c r="AY42" s="629">
        <v>7.1999999999999995E-2</v>
      </c>
      <c r="AZ42" s="619" t="s">
        <v>112</v>
      </c>
      <c r="BA42" s="618">
        <v>0.8</v>
      </c>
      <c r="BB42" s="619" t="s">
        <v>130</v>
      </c>
      <c r="BC42" s="620" t="s">
        <v>129</v>
      </c>
      <c r="BD42" s="1620"/>
      <c r="BE42" s="2002"/>
      <c r="BF42" s="1995"/>
      <c r="BG42" s="1995"/>
      <c r="BH42" s="1996"/>
      <c r="BI42" s="1996"/>
      <c r="BJ42" s="1763"/>
    </row>
    <row r="43" spans="2:62" ht="125.25" customHeight="1" thickBot="1" x14ac:dyDescent="0.35">
      <c r="B43" s="1585"/>
      <c r="C43" s="1957"/>
      <c r="D43" s="1907"/>
      <c r="E43" s="1594"/>
      <c r="F43" s="1894"/>
      <c r="G43" s="1643"/>
      <c r="H43" s="1962"/>
      <c r="I43" s="1618"/>
      <c r="J43" s="1631"/>
      <c r="K43" s="1631"/>
      <c r="L43" s="1631"/>
      <c r="M43" s="1618"/>
      <c r="N43" s="1626"/>
      <c r="O43" s="1629"/>
      <c r="P43" s="1707"/>
      <c r="Q43" s="1707"/>
      <c r="R43" s="1707"/>
      <c r="S43" s="1707"/>
      <c r="T43" s="1707"/>
      <c r="U43" s="1707"/>
      <c r="V43" s="1707"/>
      <c r="W43" s="1707"/>
      <c r="X43" s="1707"/>
      <c r="Y43" s="1707"/>
      <c r="Z43" s="1707"/>
      <c r="AA43" s="1707"/>
      <c r="AB43" s="1707"/>
      <c r="AC43" s="1707"/>
      <c r="AD43" s="1707"/>
      <c r="AE43" s="1707"/>
      <c r="AF43" s="1707"/>
      <c r="AG43" s="1707"/>
      <c r="AH43" s="1707"/>
      <c r="AI43" s="1891"/>
      <c r="AJ43" s="1633"/>
      <c r="AK43" s="1637"/>
      <c r="AL43" s="1640"/>
      <c r="AM43" s="686" t="s">
        <v>348</v>
      </c>
      <c r="AN43" s="264" t="s">
        <v>1243</v>
      </c>
      <c r="AO43" s="263" t="s">
        <v>531</v>
      </c>
      <c r="AP43" s="684" t="s">
        <v>103</v>
      </c>
      <c r="AQ43" s="660" t="s">
        <v>61</v>
      </c>
      <c r="AR43" s="267">
        <v>0.25</v>
      </c>
      <c r="AS43" s="660" t="s">
        <v>56</v>
      </c>
      <c r="AT43" s="653">
        <v>0.15</v>
      </c>
      <c r="AU43" s="654">
        <v>0.4</v>
      </c>
      <c r="AV43" s="660" t="s">
        <v>57</v>
      </c>
      <c r="AW43" s="660" t="s">
        <v>65</v>
      </c>
      <c r="AX43" s="660" t="s">
        <v>59</v>
      </c>
      <c r="AY43" s="654">
        <v>4.3199999999999995E-2</v>
      </c>
      <c r="AZ43" s="655" t="s">
        <v>112</v>
      </c>
      <c r="BA43" s="654">
        <v>0.8</v>
      </c>
      <c r="BB43" s="655" t="s">
        <v>130</v>
      </c>
      <c r="BC43" s="656" t="s">
        <v>129</v>
      </c>
      <c r="BD43" s="1621"/>
      <c r="BE43" s="608" t="s">
        <v>535</v>
      </c>
      <c r="BF43" s="1705"/>
      <c r="BG43" s="1705"/>
      <c r="BH43" s="1715"/>
      <c r="BI43" s="1715"/>
      <c r="BJ43" s="1764"/>
    </row>
    <row r="44" spans="2:62" ht="152.25" customHeight="1" thickBot="1" x14ac:dyDescent="0.35">
      <c r="B44" s="1583" t="s">
        <v>71</v>
      </c>
      <c r="C44" s="1956" t="s">
        <v>220</v>
      </c>
      <c r="D44" s="1906" t="s">
        <v>221</v>
      </c>
      <c r="E44" s="1592" t="s">
        <v>50</v>
      </c>
      <c r="F44" s="1892" t="s">
        <v>323</v>
      </c>
      <c r="G44" s="1641" t="s">
        <v>592</v>
      </c>
      <c r="H44" s="1977" t="s">
        <v>367</v>
      </c>
      <c r="I44" s="1617" t="s">
        <v>63</v>
      </c>
      <c r="J44" s="1706" t="s">
        <v>593</v>
      </c>
      <c r="K44" s="279" t="s">
        <v>594</v>
      </c>
      <c r="L44" s="1630" t="s">
        <v>355</v>
      </c>
      <c r="M44" s="1617" t="s">
        <v>371</v>
      </c>
      <c r="N44" s="1624" t="s">
        <v>122</v>
      </c>
      <c r="O44" s="1627">
        <v>0.6</v>
      </c>
      <c r="P44" s="1706" t="s">
        <v>53</v>
      </c>
      <c r="Q44" s="1706" t="s">
        <v>53</v>
      </c>
      <c r="R44" s="1706" t="s">
        <v>53</v>
      </c>
      <c r="S44" s="1706" t="s">
        <v>53</v>
      </c>
      <c r="T44" s="1706" t="s">
        <v>53</v>
      </c>
      <c r="U44" s="1706" t="s">
        <v>53</v>
      </c>
      <c r="V44" s="1706" t="s">
        <v>53</v>
      </c>
      <c r="W44" s="1706" t="s">
        <v>53</v>
      </c>
      <c r="X44" s="1706" t="s">
        <v>53</v>
      </c>
      <c r="Y44" s="1706" t="s">
        <v>53</v>
      </c>
      <c r="Z44" s="1706" t="s">
        <v>53</v>
      </c>
      <c r="AA44" s="1706" t="s">
        <v>53</v>
      </c>
      <c r="AB44" s="1706" t="s">
        <v>53</v>
      </c>
      <c r="AC44" s="1706" t="s">
        <v>53</v>
      </c>
      <c r="AD44" s="1706" t="s">
        <v>54</v>
      </c>
      <c r="AE44" s="1706" t="s">
        <v>54</v>
      </c>
      <c r="AF44" s="1706" t="s">
        <v>54</v>
      </c>
      <c r="AG44" s="1706" t="s">
        <v>53</v>
      </c>
      <c r="AH44" s="1706" t="s">
        <v>54</v>
      </c>
      <c r="AI44" s="1889">
        <v>15</v>
      </c>
      <c r="AJ44" s="1632" t="s">
        <v>155</v>
      </c>
      <c r="AK44" s="1635">
        <v>1</v>
      </c>
      <c r="AL44" s="1947" t="s">
        <v>91</v>
      </c>
      <c r="AM44" s="280" t="s">
        <v>84</v>
      </c>
      <c r="AN44" s="233" t="s">
        <v>596</v>
      </c>
      <c r="AO44" s="263" t="s">
        <v>570</v>
      </c>
      <c r="AP44" s="642" t="s">
        <v>103</v>
      </c>
      <c r="AQ44" s="658" t="s">
        <v>61</v>
      </c>
      <c r="AR44" s="199">
        <v>0.25</v>
      </c>
      <c r="AS44" s="658" t="s">
        <v>56</v>
      </c>
      <c r="AT44" s="643">
        <v>0.15</v>
      </c>
      <c r="AU44" s="644">
        <v>0.4</v>
      </c>
      <c r="AV44" s="658" t="s">
        <v>57</v>
      </c>
      <c r="AW44" s="658" t="s">
        <v>65</v>
      </c>
      <c r="AX44" s="658" t="s">
        <v>59</v>
      </c>
      <c r="AY44" s="644">
        <v>0.36</v>
      </c>
      <c r="AZ44" s="645" t="s">
        <v>90</v>
      </c>
      <c r="BA44" s="644">
        <v>1</v>
      </c>
      <c r="BB44" s="645" t="s">
        <v>155</v>
      </c>
      <c r="BC44" s="646" t="s">
        <v>91</v>
      </c>
      <c r="BD44" s="1619" t="s">
        <v>60</v>
      </c>
      <c r="BE44" s="601" t="s">
        <v>598</v>
      </c>
      <c r="BF44" s="640" t="s">
        <v>599</v>
      </c>
      <c r="BG44" s="640" t="s">
        <v>381</v>
      </c>
      <c r="BH44" s="585">
        <v>44564</v>
      </c>
      <c r="BI44" s="585">
        <v>44925</v>
      </c>
      <c r="BJ44" s="1762" t="s">
        <v>602</v>
      </c>
    </row>
    <row r="45" spans="2:62" ht="83.25" thickBot="1" x14ac:dyDescent="0.35">
      <c r="B45" s="1585"/>
      <c r="C45" s="1957"/>
      <c r="D45" s="1907"/>
      <c r="E45" s="1594"/>
      <c r="F45" s="1894"/>
      <c r="G45" s="1643"/>
      <c r="H45" s="1978"/>
      <c r="I45" s="1618"/>
      <c r="J45" s="1707"/>
      <c r="K45" s="281" t="s">
        <v>595</v>
      </c>
      <c r="L45" s="1631"/>
      <c r="M45" s="1618"/>
      <c r="N45" s="1626"/>
      <c r="O45" s="1629"/>
      <c r="P45" s="1707"/>
      <c r="Q45" s="1707"/>
      <c r="R45" s="1707"/>
      <c r="S45" s="1707"/>
      <c r="T45" s="1707"/>
      <c r="U45" s="1707"/>
      <c r="V45" s="1707"/>
      <c r="W45" s="1707"/>
      <c r="X45" s="1707"/>
      <c r="Y45" s="1707"/>
      <c r="Z45" s="1707"/>
      <c r="AA45" s="1707"/>
      <c r="AB45" s="1707"/>
      <c r="AC45" s="1707"/>
      <c r="AD45" s="1707"/>
      <c r="AE45" s="1707"/>
      <c r="AF45" s="1707"/>
      <c r="AG45" s="1707"/>
      <c r="AH45" s="1707"/>
      <c r="AI45" s="1891"/>
      <c r="AJ45" s="1633"/>
      <c r="AK45" s="1637"/>
      <c r="AL45" s="1945"/>
      <c r="AM45" s="282" t="s">
        <v>347</v>
      </c>
      <c r="AN45" s="277" t="s">
        <v>597</v>
      </c>
      <c r="AO45" s="263" t="s">
        <v>570</v>
      </c>
      <c r="AP45" s="675" t="s">
        <v>103</v>
      </c>
      <c r="AQ45" s="669" t="s">
        <v>61</v>
      </c>
      <c r="AR45" s="198">
        <v>0.25</v>
      </c>
      <c r="AS45" s="669" t="s">
        <v>56</v>
      </c>
      <c r="AT45" s="651">
        <v>0.15</v>
      </c>
      <c r="AU45" s="676">
        <v>0.4</v>
      </c>
      <c r="AV45" s="669" t="s">
        <v>57</v>
      </c>
      <c r="AW45" s="669" t="s">
        <v>65</v>
      </c>
      <c r="AX45" s="669" t="s">
        <v>59</v>
      </c>
      <c r="AY45" s="671">
        <v>0.216</v>
      </c>
      <c r="AZ45" s="677" t="s">
        <v>90</v>
      </c>
      <c r="BA45" s="654">
        <v>1</v>
      </c>
      <c r="BB45" s="677" t="s">
        <v>155</v>
      </c>
      <c r="BC45" s="672" t="s">
        <v>91</v>
      </c>
      <c r="BD45" s="1621"/>
      <c r="BE45" s="278" t="s">
        <v>600</v>
      </c>
      <c r="BF45" s="278" t="s">
        <v>601</v>
      </c>
      <c r="BG45" s="278" t="s">
        <v>395</v>
      </c>
      <c r="BH45" s="234">
        <v>44564</v>
      </c>
      <c r="BI45" s="234">
        <v>44925</v>
      </c>
      <c r="BJ45" s="1764"/>
    </row>
    <row r="46" spans="2:62" ht="386.25" thickBot="1" x14ac:dyDescent="0.35">
      <c r="B46" s="399" t="s">
        <v>200</v>
      </c>
      <c r="C46" s="741" t="s">
        <v>210</v>
      </c>
      <c r="D46" s="218" t="s">
        <v>221</v>
      </c>
      <c r="E46" s="215" t="s">
        <v>74</v>
      </c>
      <c r="F46" s="297" t="s">
        <v>327</v>
      </c>
      <c r="G46" s="213" t="s">
        <v>608</v>
      </c>
      <c r="H46" s="298" t="s">
        <v>367</v>
      </c>
      <c r="I46" s="688" t="s">
        <v>63</v>
      </c>
      <c r="J46" s="689" t="s">
        <v>609</v>
      </c>
      <c r="K46" s="689" t="s">
        <v>610</v>
      </c>
      <c r="L46" s="689" t="s">
        <v>355</v>
      </c>
      <c r="M46" s="299" t="s">
        <v>373</v>
      </c>
      <c r="N46" s="690" t="s">
        <v>112</v>
      </c>
      <c r="O46" s="691">
        <v>0.2</v>
      </c>
      <c r="P46" s="692" t="s">
        <v>53</v>
      </c>
      <c r="Q46" s="692" t="s">
        <v>53</v>
      </c>
      <c r="R46" s="692" t="s">
        <v>53</v>
      </c>
      <c r="S46" s="692" t="s">
        <v>54</v>
      </c>
      <c r="T46" s="692" t="s">
        <v>53</v>
      </c>
      <c r="U46" s="692" t="s">
        <v>54</v>
      </c>
      <c r="V46" s="692" t="s">
        <v>53</v>
      </c>
      <c r="W46" s="692" t="s">
        <v>54</v>
      </c>
      <c r="X46" s="692" t="s">
        <v>53</v>
      </c>
      <c r="Y46" s="692" t="s">
        <v>53</v>
      </c>
      <c r="Z46" s="692" t="s">
        <v>53</v>
      </c>
      <c r="AA46" s="692" t="s">
        <v>53</v>
      </c>
      <c r="AB46" s="692" t="s">
        <v>54</v>
      </c>
      <c r="AC46" s="692" t="s">
        <v>53</v>
      </c>
      <c r="AD46" s="692" t="s">
        <v>54</v>
      </c>
      <c r="AE46" s="692" t="s">
        <v>54</v>
      </c>
      <c r="AF46" s="692" t="s">
        <v>53</v>
      </c>
      <c r="AG46" s="692" t="s">
        <v>53</v>
      </c>
      <c r="AH46" s="692" t="s">
        <v>54</v>
      </c>
      <c r="AI46" s="703">
        <v>12</v>
      </c>
      <c r="AJ46" s="694" t="s">
        <v>155</v>
      </c>
      <c r="AK46" s="695">
        <v>1</v>
      </c>
      <c r="AL46" s="706" t="s">
        <v>91</v>
      </c>
      <c r="AM46" s="686" t="s">
        <v>84</v>
      </c>
      <c r="AN46" s="229" t="s">
        <v>612</v>
      </c>
      <c r="AO46" s="263" t="s">
        <v>611</v>
      </c>
      <c r="AP46" s="696" t="s">
        <v>103</v>
      </c>
      <c r="AQ46" s="697" t="s">
        <v>61</v>
      </c>
      <c r="AR46" s="707">
        <v>0.25</v>
      </c>
      <c r="AS46" s="697" t="s">
        <v>56</v>
      </c>
      <c r="AT46" s="695">
        <v>0.15</v>
      </c>
      <c r="AU46" s="698">
        <v>0.4</v>
      </c>
      <c r="AV46" s="697" t="s">
        <v>73</v>
      </c>
      <c r="AW46" s="697" t="s">
        <v>65</v>
      </c>
      <c r="AX46" s="697" t="s">
        <v>59</v>
      </c>
      <c r="AY46" s="698">
        <v>0.12</v>
      </c>
      <c r="AZ46" s="699" t="s">
        <v>112</v>
      </c>
      <c r="BA46" s="698">
        <v>1</v>
      </c>
      <c r="BB46" s="699" t="s">
        <v>155</v>
      </c>
      <c r="BC46" s="700" t="s">
        <v>91</v>
      </c>
      <c r="BD46" s="697" t="s">
        <v>60</v>
      </c>
      <c r="BE46" s="477" t="s">
        <v>1244</v>
      </c>
      <c r="BF46" s="477" t="s">
        <v>1099</v>
      </c>
      <c r="BG46" s="478" t="s">
        <v>1100</v>
      </c>
      <c r="BH46" s="480">
        <v>44805</v>
      </c>
      <c r="BI46" s="480">
        <v>44926</v>
      </c>
      <c r="BJ46" s="541" t="s">
        <v>1101</v>
      </c>
    </row>
  </sheetData>
  <protectedRanges>
    <protectedRange algorithmName="SHA-512" hashValue="G9bsd8ul70ySco/fjwoWEDABnXqVPz4YLkYmFCYj+rKlKkH9jH+EOHsXMfELT3EUbmL/wOE+3Kxk47F1wcNXBA==" saltValue="Bv4mwMmuON34DS/avFYXpQ==" spinCount="100000" sqref="A1:XFD11 A12:I13 L12:O13 AI12:BI13 AI15:BF15 A16:F19 H16:I19 L18:AN19 A36:I37 L16:AM17 BJ16:XFD19 AP16:BD19 AI43:AX43 AZ43 AI41:BD42 BB43:BD43 BJ41:XFD43 AP46:BI46 A47:XFD1048576 AI44:BD45 A44:I46 B20:I20 L20:O20 AI20:AM20 B21:AM21 AP20:AU21 AY20:BD21 A20:A22 BK44:XFD46 H22:I22 AI22:BD22 AI31:AX34 AZ31:BD31 AY31:AY32 AZ32:AZ35 BB32:BD35 B35 B22:E22 H38:I43 A38:F43 L22:O22 AP36:BD40 AI27:BD30 AI35:AM40 AP35:AX35 AI46:AM46 A23:O23 A14:O15 BK12:XFD15 AI14:BD14 A26:A35 H27:I35 B26:B33 C27:E35 AO23:BD23 L24:O25 AP24:BD25 A24:I25 BK20:XFD40 AI23:AM25 C26:D26 L27:O46" name="Rango1"/>
    <protectedRange algorithmName="SHA-512" hashValue="G9bsd8ul70ySco/fjwoWEDABnXqVPz4YLkYmFCYj+rKlKkH9jH+EOHsXMfELT3EUbmL/wOE+3Kxk47F1wcNXBA==" saltValue="Bv4mwMmuON34DS/avFYXpQ==" spinCount="100000" sqref="P12:AH13" name="Rango1_2"/>
    <protectedRange algorithmName="SHA-512" hashValue="G9bsd8ul70ySco/fjwoWEDABnXqVPz4YLkYmFCYj+rKlKkH9jH+EOHsXMfELT3EUbmL/wOE+3Kxk47F1wcNXBA==" saltValue="Bv4mwMmuON34DS/avFYXpQ==" spinCount="100000" sqref="P15:AH15" name="Rango1_6"/>
    <protectedRange algorithmName="SHA-512" hashValue="G9bsd8ul70ySco/fjwoWEDABnXqVPz4YLkYmFCYj+rKlKkH9jH+EOHsXMfELT3EUbmL/wOE+3Kxk47F1wcNXBA==" saltValue="Bv4mwMmuON34DS/avFYXpQ==" spinCount="100000" sqref="BG15:BI15" name="Rango1_10"/>
    <protectedRange algorithmName="SHA-512" hashValue="G9bsd8ul70ySco/fjwoWEDABnXqVPz4YLkYmFCYj+rKlKkH9jH+EOHsXMfELT3EUbmL/wOE+3Kxk47F1wcNXBA==" saltValue="Bv4mwMmuON34DS/avFYXpQ==" spinCount="100000" sqref="BJ15" name="Rango1_11"/>
    <protectedRange algorithmName="SHA-512" hashValue="G9bsd8ul70ySco/fjwoWEDABnXqVPz4YLkYmFCYj+rKlKkH9jH+EOHsXMfELT3EUbmL/wOE+3Kxk47F1wcNXBA==" saltValue="Bv4mwMmuON34DS/avFYXpQ==" spinCount="100000" sqref="G16:G17" name="Rango1_12"/>
    <protectedRange algorithmName="SHA-512" hashValue="G9bsd8ul70ySco/fjwoWEDABnXqVPz4YLkYmFCYj+rKlKkH9jH+EOHsXMfELT3EUbmL/wOE+3Kxk47F1wcNXBA==" saltValue="Bv4mwMmuON34DS/avFYXpQ==" spinCount="100000" sqref="J16:K17" name="Rango1_13"/>
    <protectedRange algorithmName="SHA-512" hashValue="G9bsd8ul70ySco/fjwoWEDABnXqVPz4YLkYmFCYj+rKlKkH9jH+EOHsXMfELT3EUbmL/wOE+3Kxk47F1wcNXBA==" saltValue="Bv4mwMmuON34DS/avFYXpQ==" spinCount="100000" sqref="G18:G19" name="Rango1_16"/>
    <protectedRange algorithmName="SHA-512" hashValue="G9bsd8ul70ySco/fjwoWEDABnXqVPz4YLkYmFCYj+rKlKkH9jH+EOHsXMfELT3EUbmL/wOE+3Kxk47F1wcNXBA==" saltValue="Bv4mwMmuON34DS/avFYXpQ==" spinCount="100000" sqref="J18:K19" name="Rango1_17"/>
    <protectedRange algorithmName="SHA-512" hashValue="G9bsd8ul70ySco/fjwoWEDABnXqVPz4YLkYmFCYj+rKlKkH9jH+EOHsXMfELT3EUbmL/wOE+3Kxk47F1wcNXBA==" saltValue="Bv4mwMmuON34DS/avFYXpQ==" spinCount="100000" sqref="J36:K37" name="Rango1_3"/>
    <protectedRange algorithmName="SHA-512" hashValue="G9bsd8ul70ySco/fjwoWEDABnXqVPz4YLkYmFCYj+rKlKkH9jH+EOHsXMfELT3EUbmL/wOE+3Kxk47F1wcNXBA==" saltValue="Bv4mwMmuON34DS/avFYXpQ==" spinCount="100000" sqref="P36:AH37" name="Rango1_5"/>
    <protectedRange algorithmName="SHA-512" hashValue="G9bsd8ul70ySco/fjwoWEDABnXqVPz4YLkYmFCYj+rKlKkH9jH+EOHsXMfELT3EUbmL/wOE+3Kxk47F1wcNXBA==" saltValue="Bv4mwMmuON34DS/avFYXpQ==" spinCount="100000" sqref="AN37:AO37" name="Rango1_7"/>
    <protectedRange algorithmName="SHA-512" hashValue="G9bsd8ul70ySco/fjwoWEDABnXqVPz4YLkYmFCYj+rKlKkH9jH+EOHsXMfELT3EUbmL/wOE+3Kxk47F1wcNXBA==" saltValue="Bv4mwMmuON34DS/avFYXpQ==" spinCount="100000" sqref="BE36:BI37 BE40:BI40" name="Rango1_8"/>
    <protectedRange algorithmName="SHA-512" hashValue="G9bsd8ul70ySco/fjwoWEDABnXqVPz4YLkYmFCYj+rKlKkH9jH+EOHsXMfELT3EUbmL/wOE+3Kxk47F1wcNXBA==" saltValue="Bv4mwMmuON34DS/avFYXpQ==" spinCount="100000" sqref="BJ36:BJ37 BJ40" name="Rango1_9"/>
    <protectedRange algorithmName="SHA-512" hashValue="G9bsd8ul70ySco/fjwoWEDABnXqVPz4YLkYmFCYj+rKlKkH9jH+EOHsXMfELT3EUbmL/wOE+3Kxk47F1wcNXBA==" saltValue="Bv4mwMmuON34DS/avFYXpQ==" spinCount="100000" sqref="AN16:AN17" name="Rango1_1_1"/>
    <protectedRange algorithmName="SHA-512" hashValue="G9bsd8ul70ySco/fjwoWEDABnXqVPz4YLkYmFCYj+rKlKkH9jH+EOHsXMfELT3EUbmL/wOE+3Kxk47F1wcNXBA==" saltValue="Bv4mwMmuON34DS/avFYXpQ==" spinCount="100000" sqref="AO16:AO17" name="Rango1_2_1"/>
    <protectedRange algorithmName="SHA-512" hashValue="G9bsd8ul70ySco/fjwoWEDABnXqVPz4YLkYmFCYj+rKlKkH9jH+EOHsXMfELT3EUbmL/wOE+3Kxk47F1wcNXBA==" saltValue="Bv4mwMmuON34DS/avFYXpQ==" spinCount="100000" sqref="BE16:BI17" name="Rango1_14"/>
    <protectedRange algorithmName="SHA-512" hashValue="G9bsd8ul70ySco/fjwoWEDABnXqVPz4YLkYmFCYj+rKlKkH9jH+EOHsXMfELT3EUbmL/wOE+3Kxk47F1wcNXBA==" saltValue="Bv4mwMmuON34DS/avFYXpQ==" spinCount="100000" sqref="BE18:BI19" name="Rango1_15"/>
    <protectedRange algorithmName="SHA-512" hashValue="G9bsd8ul70ySco/fjwoWEDABnXqVPz4YLkYmFCYj+rKlKkH9jH+EOHsXMfELT3EUbmL/wOE+3Kxk47F1wcNXBA==" saltValue="Bv4mwMmuON34DS/avFYXpQ==" spinCount="100000" sqref="AO18:AO19" name="Rango1_2_2"/>
    <protectedRange algorithmName="SHA-512" hashValue="G9bsd8ul70ySco/fjwoWEDABnXqVPz4YLkYmFCYj+rKlKkH9jH+EOHsXMfELT3EUbmL/wOE+3Kxk47F1wcNXBA==" saltValue="Bv4mwMmuON34DS/avFYXpQ==" spinCount="100000" sqref="G41:G43" name="Rango1_18"/>
    <protectedRange algorithmName="SHA-512" hashValue="G9bsd8ul70ySco/fjwoWEDABnXqVPz4YLkYmFCYj+rKlKkH9jH+EOHsXMfELT3EUbmL/wOE+3Kxk47F1wcNXBA==" saltValue="Bv4mwMmuON34DS/avFYXpQ==" spinCount="100000" sqref="J41:K43" name="Rango1_19"/>
    <protectedRange algorithmName="SHA-512" hashValue="G9bsd8ul70ySco/fjwoWEDABnXqVPz4YLkYmFCYj+rKlKkH9jH+EOHsXMfELT3EUbmL/wOE+3Kxk47F1wcNXBA==" saltValue="Bv4mwMmuON34DS/avFYXpQ==" spinCount="100000" sqref="P41:AH43" name="Rango1_20"/>
    <protectedRange algorithmName="SHA-512" hashValue="G9bsd8ul70ySco/fjwoWEDABnXqVPz4YLkYmFCYj+rKlKkH9jH+EOHsXMfELT3EUbmL/wOE+3Kxk47F1wcNXBA==" saltValue="Bv4mwMmuON34DS/avFYXpQ==" spinCount="100000" sqref="BE41:BI43" name="Rango1_22"/>
    <protectedRange algorithmName="SHA-512" hashValue="G9bsd8ul70ySco/fjwoWEDABnXqVPz4YLkYmFCYj+rKlKkH9jH+EOHsXMfELT3EUbmL/wOE+3Kxk47F1wcNXBA==" saltValue="Bv4mwMmuON34DS/avFYXpQ==" spinCount="100000" sqref="J44:K45" name="Rango1_23"/>
    <protectedRange algorithmName="SHA-512" hashValue="G9bsd8ul70ySco/fjwoWEDABnXqVPz4YLkYmFCYj+rKlKkH9jH+EOHsXMfELT3EUbmL/wOE+3Kxk47F1wcNXBA==" saltValue="Bv4mwMmuON34DS/avFYXpQ==" spinCount="100000" sqref="P44:AH45" name="Rango1_24"/>
    <protectedRange algorithmName="SHA-512" hashValue="G9bsd8ul70ySco/fjwoWEDABnXqVPz4YLkYmFCYj+rKlKkH9jH+EOHsXMfELT3EUbmL/wOE+3Kxk47F1wcNXBA==" saltValue="Bv4mwMmuON34DS/avFYXpQ==" spinCount="100000" sqref="BE44:BI45" name="Rango1_26"/>
    <protectedRange algorithmName="SHA-512" hashValue="G9bsd8ul70ySco/fjwoWEDABnXqVPz4YLkYmFCYj+rKlKkH9jH+EOHsXMfELT3EUbmL/wOE+3Kxk47F1wcNXBA==" saltValue="Bv4mwMmuON34DS/avFYXpQ==" spinCount="100000" sqref="BJ44 BJ46" name="Rango1_27"/>
    <protectedRange algorithmName="SHA-512" hashValue="G9bsd8ul70ySco/fjwoWEDABnXqVPz4YLkYmFCYj+rKlKkH9jH+EOHsXMfELT3EUbmL/wOE+3Kxk47F1wcNXBA==" saltValue="Bv4mwMmuON34DS/avFYXpQ==" spinCount="100000" sqref="J46:K46" name="Rango1_25"/>
    <protectedRange algorithmName="SHA-512" hashValue="G9bsd8ul70ySco/fjwoWEDABnXqVPz4YLkYmFCYj+rKlKkH9jH+EOHsXMfELT3EUbmL/wOE+3Kxk47F1wcNXBA==" saltValue="Bv4mwMmuON34DS/avFYXpQ==" spinCount="100000" sqref="P46:AH46" name="Rango1_28"/>
    <protectedRange algorithmName="SHA-512" hashValue="G9bsd8ul70ySco/fjwoWEDABnXqVPz4YLkYmFCYj+rKlKkH9jH+EOHsXMfELT3EUbmL/wOE+3Kxk47F1wcNXBA==" saltValue="Bv4mwMmuON34DS/avFYXpQ==" spinCount="100000" sqref="AN46:AO46" name="Rango1_29"/>
    <protectedRange algorithmName="SHA-512" hashValue="G9bsd8ul70ySco/fjwoWEDABnXqVPz4YLkYmFCYj+rKlKkH9jH+EOHsXMfELT3EUbmL/wOE+3Kxk47F1wcNXBA==" saltValue="Bv4mwMmuON34DS/avFYXpQ==" spinCount="100000" sqref="J24:K25" name="Rango1_30"/>
    <protectedRange algorithmName="SHA-512" hashValue="G9bsd8ul70ySco/fjwoWEDABnXqVPz4YLkYmFCYj+rKlKkH9jH+EOHsXMfELT3EUbmL/wOE+3Kxk47F1wcNXBA==" saltValue="Bv4mwMmuON34DS/avFYXpQ==" spinCount="100000" sqref="P24:AH25" name="Rango1_31"/>
    <protectedRange algorithmName="SHA-512" hashValue="G9bsd8ul70ySco/fjwoWEDABnXqVPz4YLkYmFCYj+rKlKkH9jH+EOHsXMfELT3EUbmL/wOE+3Kxk47F1wcNXBA==" saltValue="Bv4mwMmuON34DS/avFYXpQ==" spinCount="100000" sqref="AN24:AO25" name="Rango1_32"/>
    <protectedRange algorithmName="SHA-512" hashValue="G9bsd8ul70ySco/fjwoWEDABnXqVPz4YLkYmFCYj+rKlKkH9jH+EOHsXMfELT3EUbmL/wOE+3Kxk47F1wcNXBA==" saltValue="Bv4mwMmuON34DS/avFYXpQ==" spinCount="100000" sqref="BE24:BI25" name="Rango1_33"/>
    <protectedRange algorithmName="SHA-512" hashValue="G9bsd8ul70ySco/fjwoWEDABnXqVPz4YLkYmFCYj+rKlKkH9jH+EOHsXMfELT3EUbmL/wOE+3Kxk47F1wcNXBA==" saltValue="Bv4mwMmuON34DS/avFYXpQ==" spinCount="100000" sqref="BJ24:BJ25" name="Rango1_34"/>
    <protectedRange algorithmName="SHA-512" hashValue="G9bsd8ul70ySco/fjwoWEDABnXqVPz4YLkYmFCYj+rKlKkH9jH+EOHsXMfELT3EUbmL/wOE+3Kxk47F1wcNXBA==" saltValue="Bv4mwMmuON34DS/avFYXpQ==" spinCount="100000" sqref="J20:K20" name="Rango1_2_1_1"/>
    <protectedRange algorithmName="SHA-512" hashValue="G9bsd8ul70ySco/fjwoWEDABnXqVPz4YLkYmFCYj+rKlKkH9jH+EOHsXMfELT3EUbmL/wOE+3Kxk47F1wcNXBA==" saltValue="Bv4mwMmuON34DS/avFYXpQ==" spinCount="100000" sqref="P20:AH20" name="Rango1_2_1_2"/>
    <protectedRange algorithmName="SHA-512" hashValue="G9bsd8ul70ySco/fjwoWEDABnXqVPz4YLkYmFCYj+rKlKkH9jH+EOHsXMfELT3EUbmL/wOE+3Kxk47F1wcNXBA==" saltValue="Bv4mwMmuON34DS/avFYXpQ==" spinCount="100000" sqref="AN20:AO20" name="Rango1_2_1_3"/>
    <protectedRange algorithmName="SHA-512" hashValue="G9bsd8ul70ySco/fjwoWEDABnXqVPz4YLkYmFCYj+rKlKkH9jH+EOHsXMfELT3EUbmL/wOE+3Kxk47F1wcNXBA==" saltValue="Bv4mwMmuON34DS/avFYXpQ==" spinCount="100000" sqref="BE20:BJ20" name="Rango1_2_1_4"/>
    <protectedRange algorithmName="SHA-512" hashValue="G9bsd8ul70ySco/fjwoWEDABnXqVPz4YLkYmFCYj+rKlKkH9jH+EOHsXMfELT3EUbmL/wOE+3Kxk47F1wcNXBA==" saltValue="Bv4mwMmuON34DS/avFYXpQ==" spinCount="100000" sqref="AV20:AX21" name="Rango1_2_1_5"/>
    <protectedRange algorithmName="SHA-512" hashValue="G9bsd8ul70ySco/fjwoWEDABnXqVPz4YLkYmFCYj+rKlKkH9jH+EOHsXMfELT3EUbmL/wOE+3Kxk47F1wcNXBA==" saltValue="Bv4mwMmuON34DS/avFYXpQ==" spinCount="100000" sqref="J22:K22" name="Rango1_3_1"/>
    <protectedRange algorithmName="SHA-512" hashValue="G9bsd8ul70ySco/fjwoWEDABnXqVPz4YLkYmFCYj+rKlKkH9jH+EOHsXMfELT3EUbmL/wOE+3Kxk47F1wcNXBA==" saltValue="Bv4mwMmuON34DS/avFYXpQ==" spinCount="100000" sqref="P22:AH22" name="Rango1_3_2"/>
    <protectedRange algorithmName="SHA-512" hashValue="G9bsd8ul70ySco/fjwoWEDABnXqVPz4YLkYmFCYj+rKlKkH9jH+EOHsXMfELT3EUbmL/wOE+3Kxk47F1wcNXBA==" saltValue="Bv4mwMmuON34DS/avFYXpQ==" spinCount="100000" sqref="BE22:BI22 BE32:BI35 BE30" name="Rango1_3_4"/>
    <protectedRange algorithmName="SHA-512" hashValue="G9bsd8ul70ySco/fjwoWEDABnXqVPz4YLkYmFCYj+rKlKkH9jH+EOHsXMfELT3EUbmL/wOE+3Kxk47F1wcNXBA==" saltValue="Bv4mwMmuON34DS/avFYXpQ==" spinCount="100000" sqref="BJ22 BJ27:BJ35" name="Rango1_3_5"/>
    <protectedRange algorithmName="SHA-512" hashValue="G9bsd8ul70ySco/fjwoWEDABnXqVPz4YLkYmFCYj+rKlKkH9jH+EOHsXMfELT3EUbmL/wOE+3Kxk47F1wcNXBA==" saltValue="Bv4mwMmuON34DS/avFYXpQ==" spinCount="100000" sqref="J27:K30" name="Rango1_2_3"/>
    <protectedRange algorithmName="SHA-512" hashValue="G9bsd8ul70ySco/fjwoWEDABnXqVPz4YLkYmFCYj+rKlKkH9jH+EOHsXMfELT3EUbmL/wOE+3Kxk47F1wcNXBA==" saltValue="Bv4mwMmuON34DS/avFYXpQ==" spinCount="100000" sqref="P27:AH30" name="Rango1_2_4"/>
    <protectedRange algorithmName="SHA-512" hashValue="G9bsd8ul70ySco/fjwoWEDABnXqVPz4YLkYmFCYj+rKlKkH9jH+EOHsXMfELT3EUbmL/wOE+3Kxk47F1wcNXBA==" saltValue="Bv4mwMmuON34DS/avFYXpQ==" spinCount="100000" sqref="BE27:BI27 BE28:BE29 BF28:BI30" name="Rango1_2_5"/>
    <protectedRange algorithmName="SHA-512" hashValue="G9bsd8ul70ySco/fjwoWEDABnXqVPz4YLkYmFCYj+rKlKkH9jH+EOHsXMfELT3EUbmL/wOE+3Kxk47F1wcNXBA==" saltValue="Bv4mwMmuON34DS/avFYXpQ==" spinCount="100000" sqref="J31:K35" name="Rango1_1_2"/>
    <protectedRange algorithmName="SHA-512" hashValue="G9bsd8ul70ySco/fjwoWEDABnXqVPz4YLkYmFCYj+rKlKkH9jH+EOHsXMfELT3EUbmL/wOE+3Kxk47F1wcNXBA==" saltValue="Bv4mwMmuON34DS/avFYXpQ==" spinCount="100000" sqref="P31:AH35" name="Rango1_1_3"/>
    <protectedRange algorithmName="SHA-512" hashValue="G9bsd8ul70ySco/fjwoWEDABnXqVPz4YLkYmFCYj+rKlKkH9jH+EOHsXMfELT3EUbmL/wOE+3Kxk47F1wcNXBA==" saltValue="Bv4mwMmuON34DS/avFYXpQ==" spinCount="100000" sqref="BE31:BI31" name="Rango1_1_4"/>
    <protectedRange algorithmName="SHA-512" hashValue="G9bsd8ul70ySco/fjwoWEDABnXqVPz4YLkYmFCYj+rKlKkH9jH+EOHsXMfELT3EUbmL/wOE+3Kxk47F1wcNXBA==" saltValue="Bv4mwMmuON34DS/avFYXpQ==" spinCount="100000" sqref="G38:G39" name="Rango1_4"/>
    <protectedRange algorithmName="SHA-512" hashValue="G9bsd8ul70ySco/fjwoWEDABnXqVPz4YLkYmFCYj+rKlKkH9jH+EOHsXMfELT3EUbmL/wOE+3Kxk47F1wcNXBA==" saltValue="Bv4mwMmuON34DS/avFYXpQ==" spinCount="100000" sqref="J38:K40" name="Rango1_21"/>
    <protectedRange algorithmName="SHA-512" hashValue="G9bsd8ul70ySco/fjwoWEDABnXqVPz4YLkYmFCYj+rKlKkH9jH+EOHsXMfELT3EUbmL/wOE+3Kxk47F1wcNXBA==" saltValue="Bv4mwMmuON34DS/avFYXpQ==" spinCount="100000" sqref="P38:AH40" name="Rango1_35"/>
    <protectedRange algorithmName="SHA-512" hashValue="G9bsd8ul70ySco/fjwoWEDABnXqVPz4YLkYmFCYj+rKlKkH9jH+EOHsXMfELT3EUbmL/wOE+3Kxk47F1wcNXBA==" saltValue="Bv4mwMmuON34DS/avFYXpQ==" spinCount="100000" sqref="AN38:AO40" name="Rango1_36"/>
    <protectedRange algorithmName="SHA-512" hashValue="G9bsd8ul70ySco/fjwoWEDABnXqVPz4YLkYmFCYj+rKlKkH9jH+EOHsXMfELT3EUbmL/wOE+3Kxk47F1wcNXBA==" saltValue="Bv4mwMmuON34DS/avFYXpQ==" spinCount="100000" sqref="BE38:BI39" name="Rango1_37"/>
    <protectedRange algorithmName="SHA-512" hashValue="G9bsd8ul70ySco/fjwoWEDABnXqVPz4YLkYmFCYj+rKlKkH9jH+EOHsXMfELT3EUbmL/wOE+3Kxk47F1wcNXBA==" saltValue="Bv4mwMmuON34DS/avFYXpQ==" spinCount="100000" sqref="BJ38:BJ39" name="Rango1_38"/>
    <protectedRange algorithmName="SHA-512" hashValue="G9bsd8ul70ySco/fjwoWEDABnXqVPz4YLkYmFCYj+rKlKkH9jH+EOHsXMfELT3EUbmL/wOE+3Kxk47F1wcNXBA==" saltValue="Bv4mwMmuON34DS/avFYXpQ==" spinCount="100000" sqref="AN35:AO35" name="Rango1_1"/>
    <protectedRange algorithmName="SHA-512" hashValue="G9bsd8ul70ySco/fjwoWEDABnXqVPz4YLkYmFCYj+rKlKkH9jH+EOHsXMfELT3EUbmL/wOE+3Kxk47F1wcNXBA==" saltValue="Bv4mwMmuON34DS/avFYXpQ==" spinCount="100000" sqref="P14:AH14" name="Rango1_39"/>
    <protectedRange algorithmName="SHA-512" hashValue="G9bsd8ul70ySco/fjwoWEDABnXqVPz4YLkYmFCYj+rKlKkH9jH+EOHsXMfELT3EUbmL/wOE+3Kxk47F1wcNXBA==" saltValue="Bv4mwMmuON34DS/avFYXpQ==" spinCount="100000" sqref="BE14:BI14" name="Rango1_41"/>
    <protectedRange algorithmName="SHA-512" hashValue="G9bsd8ul70ySco/fjwoWEDABnXqVPz4YLkYmFCYj+rKlKkH9jH+EOHsXMfELT3EUbmL/wOE+3Kxk47F1wcNXBA==" saltValue="Bv4mwMmuON34DS/avFYXpQ==" spinCount="100000" sqref="P23:AH23" name="Rango1_44"/>
    <protectedRange algorithmName="SHA-512" hashValue="G9bsd8ul70ySco/fjwoWEDABnXqVPz4YLkYmFCYj+rKlKkH9jH+EOHsXMfELT3EUbmL/wOE+3Kxk47F1wcNXBA==" saltValue="Bv4mwMmuON34DS/avFYXpQ==" spinCount="100000" sqref="AN23" name="Rango1_45"/>
    <protectedRange algorithmName="SHA-512" hashValue="G9bsd8ul70ySco/fjwoWEDABnXqVPz4YLkYmFCYj+rKlKkH9jH+EOHsXMfELT3EUbmL/wOE+3Kxk47F1wcNXBA==" saltValue="Bv4mwMmuON34DS/avFYXpQ==" spinCount="100000" sqref="BE23:BI23" name="Rango1_46"/>
    <protectedRange algorithmName="SHA-512" hashValue="G9bsd8ul70ySco/fjwoWEDABnXqVPz4YLkYmFCYj+rKlKkH9jH+EOHsXMfELT3EUbmL/wOE+3Kxk47F1wcNXBA==" saltValue="Bv4mwMmuON34DS/avFYXpQ==" spinCount="100000" sqref="H26:I26 E26 L26:O26 AP26:BD26 AI26:AM26" name="Rango1_42"/>
    <protectedRange algorithmName="SHA-512" hashValue="G9bsd8ul70ySco/fjwoWEDABnXqVPz4YLkYmFCYj+rKlKkH9jH+EOHsXMfELT3EUbmL/wOE+3Kxk47F1wcNXBA==" saltValue="Bv4mwMmuON34DS/avFYXpQ==" spinCount="100000" sqref="P26:AH26" name="Rango1_3_2_1_1"/>
    <protectedRange algorithmName="SHA-512" hashValue="G9bsd8ul70ySco/fjwoWEDABnXqVPz4YLkYmFCYj+rKlKkH9jH+EOHsXMfELT3EUbmL/wOE+3Kxk47F1wcNXBA==" saltValue="Bv4mwMmuON34DS/avFYXpQ==" spinCount="100000" sqref="AO26" name="Rango1_40_1"/>
    <protectedRange algorithmName="SHA-512" hashValue="G9bsd8ul70ySco/fjwoWEDABnXqVPz4YLkYmFCYj+rKlKkH9jH+EOHsXMfELT3EUbmL/wOE+3Kxk47F1wcNXBA==" saltValue="Bv4mwMmuON34DS/avFYXpQ==" spinCount="100000" sqref="BE26:BI26" name="Rango1_3_4_1_1"/>
    <protectedRange algorithmName="SHA-512" hashValue="G9bsd8ul70ySco/fjwoWEDABnXqVPz4YLkYmFCYj+rKlKkH9jH+EOHsXMfELT3EUbmL/wOE+3Kxk47F1wcNXBA==" saltValue="Bv4mwMmuON34DS/avFYXpQ==" spinCount="100000" sqref="BJ26" name="Rango1_3_5_1_1"/>
    <protectedRange algorithmName="SHA-512" hashValue="G9bsd8ul70ySco/fjwoWEDABnXqVPz4YLkYmFCYj+rKlKkH9jH+EOHsXMfELT3EUbmL/wOE+3Kxk47F1wcNXBA==" saltValue="Bv4mwMmuON34DS/avFYXpQ==" spinCount="100000" sqref="J26:K26" name="Rango1_3_1_1"/>
    <protectedRange algorithmName="SHA-512" hashValue="G9bsd8ul70ySco/fjwoWEDABnXqVPz4YLkYmFCYj+rKlKkH9jH+EOHsXMfELT3EUbmL/wOE+3Kxk47F1wcNXBA==" saltValue="Bv4mwMmuON34DS/avFYXpQ==" spinCount="100000" sqref="AN26" name="Rango1_40_1_1"/>
  </protectedRanges>
  <mergeCells count="576">
    <mergeCell ref="AI44:AI45"/>
    <mergeCell ref="AJ44:AJ45"/>
    <mergeCell ref="AK44:AK45"/>
    <mergeCell ref="AL44:AL45"/>
    <mergeCell ref="BD44:BD45"/>
    <mergeCell ref="BJ44:BJ45"/>
    <mergeCell ref="AC44:AC45"/>
    <mergeCell ref="AD44:AD45"/>
    <mergeCell ref="AE44:AE45"/>
    <mergeCell ref="AF44:AF45"/>
    <mergeCell ref="AG44:AG45"/>
    <mergeCell ref="AH44:AH45"/>
    <mergeCell ref="W44:W45"/>
    <mergeCell ref="X44:X45"/>
    <mergeCell ref="Y44:Y45"/>
    <mergeCell ref="Z44:Z45"/>
    <mergeCell ref="AA44:AA45"/>
    <mergeCell ref="AB44:AB45"/>
    <mergeCell ref="Q44:Q45"/>
    <mergeCell ref="R44:R45"/>
    <mergeCell ref="S44:S45"/>
    <mergeCell ref="T44:T45"/>
    <mergeCell ref="U44:U45"/>
    <mergeCell ref="V44:V45"/>
    <mergeCell ref="J44:J45"/>
    <mergeCell ref="L44:L45"/>
    <mergeCell ref="M44:M45"/>
    <mergeCell ref="N44:N45"/>
    <mergeCell ref="O44:O45"/>
    <mergeCell ref="P44:P45"/>
    <mergeCell ref="BI41:BI43"/>
    <mergeCell ref="BJ41:BJ43"/>
    <mergeCell ref="B44:B45"/>
    <mergeCell ref="C44:C45"/>
    <mergeCell ref="D44:D45"/>
    <mergeCell ref="E44:E45"/>
    <mergeCell ref="F44:F45"/>
    <mergeCell ref="G44:G45"/>
    <mergeCell ref="H44:H45"/>
    <mergeCell ref="I44:I45"/>
    <mergeCell ref="AL41:AL43"/>
    <mergeCell ref="BD41:BD43"/>
    <mergeCell ref="BE41:BE42"/>
    <mergeCell ref="BF41:BF43"/>
    <mergeCell ref="BG41:BG43"/>
    <mergeCell ref="BH41:BH43"/>
    <mergeCell ref="AF41:AF43"/>
    <mergeCell ref="AG41:AG43"/>
    <mergeCell ref="AH41:AH43"/>
    <mergeCell ref="AI41:AI43"/>
    <mergeCell ref="AJ41:AJ43"/>
    <mergeCell ref="AK41:AK43"/>
    <mergeCell ref="Z41:Z43"/>
    <mergeCell ref="AA41:AA43"/>
    <mergeCell ref="AB41:AB43"/>
    <mergeCell ref="AC41:AC43"/>
    <mergeCell ref="AD41:AD43"/>
    <mergeCell ref="AE41:AE43"/>
    <mergeCell ref="V41:V43"/>
    <mergeCell ref="W41:W43"/>
    <mergeCell ref="X41:X43"/>
    <mergeCell ref="Y41:Y43"/>
    <mergeCell ref="N41:N43"/>
    <mergeCell ref="O41:O43"/>
    <mergeCell ref="P41:P43"/>
    <mergeCell ref="Q41:Q43"/>
    <mergeCell ref="R41:R43"/>
    <mergeCell ref="S41:S43"/>
    <mergeCell ref="H41:H43"/>
    <mergeCell ref="I41:I43"/>
    <mergeCell ref="J41:J43"/>
    <mergeCell ref="K41:K43"/>
    <mergeCell ref="L41:L43"/>
    <mergeCell ref="M41:M43"/>
    <mergeCell ref="BG38:BG40"/>
    <mergeCell ref="BH38:BH40"/>
    <mergeCell ref="BI38:BI40"/>
    <mergeCell ref="AC38:AC40"/>
    <mergeCell ref="R38:R40"/>
    <mergeCell ref="S38:S40"/>
    <mergeCell ref="T38:T40"/>
    <mergeCell ref="U38:U40"/>
    <mergeCell ref="V38:V40"/>
    <mergeCell ref="W38:W40"/>
    <mergeCell ref="L38:L40"/>
    <mergeCell ref="M38:M40"/>
    <mergeCell ref="N38:N40"/>
    <mergeCell ref="O38:O40"/>
    <mergeCell ref="P38:P40"/>
    <mergeCell ref="Q38:Q40"/>
    <mergeCell ref="T41:T43"/>
    <mergeCell ref="U41:U43"/>
    <mergeCell ref="BJ38:BJ40"/>
    <mergeCell ref="B41:B43"/>
    <mergeCell ref="C41:C43"/>
    <mergeCell ref="D41:D43"/>
    <mergeCell ref="E41:E43"/>
    <mergeCell ref="F41:F43"/>
    <mergeCell ref="G41:G43"/>
    <mergeCell ref="AJ38:AJ40"/>
    <mergeCell ref="AK38:AK40"/>
    <mergeCell ref="AL38:AL40"/>
    <mergeCell ref="BD38:BD40"/>
    <mergeCell ref="BE38:BE40"/>
    <mergeCell ref="BF38:BF40"/>
    <mergeCell ref="AD38:AD40"/>
    <mergeCell ref="AE38:AE40"/>
    <mergeCell ref="AF38:AF40"/>
    <mergeCell ref="AG38:AG40"/>
    <mergeCell ref="AH38:AH40"/>
    <mergeCell ref="AI38:AI40"/>
    <mergeCell ref="X38:X40"/>
    <mergeCell ref="Y38:Y40"/>
    <mergeCell ref="Z38:Z40"/>
    <mergeCell ref="AA38:AA40"/>
    <mergeCell ref="AB38:AB40"/>
    <mergeCell ref="AL36:AL37"/>
    <mergeCell ref="BD36:BD37"/>
    <mergeCell ref="BJ36:BJ37"/>
    <mergeCell ref="E38:E40"/>
    <mergeCell ref="F38:F40"/>
    <mergeCell ref="G38:G40"/>
    <mergeCell ref="H38:H40"/>
    <mergeCell ref="I38:I40"/>
    <mergeCell ref="J38:J40"/>
    <mergeCell ref="K38:K40"/>
    <mergeCell ref="AF36:AF37"/>
    <mergeCell ref="AG36:AG37"/>
    <mergeCell ref="AH36:AH37"/>
    <mergeCell ref="AI36:AI37"/>
    <mergeCell ref="AJ36:AJ37"/>
    <mergeCell ref="AK36:AK37"/>
    <mergeCell ref="Z36:Z37"/>
    <mergeCell ref="AA36:AA37"/>
    <mergeCell ref="AB36:AB37"/>
    <mergeCell ref="AC36:AC37"/>
    <mergeCell ref="AD36:AD37"/>
    <mergeCell ref="AE36:AE37"/>
    <mergeCell ref="T36:T37"/>
    <mergeCell ref="U36:U37"/>
    <mergeCell ref="V36:V37"/>
    <mergeCell ref="W36:W37"/>
    <mergeCell ref="X36:X37"/>
    <mergeCell ref="Y36:Y37"/>
    <mergeCell ref="N36:N37"/>
    <mergeCell ref="O36:O37"/>
    <mergeCell ref="P36:P37"/>
    <mergeCell ref="Q36:Q37"/>
    <mergeCell ref="R36:R37"/>
    <mergeCell ref="S36:S37"/>
    <mergeCell ref="H36:H37"/>
    <mergeCell ref="I36:I37"/>
    <mergeCell ref="J36:J37"/>
    <mergeCell ref="K36:K37"/>
    <mergeCell ref="L36:L37"/>
    <mergeCell ref="M36:M37"/>
    <mergeCell ref="B36:B40"/>
    <mergeCell ref="C36:C40"/>
    <mergeCell ref="D36:D40"/>
    <mergeCell ref="E36:E37"/>
    <mergeCell ref="F36:F37"/>
    <mergeCell ref="G36:G37"/>
    <mergeCell ref="BE31:BE35"/>
    <mergeCell ref="BF31:BF35"/>
    <mergeCell ref="BG31:BG35"/>
    <mergeCell ref="BH31:BH35"/>
    <mergeCell ref="BI31:BI35"/>
    <mergeCell ref="BJ31:BJ35"/>
    <mergeCell ref="AH31:AH35"/>
    <mergeCell ref="AI31:AI35"/>
    <mergeCell ref="AJ31:AJ35"/>
    <mergeCell ref="AK31:AK35"/>
    <mergeCell ref="AL31:AL35"/>
    <mergeCell ref="BD31:BD35"/>
    <mergeCell ref="AB31:AB35"/>
    <mergeCell ref="AC31:AC35"/>
    <mergeCell ref="AD31:AD35"/>
    <mergeCell ref="AE31:AE35"/>
    <mergeCell ref="AF31:AF35"/>
    <mergeCell ref="AG31:AG35"/>
    <mergeCell ref="V31:V35"/>
    <mergeCell ref="W31:W35"/>
    <mergeCell ref="X31:X35"/>
    <mergeCell ref="Y31:Y35"/>
    <mergeCell ref="Z31:Z35"/>
    <mergeCell ref="AA31:AA35"/>
    <mergeCell ref="P31:P35"/>
    <mergeCell ref="Q31:Q35"/>
    <mergeCell ref="R31:R35"/>
    <mergeCell ref="S31:S35"/>
    <mergeCell ref="T31:T35"/>
    <mergeCell ref="U31:U35"/>
    <mergeCell ref="J31:J35"/>
    <mergeCell ref="K31:K35"/>
    <mergeCell ref="L31:L35"/>
    <mergeCell ref="M31:M35"/>
    <mergeCell ref="N31:N35"/>
    <mergeCell ref="O31:O35"/>
    <mergeCell ref="BA27:BA30"/>
    <mergeCell ref="BB27:BB30"/>
    <mergeCell ref="BC27:BC30"/>
    <mergeCell ref="BD27:BD30"/>
    <mergeCell ref="BJ27:BJ30"/>
    <mergeCell ref="E31:E35"/>
    <mergeCell ref="F31:F35"/>
    <mergeCell ref="G31:G35"/>
    <mergeCell ref="H31:H35"/>
    <mergeCell ref="I31:I35"/>
    <mergeCell ref="AU27:AU30"/>
    <mergeCell ref="AV27:AV30"/>
    <mergeCell ref="AW27:AW30"/>
    <mergeCell ref="AX27:AX30"/>
    <mergeCell ref="AY27:AY30"/>
    <mergeCell ref="AZ27:AZ30"/>
    <mergeCell ref="AN27:AN30"/>
    <mergeCell ref="AO27:AO30"/>
    <mergeCell ref="AP27:AP30"/>
    <mergeCell ref="AQ27:AQ30"/>
    <mergeCell ref="AS27:AS30"/>
    <mergeCell ref="AT27:AT30"/>
    <mergeCell ref="AH27:AH30"/>
    <mergeCell ref="AI27:AI30"/>
    <mergeCell ref="AJ27:AJ30"/>
    <mergeCell ref="AK27:AK30"/>
    <mergeCell ref="AL27:AL30"/>
    <mergeCell ref="AM27:AM30"/>
    <mergeCell ref="AB27:AB30"/>
    <mergeCell ref="AC27:AC30"/>
    <mergeCell ref="AD27:AD30"/>
    <mergeCell ref="AE27:AE30"/>
    <mergeCell ref="AF27:AF30"/>
    <mergeCell ref="AG27:AG30"/>
    <mergeCell ref="V27:V30"/>
    <mergeCell ref="W27:W30"/>
    <mergeCell ref="X27:X30"/>
    <mergeCell ref="Y27:Y30"/>
    <mergeCell ref="Z27:Z30"/>
    <mergeCell ref="AA27:AA30"/>
    <mergeCell ref="P27:P30"/>
    <mergeCell ref="Q27:Q30"/>
    <mergeCell ref="R27:R30"/>
    <mergeCell ref="S27:S30"/>
    <mergeCell ref="T27:T30"/>
    <mergeCell ref="U27:U30"/>
    <mergeCell ref="J27:J30"/>
    <mergeCell ref="K27:K30"/>
    <mergeCell ref="L27:L30"/>
    <mergeCell ref="M27:M30"/>
    <mergeCell ref="N27:N30"/>
    <mergeCell ref="O27:O30"/>
    <mergeCell ref="BI24:BI25"/>
    <mergeCell ref="BJ24:BJ25"/>
    <mergeCell ref="B26:B35"/>
    <mergeCell ref="C26:C35"/>
    <mergeCell ref="D26:D35"/>
    <mergeCell ref="E27:E30"/>
    <mergeCell ref="F27:F30"/>
    <mergeCell ref="G27:G30"/>
    <mergeCell ref="H27:H30"/>
    <mergeCell ref="I27:I30"/>
    <mergeCell ref="AL24:AL25"/>
    <mergeCell ref="BD24:BD25"/>
    <mergeCell ref="BE24:BE25"/>
    <mergeCell ref="BF24:BF25"/>
    <mergeCell ref="BG24:BG25"/>
    <mergeCell ref="BH24:BH25"/>
    <mergeCell ref="AF24:AF25"/>
    <mergeCell ref="AG24:AG25"/>
    <mergeCell ref="AH24:AH25"/>
    <mergeCell ref="AI24:AI25"/>
    <mergeCell ref="AJ24:AJ25"/>
    <mergeCell ref="AK24:AK25"/>
    <mergeCell ref="Z24:Z25"/>
    <mergeCell ref="AA24:AA25"/>
    <mergeCell ref="AB24:AB25"/>
    <mergeCell ref="AC24:AC25"/>
    <mergeCell ref="AD24:AD25"/>
    <mergeCell ref="AE24:AE25"/>
    <mergeCell ref="T24:T25"/>
    <mergeCell ref="U24:U25"/>
    <mergeCell ref="V24:V25"/>
    <mergeCell ref="W24:W25"/>
    <mergeCell ref="X24:X25"/>
    <mergeCell ref="Y24:Y25"/>
    <mergeCell ref="N24:N25"/>
    <mergeCell ref="O24:O25"/>
    <mergeCell ref="P24:P25"/>
    <mergeCell ref="Q24:Q25"/>
    <mergeCell ref="R24:R25"/>
    <mergeCell ref="S24:S25"/>
    <mergeCell ref="H24:H25"/>
    <mergeCell ref="I24:I25"/>
    <mergeCell ref="J24:J25"/>
    <mergeCell ref="K24:K25"/>
    <mergeCell ref="L24:L25"/>
    <mergeCell ref="M24:M25"/>
    <mergeCell ref="B24:B25"/>
    <mergeCell ref="C24:C25"/>
    <mergeCell ref="D24:D25"/>
    <mergeCell ref="E24:E25"/>
    <mergeCell ref="F24:F25"/>
    <mergeCell ref="G24:G25"/>
    <mergeCell ref="AH20:AH21"/>
    <mergeCell ref="AI20:AI21"/>
    <mergeCell ref="AJ20:AJ21"/>
    <mergeCell ref="AK20:AK21"/>
    <mergeCell ref="AL20:AL21"/>
    <mergeCell ref="BD20:BD21"/>
    <mergeCell ref="AB20:AB21"/>
    <mergeCell ref="AC20:AC21"/>
    <mergeCell ref="AD20:AD21"/>
    <mergeCell ref="AE20:AE21"/>
    <mergeCell ref="AF20:AF21"/>
    <mergeCell ref="AG20:AG21"/>
    <mergeCell ref="V20:V21"/>
    <mergeCell ref="W20:W21"/>
    <mergeCell ref="X20:X21"/>
    <mergeCell ref="Y20:Y21"/>
    <mergeCell ref="Z20:Z21"/>
    <mergeCell ref="AA20:AA21"/>
    <mergeCell ref="P20:P21"/>
    <mergeCell ref="Q20:Q21"/>
    <mergeCell ref="R20:R21"/>
    <mergeCell ref="S20:S21"/>
    <mergeCell ref="T20:T21"/>
    <mergeCell ref="U20:U21"/>
    <mergeCell ref="J20:J21"/>
    <mergeCell ref="K20:K21"/>
    <mergeCell ref="L20:L21"/>
    <mergeCell ref="M20:M21"/>
    <mergeCell ref="N20:N21"/>
    <mergeCell ref="O20:O21"/>
    <mergeCell ref="BI18:BI19"/>
    <mergeCell ref="BJ18:BJ19"/>
    <mergeCell ref="B20:B22"/>
    <mergeCell ref="C20:C22"/>
    <mergeCell ref="D20:D22"/>
    <mergeCell ref="E20:E21"/>
    <mergeCell ref="F20:F21"/>
    <mergeCell ref="G20:G21"/>
    <mergeCell ref="H20:H21"/>
    <mergeCell ref="I20:I21"/>
    <mergeCell ref="AL18:AL19"/>
    <mergeCell ref="BD18:BD19"/>
    <mergeCell ref="BE18:BE19"/>
    <mergeCell ref="BF18:BF19"/>
    <mergeCell ref="BG18:BG19"/>
    <mergeCell ref="BH18:BH19"/>
    <mergeCell ref="AF18:AF19"/>
    <mergeCell ref="AG18:AG19"/>
    <mergeCell ref="AH18:AH19"/>
    <mergeCell ref="AI18:AI19"/>
    <mergeCell ref="AJ18:AJ19"/>
    <mergeCell ref="AK18:AK19"/>
    <mergeCell ref="Z18:Z19"/>
    <mergeCell ref="AA18:AA19"/>
    <mergeCell ref="AB18:AB19"/>
    <mergeCell ref="AC18:AC19"/>
    <mergeCell ref="AD18:AD19"/>
    <mergeCell ref="AE18:AE19"/>
    <mergeCell ref="T18:T19"/>
    <mergeCell ref="U18:U19"/>
    <mergeCell ref="V18:V19"/>
    <mergeCell ref="W18:W19"/>
    <mergeCell ref="X18:X19"/>
    <mergeCell ref="Y18:Y19"/>
    <mergeCell ref="N18:N19"/>
    <mergeCell ref="O18:O19"/>
    <mergeCell ref="P18:P19"/>
    <mergeCell ref="Q18:Q19"/>
    <mergeCell ref="R18:R19"/>
    <mergeCell ref="S18:S19"/>
    <mergeCell ref="BJ16:BJ17"/>
    <mergeCell ref="E18:E19"/>
    <mergeCell ref="F18:F19"/>
    <mergeCell ref="G18:G19"/>
    <mergeCell ref="H18:H19"/>
    <mergeCell ref="I18:I19"/>
    <mergeCell ref="J18:J19"/>
    <mergeCell ref="K18:K19"/>
    <mergeCell ref="L18:L19"/>
    <mergeCell ref="M18:M19"/>
    <mergeCell ref="BD16:BD17"/>
    <mergeCell ref="BE16:BE17"/>
    <mergeCell ref="BF16:BF17"/>
    <mergeCell ref="BG16:BG17"/>
    <mergeCell ref="BH16:BH17"/>
    <mergeCell ref="BI16:BI17"/>
    <mergeCell ref="AG16:AG17"/>
    <mergeCell ref="AH16:AH17"/>
    <mergeCell ref="AI16:AI17"/>
    <mergeCell ref="AJ16:AJ17"/>
    <mergeCell ref="AK16:AK17"/>
    <mergeCell ref="AL16:AL17"/>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T16:T17"/>
    <mergeCell ref="I16:I17"/>
    <mergeCell ref="J16:J17"/>
    <mergeCell ref="K16:K17"/>
    <mergeCell ref="L16:L17"/>
    <mergeCell ref="M16:M17"/>
    <mergeCell ref="N16:N17"/>
    <mergeCell ref="BH12:BH13"/>
    <mergeCell ref="BI12:BI13"/>
    <mergeCell ref="BJ12:BJ13"/>
    <mergeCell ref="B16:B19"/>
    <mergeCell ref="C16:C19"/>
    <mergeCell ref="D16:D19"/>
    <mergeCell ref="E16:E17"/>
    <mergeCell ref="F16:F17"/>
    <mergeCell ref="G16:G17"/>
    <mergeCell ref="H16:H17"/>
    <mergeCell ref="AK12:AK13"/>
    <mergeCell ref="AL12:AL13"/>
    <mergeCell ref="BD12:BD13"/>
    <mergeCell ref="BE12:BE13"/>
    <mergeCell ref="BF12:BF13"/>
    <mergeCell ref="BG12:BG13"/>
    <mergeCell ref="AE12:AE13"/>
    <mergeCell ref="AF12:AF13"/>
    <mergeCell ref="AG12:AG13"/>
    <mergeCell ref="AH12:AH13"/>
    <mergeCell ref="AI12:AI13"/>
    <mergeCell ref="AJ12:AJ13"/>
    <mergeCell ref="Y12:Y13"/>
    <mergeCell ref="Z12:Z13"/>
    <mergeCell ref="AA12:AA13"/>
    <mergeCell ref="AB12:AB13"/>
    <mergeCell ref="AC12:AC13"/>
    <mergeCell ref="AD12:AD13"/>
    <mergeCell ref="S12:S13"/>
    <mergeCell ref="T12:T13"/>
    <mergeCell ref="U12:U13"/>
    <mergeCell ref="V12:V13"/>
    <mergeCell ref="W12:W13"/>
    <mergeCell ref="X12:X13"/>
    <mergeCell ref="M12:M13"/>
    <mergeCell ref="N12:N13"/>
    <mergeCell ref="O12:O13"/>
    <mergeCell ref="P12:P13"/>
    <mergeCell ref="Q12:Q13"/>
    <mergeCell ref="R12:R13"/>
    <mergeCell ref="BD10:BD11"/>
    <mergeCell ref="BJ10:BJ11"/>
    <mergeCell ref="B12:B13"/>
    <mergeCell ref="C12:C13"/>
    <mergeCell ref="D12:D13"/>
    <mergeCell ref="E12:E13"/>
    <mergeCell ref="F12:F13"/>
    <mergeCell ref="G12:G13"/>
    <mergeCell ref="H12:H13"/>
    <mergeCell ref="I12:I13"/>
    <mergeCell ref="AH10:AH11"/>
    <mergeCell ref="AI10:AI11"/>
    <mergeCell ref="AJ10:AJ11"/>
    <mergeCell ref="AK10:AK11"/>
    <mergeCell ref="AL10:AL11"/>
    <mergeCell ref="BC10:BC11"/>
    <mergeCell ref="AB10:AB11"/>
    <mergeCell ref="AC10:AC11"/>
    <mergeCell ref="AD10:AD11"/>
    <mergeCell ref="AE10:AE11"/>
    <mergeCell ref="AF10:AF11"/>
    <mergeCell ref="AG10:AG11"/>
    <mergeCell ref="V10:V11"/>
    <mergeCell ref="W10:W11"/>
    <mergeCell ref="X10:X11"/>
    <mergeCell ref="Y10:Y11"/>
    <mergeCell ref="Z10:Z11"/>
    <mergeCell ref="AA10:AA11"/>
    <mergeCell ref="P10:P11"/>
    <mergeCell ref="Q10:Q11"/>
    <mergeCell ref="R10:R11"/>
    <mergeCell ref="S10:S11"/>
    <mergeCell ref="T10:T11"/>
    <mergeCell ref="U10:U11"/>
    <mergeCell ref="I10:I11"/>
    <mergeCell ref="K10:K11"/>
    <mergeCell ref="L10:L11"/>
    <mergeCell ref="M10:M11"/>
    <mergeCell ref="N10:N11"/>
    <mergeCell ref="O10:O11"/>
    <mergeCell ref="BH8:BH9"/>
    <mergeCell ref="BI8:BI9"/>
    <mergeCell ref="BJ8:BJ9"/>
    <mergeCell ref="B10:B11"/>
    <mergeCell ref="C10:C11"/>
    <mergeCell ref="D10:D11"/>
    <mergeCell ref="E10:E11"/>
    <mergeCell ref="F10:F11"/>
    <mergeCell ref="G10:G11"/>
    <mergeCell ref="H10:H11"/>
    <mergeCell ref="AL8:AL9"/>
    <mergeCell ref="BC8:BC9"/>
    <mergeCell ref="BD8:BD9"/>
    <mergeCell ref="BE8:BE9"/>
    <mergeCell ref="BF8:BF9"/>
    <mergeCell ref="BG8:BG9"/>
    <mergeCell ref="AF8:AF9"/>
    <mergeCell ref="AG8:AG9"/>
    <mergeCell ref="AH8:AH9"/>
    <mergeCell ref="AI8:AI9"/>
    <mergeCell ref="AJ8:AJ9"/>
    <mergeCell ref="AK8:AK9"/>
    <mergeCell ref="Z8:Z9"/>
    <mergeCell ref="AA8:AA9"/>
    <mergeCell ref="K8:K9"/>
    <mergeCell ref="L8:L9"/>
    <mergeCell ref="M8:M9"/>
    <mergeCell ref="AB8:AB9"/>
    <mergeCell ref="AC8:AC9"/>
    <mergeCell ref="AD8:AD9"/>
    <mergeCell ref="AE8:AE9"/>
    <mergeCell ref="T8:T9"/>
    <mergeCell ref="U8:U9"/>
    <mergeCell ref="V8:V9"/>
    <mergeCell ref="W8:W9"/>
    <mergeCell ref="X8:X9"/>
    <mergeCell ref="Y8:Y9"/>
    <mergeCell ref="B8:B9"/>
    <mergeCell ref="C8:C9"/>
    <mergeCell ref="D8:D9"/>
    <mergeCell ref="E8:E9"/>
    <mergeCell ref="F8:F9"/>
    <mergeCell ref="G8:G9"/>
    <mergeCell ref="BA6:BA7"/>
    <mergeCell ref="BB6:BB7"/>
    <mergeCell ref="BC6:BC7"/>
    <mergeCell ref="AN6:AN7"/>
    <mergeCell ref="AO6:AO7"/>
    <mergeCell ref="AP6:AP7"/>
    <mergeCell ref="AQ6:AX6"/>
    <mergeCell ref="AY6:AY7"/>
    <mergeCell ref="AZ6:AZ7"/>
    <mergeCell ref="N8:N9"/>
    <mergeCell ref="O8:O9"/>
    <mergeCell ref="P8:P9"/>
    <mergeCell ref="Q8:Q9"/>
    <mergeCell ref="R8:R9"/>
    <mergeCell ref="S8:S9"/>
    <mergeCell ref="H8:H9"/>
    <mergeCell ref="I8:I9"/>
    <mergeCell ref="J8:J9"/>
    <mergeCell ref="B1:BJ1"/>
    <mergeCell ref="B2:BJ2"/>
    <mergeCell ref="B3:BJ3"/>
    <mergeCell ref="B4:BJ4"/>
    <mergeCell ref="B5:M6"/>
    <mergeCell ref="N5:AL6"/>
    <mergeCell ref="AM5:AX5"/>
    <mergeCell ref="AY5:BD5"/>
    <mergeCell ref="BE5:BI5"/>
    <mergeCell ref="AM6:AM7"/>
    <mergeCell ref="BG6:BG7"/>
    <mergeCell ref="BH6:BH7"/>
    <mergeCell ref="BI6:BI7"/>
    <mergeCell ref="BJ6:BJ7"/>
    <mergeCell ref="BD6:BD7"/>
    <mergeCell ref="BE6:BE7"/>
    <mergeCell ref="BF6:BF7"/>
  </mergeCells>
  <conditionalFormatting sqref="AJ8:AJ9 AJ12 AJ15:AJ16 AJ18 AJ36 AJ41 AJ44 AJ38:AJ39 AJ46">
    <cfRule type="cellIs" dxfId="508" priority="113" operator="equal">
      <formula>"Moderado"</formula>
    </cfRule>
    <cfRule type="cellIs" dxfId="507" priority="114" operator="equal">
      <formula>"Catastrófico"</formula>
    </cfRule>
    <cfRule type="cellIs" dxfId="506" priority="115" operator="equal">
      <formula>"Mayor"</formula>
    </cfRule>
  </conditionalFormatting>
  <conditionalFormatting sqref="N8:N10 N12 N15:N16 N18 N36 N41 N44 N38:N39 N46">
    <cfRule type="cellIs" dxfId="505" priority="108" operator="equal">
      <formula>"Muy Alta"</formula>
    </cfRule>
    <cfRule type="cellIs" dxfId="504" priority="109" operator="equal">
      <formula>"Alta"</formula>
    </cfRule>
    <cfRule type="cellIs" dxfId="503" priority="110" operator="equal">
      <formula>"Media"</formula>
    </cfRule>
    <cfRule type="cellIs" dxfId="502" priority="111" operator="equal">
      <formula>"Baja"</formula>
    </cfRule>
    <cfRule type="cellIs" dxfId="501" priority="112" operator="equal">
      <formula>"Muy baja"</formula>
    </cfRule>
  </conditionalFormatting>
  <conditionalFormatting sqref="AL8 AL10 AL12 AL15:AL16 AL18 AL36 AL41 AL44 AL38:AL39 AL46 AM36:AM46 BC36:BC46">
    <cfRule type="cellIs" dxfId="500" priority="104" operator="equal">
      <formula>"Extrema"</formula>
    </cfRule>
    <cfRule type="cellIs" dxfId="499" priority="105" operator="equal">
      <formula>"Alta"</formula>
    </cfRule>
    <cfRule type="cellIs" dxfId="498" priority="106" operator="equal">
      <formula>"Moderada"</formula>
    </cfRule>
    <cfRule type="cellIs" dxfId="497" priority="107" operator="equal">
      <formula>"Baja"</formula>
    </cfRule>
  </conditionalFormatting>
  <conditionalFormatting sqref="BC8 BC12:BC13 BC15:BC19">
    <cfRule type="cellIs" dxfId="496" priority="100" operator="equal">
      <formula>"Extrema"</formula>
    </cfRule>
    <cfRule type="cellIs" dxfId="495" priority="101" operator="equal">
      <formula>"Alta"</formula>
    </cfRule>
    <cfRule type="cellIs" dxfId="494" priority="102" operator="equal">
      <formula>"Moderada"</formula>
    </cfRule>
    <cfRule type="cellIs" dxfId="493" priority="103" operator="equal">
      <formula>"Baja"</formula>
    </cfRule>
  </conditionalFormatting>
  <conditionalFormatting sqref="AM8:AM9">
    <cfRule type="cellIs" dxfId="492" priority="96" operator="equal">
      <formula>"Extrema"</formula>
    </cfRule>
    <cfRule type="cellIs" dxfId="491" priority="97" operator="equal">
      <formula>"Alta"</formula>
    </cfRule>
    <cfRule type="cellIs" dxfId="490" priority="98" operator="equal">
      <formula>"Moderada"</formula>
    </cfRule>
    <cfRule type="cellIs" dxfId="489" priority="99" operator="equal">
      <formula>"Baja"</formula>
    </cfRule>
  </conditionalFormatting>
  <conditionalFormatting sqref="AJ10:AJ11">
    <cfRule type="cellIs" dxfId="488" priority="93" operator="equal">
      <formula>"Moderado"</formula>
    </cfRule>
    <cfRule type="cellIs" dxfId="487" priority="94" operator="equal">
      <formula>"Catastrófico"</formula>
    </cfRule>
    <cfRule type="cellIs" dxfId="486" priority="95" operator="equal">
      <formula>"Mayor"</formula>
    </cfRule>
  </conditionalFormatting>
  <conditionalFormatting sqref="BC10">
    <cfRule type="cellIs" dxfId="485" priority="89" operator="equal">
      <formula>"Extrema"</formula>
    </cfRule>
    <cfRule type="cellIs" dxfId="484" priority="90" operator="equal">
      <formula>"Alta"</formula>
    </cfRule>
    <cfRule type="cellIs" dxfId="483" priority="91" operator="equal">
      <formula>"Moderada"</formula>
    </cfRule>
    <cfRule type="cellIs" dxfId="482" priority="92" operator="equal">
      <formula>"Baja"</formula>
    </cfRule>
  </conditionalFormatting>
  <conditionalFormatting sqref="AM10:AM11">
    <cfRule type="cellIs" dxfId="481" priority="85" operator="equal">
      <formula>"Extrema"</formula>
    </cfRule>
    <cfRule type="cellIs" dxfId="480" priority="86" operator="equal">
      <formula>"Alta"</formula>
    </cfRule>
    <cfRule type="cellIs" dxfId="479" priority="87" operator="equal">
      <formula>"Moderada"</formula>
    </cfRule>
    <cfRule type="cellIs" dxfId="478" priority="88" operator="equal">
      <formula>"Baja"</formula>
    </cfRule>
  </conditionalFormatting>
  <conditionalFormatting sqref="AM12:AM13 AM15:AM16">
    <cfRule type="cellIs" dxfId="477" priority="81" operator="equal">
      <formula>"Extrema"</formula>
    </cfRule>
    <cfRule type="cellIs" dxfId="476" priority="82" operator="equal">
      <formula>"Alta"</formula>
    </cfRule>
    <cfRule type="cellIs" dxfId="475" priority="83" operator="equal">
      <formula>"Moderada"</formula>
    </cfRule>
    <cfRule type="cellIs" dxfId="474" priority="84" operator="equal">
      <formula>"Baja"</formula>
    </cfRule>
  </conditionalFormatting>
  <conditionalFormatting sqref="AM17:AM19">
    <cfRule type="cellIs" dxfId="473" priority="77" operator="equal">
      <formula>"Extrema"</formula>
    </cfRule>
    <cfRule type="cellIs" dxfId="472" priority="78" operator="equal">
      <formula>"Alta"</formula>
    </cfRule>
    <cfRule type="cellIs" dxfId="471" priority="79" operator="equal">
      <formula>"Moderada"</formula>
    </cfRule>
    <cfRule type="cellIs" dxfId="470" priority="80" operator="equal">
      <formula>"Baja"</formula>
    </cfRule>
  </conditionalFormatting>
  <conditionalFormatting sqref="AJ20 AJ22 AJ31 AJ27">
    <cfRule type="cellIs" dxfId="469" priority="74" operator="equal">
      <formula>"Moderado"</formula>
    </cfRule>
    <cfRule type="cellIs" dxfId="468" priority="75" operator="equal">
      <formula>"Catastrófico"</formula>
    </cfRule>
    <cfRule type="cellIs" dxfId="467" priority="76" operator="equal">
      <formula>"Mayor"</formula>
    </cfRule>
  </conditionalFormatting>
  <conditionalFormatting sqref="N20 N22 N31 N27">
    <cfRule type="cellIs" dxfId="466" priority="69" operator="equal">
      <formula>"Muy Alta"</formula>
    </cfRule>
    <cfRule type="cellIs" dxfId="465" priority="70" operator="equal">
      <formula>"Alta"</formula>
    </cfRule>
    <cfRule type="cellIs" dxfId="464" priority="71" operator="equal">
      <formula>"Media"</formula>
    </cfRule>
    <cfRule type="cellIs" dxfId="463" priority="72" operator="equal">
      <formula>"Baja"</formula>
    </cfRule>
    <cfRule type="cellIs" dxfId="462" priority="73" operator="equal">
      <formula>"Muy baja"</formula>
    </cfRule>
  </conditionalFormatting>
  <conditionalFormatting sqref="AL20 AL22 AL31 AL27">
    <cfRule type="cellIs" dxfId="461" priority="65" operator="equal">
      <formula>"Extrema"</formula>
    </cfRule>
    <cfRule type="cellIs" dxfId="460" priority="66" operator="equal">
      <formula>"Alta"</formula>
    </cfRule>
    <cfRule type="cellIs" dxfId="459" priority="67" operator="equal">
      <formula>"Moderada"</formula>
    </cfRule>
    <cfRule type="cellIs" dxfId="458" priority="68" operator="equal">
      <formula>"Baja"</formula>
    </cfRule>
  </conditionalFormatting>
  <conditionalFormatting sqref="BC20:BC22 BC31:BC35 BC27">
    <cfRule type="cellIs" dxfId="457" priority="61" operator="equal">
      <formula>"Extrema"</formula>
    </cfRule>
    <cfRule type="cellIs" dxfId="456" priority="62" operator="equal">
      <formula>"Alta"</formula>
    </cfRule>
    <cfRule type="cellIs" dxfId="455" priority="63" operator="equal">
      <formula>"Moderada"</formula>
    </cfRule>
    <cfRule type="cellIs" dxfId="454" priority="64" operator="equal">
      <formula>"Baja"</formula>
    </cfRule>
  </conditionalFormatting>
  <conditionalFormatting sqref="AM20:AM22 AM31:AM35 AM27">
    <cfRule type="cellIs" dxfId="453" priority="57" operator="equal">
      <formula>"Extrema"</formula>
    </cfRule>
    <cfRule type="cellIs" dxfId="452" priority="58" operator="equal">
      <formula>"Alta"</formula>
    </cfRule>
    <cfRule type="cellIs" dxfId="451" priority="59" operator="equal">
      <formula>"Moderada"</formula>
    </cfRule>
    <cfRule type="cellIs" dxfId="450" priority="60" operator="equal">
      <formula>"Baja"</formula>
    </cfRule>
  </conditionalFormatting>
  <conditionalFormatting sqref="AJ14">
    <cfRule type="cellIs" dxfId="449" priority="54" operator="equal">
      <formula>"Moderado"</formula>
    </cfRule>
    <cfRule type="cellIs" dxfId="448" priority="55" operator="equal">
      <formula>"Catastrófico"</formula>
    </cfRule>
    <cfRule type="cellIs" dxfId="447" priority="56" operator="equal">
      <formula>"Mayor"</formula>
    </cfRule>
  </conditionalFormatting>
  <conditionalFormatting sqref="N14">
    <cfRule type="cellIs" dxfId="446" priority="49" operator="equal">
      <formula>"Muy Alta"</formula>
    </cfRule>
    <cfRule type="cellIs" dxfId="445" priority="50" operator="equal">
      <formula>"Alta"</formula>
    </cfRule>
    <cfRule type="cellIs" dxfId="444" priority="51" operator="equal">
      <formula>"Media"</formula>
    </cfRule>
    <cfRule type="cellIs" dxfId="443" priority="52" operator="equal">
      <formula>"Baja"</formula>
    </cfRule>
    <cfRule type="cellIs" dxfId="442" priority="53" operator="equal">
      <formula>"Muy baja"</formula>
    </cfRule>
  </conditionalFormatting>
  <conditionalFormatting sqref="AL14:AM14 BC14">
    <cfRule type="cellIs" dxfId="441" priority="45" operator="equal">
      <formula>"Extrema"</formula>
    </cfRule>
    <cfRule type="cellIs" dxfId="440" priority="46" operator="equal">
      <formula>"Alta"</formula>
    </cfRule>
    <cfRule type="cellIs" dxfId="439" priority="47" operator="equal">
      <formula>"Moderada"</formula>
    </cfRule>
    <cfRule type="cellIs" dxfId="438" priority="48" operator="equal">
      <formula>"Baja"</formula>
    </cfRule>
  </conditionalFormatting>
  <conditionalFormatting sqref="AJ23">
    <cfRule type="cellIs" dxfId="437" priority="42" operator="equal">
      <formula>"Moderado"</formula>
    </cfRule>
    <cfRule type="cellIs" dxfId="436" priority="43" operator="equal">
      <formula>"Catastrófico"</formula>
    </cfRule>
    <cfRule type="cellIs" dxfId="435" priority="44" operator="equal">
      <formula>"Mayor"</formula>
    </cfRule>
  </conditionalFormatting>
  <conditionalFormatting sqref="N23">
    <cfRule type="cellIs" dxfId="434" priority="37" operator="equal">
      <formula>"Muy Alta"</formula>
    </cfRule>
    <cfRule type="cellIs" dxfId="433" priority="38" operator="equal">
      <formula>"Alta"</formula>
    </cfRule>
    <cfRule type="cellIs" dxfId="432" priority="39" operator="equal">
      <formula>"Media"</formula>
    </cfRule>
    <cfRule type="cellIs" dxfId="431" priority="40" operator="equal">
      <formula>"Baja"</formula>
    </cfRule>
    <cfRule type="cellIs" dxfId="430" priority="41" operator="equal">
      <formula>"Muy baja"</formula>
    </cfRule>
  </conditionalFormatting>
  <conditionalFormatting sqref="AL23:AM23 BC23">
    <cfRule type="cellIs" dxfId="429" priority="33" operator="equal">
      <formula>"Extrema"</formula>
    </cfRule>
    <cfRule type="cellIs" dxfId="428" priority="34" operator="equal">
      <formula>"Alta"</formula>
    </cfRule>
    <cfRule type="cellIs" dxfId="427" priority="35" operator="equal">
      <formula>"Moderada"</formula>
    </cfRule>
    <cfRule type="cellIs" dxfId="426" priority="36" operator="equal">
      <formula>"Baja"</formula>
    </cfRule>
  </conditionalFormatting>
  <conditionalFormatting sqref="AJ24">
    <cfRule type="cellIs" dxfId="425" priority="30" operator="equal">
      <formula>"Moderado"</formula>
    </cfRule>
    <cfRule type="cellIs" dxfId="424" priority="31" operator="equal">
      <formula>"Catastrófico"</formula>
    </cfRule>
    <cfRule type="cellIs" dxfId="423" priority="32" operator="equal">
      <formula>"Mayor"</formula>
    </cfRule>
  </conditionalFormatting>
  <conditionalFormatting sqref="N24">
    <cfRule type="cellIs" dxfId="422" priority="25" operator="equal">
      <formula>"Muy Alta"</formula>
    </cfRule>
    <cfRule type="cellIs" dxfId="421" priority="26" operator="equal">
      <formula>"Alta"</formula>
    </cfRule>
    <cfRule type="cellIs" dxfId="420" priority="27" operator="equal">
      <formula>"Media"</formula>
    </cfRule>
    <cfRule type="cellIs" dxfId="419" priority="28" operator="equal">
      <formula>"Baja"</formula>
    </cfRule>
    <cfRule type="cellIs" dxfId="418" priority="29" operator="equal">
      <formula>"Muy baja"</formula>
    </cfRule>
  </conditionalFormatting>
  <conditionalFormatting sqref="AL24 AM24:AM25 BC24:BC25">
    <cfRule type="cellIs" dxfId="417" priority="21" operator="equal">
      <formula>"Extrema"</formula>
    </cfRule>
    <cfRule type="cellIs" dxfId="416" priority="22" operator="equal">
      <formula>"Alta"</formula>
    </cfRule>
    <cfRule type="cellIs" dxfId="415" priority="23" operator="equal">
      <formula>"Moderada"</formula>
    </cfRule>
    <cfRule type="cellIs" dxfId="414" priority="24" operator="equal">
      <formula>"Baja"</formula>
    </cfRule>
  </conditionalFormatting>
  <conditionalFormatting sqref="AJ26">
    <cfRule type="cellIs" dxfId="413" priority="18" operator="equal">
      <formula>"Moderado"</formula>
    </cfRule>
    <cfRule type="cellIs" dxfId="412" priority="19" operator="equal">
      <formula>"Catastrófico"</formula>
    </cfRule>
    <cfRule type="cellIs" dxfId="411" priority="20" operator="equal">
      <formula>"Mayor"</formula>
    </cfRule>
  </conditionalFormatting>
  <conditionalFormatting sqref="N26">
    <cfRule type="cellIs" dxfId="410" priority="13" operator="equal">
      <formula>"Muy Alta"</formula>
    </cfRule>
    <cfRule type="cellIs" dxfId="409" priority="14" operator="equal">
      <formula>"Alta"</formula>
    </cfRule>
    <cfRule type="cellIs" dxfId="408" priority="15" operator="equal">
      <formula>"Media"</formula>
    </cfRule>
    <cfRule type="cellIs" dxfId="407" priority="16" operator="equal">
      <formula>"Baja"</formula>
    </cfRule>
    <cfRule type="cellIs" dxfId="406" priority="17" operator="equal">
      <formula>"Muy baja"</formula>
    </cfRule>
  </conditionalFormatting>
  <conditionalFormatting sqref="AL26">
    <cfRule type="cellIs" dxfId="405" priority="9" operator="equal">
      <formula>"Extrema"</formula>
    </cfRule>
    <cfRule type="cellIs" dxfId="404" priority="10" operator="equal">
      <formula>"Alta"</formula>
    </cfRule>
    <cfRule type="cellIs" dxfId="403" priority="11" operator="equal">
      <formula>"Moderada"</formula>
    </cfRule>
    <cfRule type="cellIs" dxfId="402" priority="12" operator="equal">
      <formula>"Baja"</formula>
    </cfRule>
  </conditionalFormatting>
  <conditionalFormatting sqref="BC26">
    <cfRule type="cellIs" dxfId="401" priority="5" operator="equal">
      <formula>"Extrema"</formula>
    </cfRule>
    <cfRule type="cellIs" dxfId="400" priority="6" operator="equal">
      <formula>"Alta"</formula>
    </cfRule>
    <cfRule type="cellIs" dxfId="399" priority="7" operator="equal">
      <formula>"Moderada"</formula>
    </cfRule>
    <cfRule type="cellIs" dxfId="398" priority="8" operator="equal">
      <formula>"Baja"</formula>
    </cfRule>
  </conditionalFormatting>
  <conditionalFormatting sqref="AM26">
    <cfRule type="cellIs" dxfId="397" priority="1" operator="equal">
      <formula>"Extrema"</formula>
    </cfRule>
    <cfRule type="cellIs" dxfId="396" priority="2" operator="equal">
      <formula>"Alta"</formula>
    </cfRule>
    <cfRule type="cellIs" dxfId="395" priority="3" operator="equal">
      <formula>"Moderada"</formula>
    </cfRule>
    <cfRule type="cellIs" dxfId="394" priority="4" operator="equal">
      <formula>"Baja"</formula>
    </cfRule>
  </conditionalFormatting>
  <dataValidations count="5">
    <dataValidation allowBlank="1" showInputMessage="1" showErrorMessage="1" prompt="_x000a__x000a_" sqref="AK7" xr:uid="{60BDE589-F7FA-4AC3-AE33-207C62D9A1FF}"/>
    <dataValidation allowBlank="1" showInputMessage="1" showErrorMessage="1" prompt="Preventivo: Evitar un evento no deseado en el momento que se produce, es decir intenta evitar la ocurrencia_x000a_Detectivos: Identificar un evento o resultado no previsto después de que se haya producido, es decir corregir _x000a_Correctivo: Tiene costos implicitos " sqref="AQ7" xr:uid="{62CFDFEF-A330-4DCA-8A98-7C7BFEE6942D}"/>
    <dataValidation allowBlank="1" showInputMessage="1" showErrorMessage="1" prompt="Manual: Controles ejecutados por personas_x000a__x000a_Automático: Son ejecutados por un sistema" sqref="AS7" xr:uid="{35442543-53E4-4744-9A85-EAF212331638}"/>
    <dataValidation type="list" allowBlank="1" showInputMessage="1" showErrorMessage="1" sqref="P8 P10 Q8:AA10 AB8:AH11 P12 AF16:AH16 P15:P18 AF18:AH19 P46:AH46 P41:AH41 P44 Q44:AH45 AH26:AH27 Q16:AE19 AH20 P38:AH39 AH31 AH36 P14:AH14 Q12:AH13 Q15:AH15 P20:AG22 AH22 P24:S24 P23:AH23 T24:AH25 P26:AG36" xr:uid="{277659B6-E5B2-4251-9AC4-045700A9552F}">
      <formula1>"Si, No"</formula1>
    </dataValidation>
    <dataValidation allowBlank="1" showInputMessage="1" showErrorMessage="1" prompt="Responder afirmativamente de UNA a CINCO pregunta(s) genera un impacto MODERADO._x000a__x000a_Responder afirmativamente de SEIS a ONCE preguntas genera un impacto MAYOR._x000a__x000a_Responder afirmativamente de DOCE a DIECINUEVE preguntas genera un impacto CATASTRÓFICO." sqref="AI7:AJ7" xr:uid="{A1EB21DA-A573-4ABB-BBD1-0F1F3E7DCA81}"/>
  </dataValidations>
  <printOptions horizontalCentered="1"/>
  <pageMargins left="0.39370078740157483" right="0.39370078740157483" top="0.39370078740157483" bottom="0.39370078740157483" header="0.31496062992125984" footer="0.31496062992125984"/>
  <pageSetup paperSize="5" scale="25" pageOrder="overThenDown" orientation="landscape" r:id="rId1"/>
  <headerFooter>
    <oddFooter>&amp;CPág. &amp;P de &amp;N</oddFooter>
  </headerFooter>
  <drawing r:id="rId2"/>
  <legacyDrawing r:id="rId3"/>
  <extLst>
    <ext xmlns:x14="http://schemas.microsoft.com/office/spreadsheetml/2009/9/main" uri="{CCE6A557-97BC-4b89-ADB6-D9C93CAAB3DF}">
      <x14:dataValidations xmlns:xm="http://schemas.microsoft.com/office/excel/2006/main" count="14">
        <x14:dataValidation type="list" allowBlank="1" showInputMessage="1" showErrorMessage="1" xr:uid="{E6046D62-B25C-494F-A917-E30A294FCFCB}">
          <x14:formula1>
            <xm:f>'No Eliminar'!$L$3:$L$5</xm:f>
          </x14:formula1>
          <xm:sqref>AQ31:AQ46 AQ8:AQ25 AQ27</xm:sqref>
        </x14:dataValidation>
        <x14:dataValidation type="list" allowBlank="1" showInputMessage="1" showErrorMessage="1" xr:uid="{68F4B367-B93A-4B97-BEAD-1A641C741115}">
          <x14:formula1>
            <xm:f>'No Eliminar'!$M$3:$M$4</xm:f>
          </x14:formula1>
          <xm:sqref>AS31:AS46 AS8:AS25 AS27</xm:sqref>
        </x14:dataValidation>
        <x14:dataValidation type="list" allowBlank="1" showInputMessage="1" showErrorMessage="1" xr:uid="{5A54BB17-21B8-46FA-A315-34BC65779404}">
          <x14:formula1>
            <xm:f>'No Eliminar'!$L$8:$L$15</xm:f>
          </x14:formula1>
          <xm:sqref>AM31:AM46 AM8:AM25 AM27</xm:sqref>
        </x14:dataValidation>
        <x14:dataValidation type="list" allowBlank="1" showInputMessage="1" showErrorMessage="1" xr:uid="{1E345E11-727E-4FD1-970E-FD75931DE8AF}">
          <x14:formula1>
            <xm:f>'No Eliminar'!$D$22:$D$23</xm:f>
          </x14:formula1>
          <xm:sqref>AV8:AV19 AV22:AV25 AV27:AV46</xm:sqref>
        </x14:dataValidation>
        <x14:dataValidation type="list" allowBlank="1" showInputMessage="1" showErrorMessage="1" xr:uid="{0DDF3034-BEE5-4BF3-99E3-1E36FBCB91F8}">
          <x14:formula1>
            <xm:f>'No Eliminar'!$D$24:$D$25</xm:f>
          </x14:formula1>
          <xm:sqref>AW8:AW19 AW22:AW25 AW27:AW46</xm:sqref>
        </x14:dataValidation>
        <x14:dataValidation type="list" allowBlank="1" showInputMessage="1" showErrorMessage="1" xr:uid="{BC6328A3-35D9-4EC5-88C4-88EE171FB9B0}">
          <x14:formula1>
            <xm:f>'No Eliminar'!$D$26:$D$27</xm:f>
          </x14:formula1>
          <xm:sqref>AX8:AX19 AX31:AX46 AX22:AX25 AX27</xm:sqref>
        </x14:dataValidation>
        <x14:dataValidation type="list" allowBlank="1" showInputMessage="1" showErrorMessage="1" xr:uid="{DBD73B6F-F8B7-428D-81EC-AE5F462FE85C}">
          <x14:formula1>
            <xm:f>'No Eliminar'!$K$3:$K$6</xm:f>
          </x14:formula1>
          <xm:sqref>BD8 BD10 BD12 BD38 BD46 BD18 BD41 BD44 BD20 BD14:BD16 BD31 BD36 BD22:BD24 BD27</xm:sqref>
        </x14:dataValidation>
        <x14:dataValidation type="list" allowBlank="1" showInputMessage="1" showErrorMessage="1" xr:uid="{BFDCF77B-EAD0-404D-B659-1995F21AE689}">
          <x14:formula1>
            <xm:f>'No Eliminar'!$B$30:$B$34</xm:f>
          </x14:formula1>
          <xm:sqref>M8:M10 M12 M38:M39 M18 M46 M41 M44 M20 M14:M16 M31 M36 M22:M24 M27</xm:sqref>
        </x14:dataValidation>
        <x14:dataValidation type="list" allowBlank="1" showInputMessage="1" showErrorMessage="1" xr:uid="{56F53B26-27B5-4FBF-9277-88E3FC1584C7}">
          <x14:formula1>
            <xm:f>'No Eliminar'!$V$3:$V$7</xm:f>
          </x14:formula1>
          <xm:sqref>L8 L10 L41 L18 L44 L20 L46 L12:L16 L31 L36 L38:L39 L22:L24 L27</xm:sqref>
        </x14:dataValidation>
        <x14:dataValidation type="list" allowBlank="1" showInputMessage="1" showErrorMessage="1" xr:uid="{8708DA7C-8756-40F5-AD38-40A483CDC11C}">
          <x14:formula1>
            <xm:f>'No Eliminar'!$V$9:$V$15</xm:f>
          </x14:formula1>
          <xm:sqref>I8 I10 I12 I38:I39 I18 I46 I41 I44 I20 I14:I16 I31 I36 I22:I24 I27</xm:sqref>
        </x14:dataValidation>
        <x14:dataValidation type="list" allowBlank="1" showInputMessage="1" showErrorMessage="1" xr:uid="{13D692CE-9541-40ED-9DF9-D808D933C92F}">
          <x14:formula1>
            <xm:f>'No Eliminar'!$B$3:$B$18</xm:f>
          </x14:formula1>
          <xm:sqref>B8 B10 B12 B36 B41 B44 B46 B20 B14:B16 B23:B24 B26</xm:sqref>
        </x14:dataValidation>
        <x14:dataValidation type="list" allowBlank="1" showInputMessage="1" showErrorMessage="1" xr:uid="{564EC7BE-A4BC-41D6-B2A1-519BC92DB2DA}">
          <x14:formula1>
            <xm:f>'No Eliminar'!$G$14:$G$16</xm:f>
          </x14:formula1>
          <xm:sqref>E8 E10 E12 E38:E39 E18 E46 E41 E44 E20 E14:E16 E31 E36 E22:E24 E27</xm:sqref>
        </x14:dataValidation>
        <x14:dataValidation type="list" allowBlank="1" showInputMessage="1" showErrorMessage="1" xr:uid="{C55225C9-1C01-451D-8ED8-91A31452F3D3}">
          <x14:formula1>
            <xm:f>'No Eliminar'!$R$3:$R$117</xm:f>
          </x14:formula1>
          <xm:sqref>F8 F10 F12 F36 F18 F46 F41 F44 F20 F14:F16 F31 F22:F24 F27</xm:sqref>
        </x14:dataValidation>
        <x14:dataValidation type="list" allowBlank="1" showInputMessage="1" showErrorMessage="1" xr:uid="{095AEB61-E40E-474F-8D0E-DE3E8874B48D}">
          <x14:formula1>
            <xm:f>'E:\PLANEACIÓN 2022\RIESGOS 2022\[Oficial Mapa de Riesgos institucional 2022 versión 1(Recuperado automáticamente).xlsx]No Eliminar'!#REF!</xm:f>
          </x14:formula1>
          <xm:sqref>AQ26 AS26 AM26 AV26:AX26 BD26 L26:M26 I26 E26:F26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DC4BF-94F9-433C-BB0B-81F12B935151}">
  <sheetPr>
    <tabColor rgb="FF002060"/>
  </sheetPr>
  <dimension ref="A1:BZ140"/>
  <sheetViews>
    <sheetView showGridLines="0" topLeftCell="A109" zoomScale="90" zoomScaleNormal="90" zoomScalePageLayoutView="70" workbookViewId="0">
      <selection activeCell="F98" sqref="F98:F100"/>
    </sheetView>
  </sheetViews>
  <sheetFormatPr baseColWidth="10" defaultColWidth="11.42578125" defaultRowHeight="16.5" x14ac:dyDescent="0.3"/>
  <cols>
    <col min="1" max="1" width="4.28515625" style="1078" customWidth="1"/>
    <col min="2" max="4" width="16.28515625" style="1078" customWidth="1"/>
    <col min="5" max="5" width="25.28515625" style="1078" customWidth="1"/>
    <col min="6" max="6" width="9" style="1105" customWidth="1"/>
    <col min="7" max="7" width="42.5703125" style="1106" customWidth="1"/>
    <col min="8" max="8" width="29.42578125" style="1018" customWidth="1"/>
    <col min="9" max="9" width="42.85546875" style="1018" customWidth="1"/>
    <col min="10" max="10" width="36" style="1018" customWidth="1"/>
    <col min="11" max="11" width="36" style="1108" customWidth="1"/>
    <col min="12" max="12" width="20.140625" style="1109" customWidth="1"/>
    <col min="13" max="13" width="6.42578125" style="1109" customWidth="1"/>
    <col min="14" max="14" width="7.7109375" style="1109" customWidth="1"/>
    <col min="15" max="15" width="10.42578125" style="1110" customWidth="1"/>
    <col min="16" max="16" width="17" style="1110" customWidth="1"/>
    <col min="17" max="17" width="7.42578125" style="1110" bestFit="1" customWidth="1"/>
    <col min="18" max="18" width="72.85546875" style="1018" customWidth="1"/>
    <col min="19" max="19" width="18.42578125" style="1111" customWidth="1"/>
    <col min="20" max="20" width="12" style="1078" customWidth="1"/>
    <col min="21" max="21" width="7" style="1105" customWidth="1"/>
    <col min="22" max="22" width="7.85546875" style="1078" customWidth="1"/>
    <col min="23" max="23" width="8.28515625" style="1078" customWidth="1"/>
    <col min="24" max="24" width="7.140625" style="1078" customWidth="1"/>
    <col min="25" max="25" width="15.5703125" style="1078" customWidth="1"/>
    <col min="26" max="28" width="3.5703125" style="1078" customWidth="1"/>
    <col min="29" max="30" width="7.140625" style="1078" customWidth="1"/>
    <col min="31" max="31" width="10.7109375" style="1078" customWidth="1"/>
    <col min="32" max="32" width="7.140625" style="1112" customWidth="1"/>
    <col min="33" max="34" width="7.140625" style="1078" customWidth="1"/>
    <col min="35" max="35" width="67.42578125" style="1018" customWidth="1"/>
    <col min="36" max="37" width="20.42578125" style="1106" customWidth="1"/>
    <col min="38" max="38" width="12.28515625" style="1106" customWidth="1"/>
    <col min="39" max="39" width="13" style="1106" customWidth="1"/>
    <col min="40" max="40" width="22.42578125" style="1016" hidden="1" customWidth="1"/>
    <col min="41" max="41" width="60" style="1107" customWidth="1"/>
    <col min="42" max="16384" width="11.42578125" style="1078"/>
  </cols>
  <sheetData>
    <row r="1" spans="1:78" ht="41.25" customHeight="1" thickTop="1" x14ac:dyDescent="0.3">
      <c r="B1" s="2100" t="s">
        <v>78</v>
      </c>
      <c r="C1" s="2101"/>
      <c r="D1" s="2101"/>
      <c r="E1" s="2101"/>
      <c r="F1" s="2101"/>
      <c r="G1" s="2101"/>
      <c r="H1" s="2101"/>
      <c r="I1" s="2101"/>
      <c r="J1" s="2101"/>
      <c r="K1" s="2101"/>
      <c r="L1" s="2101"/>
      <c r="M1" s="2101"/>
      <c r="N1" s="2101"/>
      <c r="O1" s="2101"/>
      <c r="P1" s="2101"/>
      <c r="Q1" s="2101"/>
      <c r="R1" s="2101"/>
      <c r="S1" s="2101"/>
      <c r="T1" s="2101"/>
      <c r="U1" s="2101"/>
      <c r="V1" s="2101"/>
      <c r="W1" s="2101"/>
      <c r="X1" s="2101"/>
      <c r="Y1" s="2101"/>
      <c r="Z1" s="2101"/>
      <c r="AA1" s="2101"/>
      <c r="AB1" s="2101"/>
      <c r="AC1" s="2101"/>
      <c r="AD1" s="2101"/>
      <c r="AE1" s="2101"/>
      <c r="AF1" s="2101"/>
      <c r="AG1" s="2101"/>
      <c r="AH1" s="2101"/>
      <c r="AI1" s="2101"/>
      <c r="AJ1" s="2101"/>
      <c r="AK1" s="2101"/>
      <c r="AL1" s="2101"/>
      <c r="AM1" s="2101"/>
      <c r="AN1" s="2101"/>
      <c r="AO1" s="2102"/>
    </row>
    <row r="2" spans="1:78" ht="41.25" customHeight="1" thickBot="1" x14ac:dyDescent="0.35">
      <c r="B2" s="2103" t="s">
        <v>79</v>
      </c>
      <c r="C2" s="2104"/>
      <c r="D2" s="2104"/>
      <c r="E2" s="2104"/>
      <c r="F2" s="2104"/>
      <c r="G2" s="2104"/>
      <c r="H2" s="2104"/>
      <c r="I2" s="2104"/>
      <c r="J2" s="2104"/>
      <c r="K2" s="2104"/>
      <c r="L2" s="2104"/>
      <c r="M2" s="2104"/>
      <c r="N2" s="2104"/>
      <c r="O2" s="2104"/>
      <c r="P2" s="2104"/>
      <c r="Q2" s="2104"/>
      <c r="R2" s="2104"/>
      <c r="S2" s="2104"/>
      <c r="T2" s="2104"/>
      <c r="U2" s="2104"/>
      <c r="V2" s="2104"/>
      <c r="W2" s="2104"/>
      <c r="X2" s="2104"/>
      <c r="Y2" s="2104"/>
      <c r="Z2" s="2104"/>
      <c r="AA2" s="2104"/>
      <c r="AB2" s="2104"/>
      <c r="AC2" s="2104"/>
      <c r="AD2" s="2104"/>
      <c r="AE2" s="2104"/>
      <c r="AF2" s="2104"/>
      <c r="AG2" s="2104"/>
      <c r="AH2" s="2104"/>
      <c r="AI2" s="2104"/>
      <c r="AJ2" s="2104"/>
      <c r="AK2" s="2104"/>
      <c r="AL2" s="2104"/>
      <c r="AM2" s="2104"/>
      <c r="AN2" s="2104"/>
      <c r="AO2" s="2105"/>
    </row>
    <row r="3" spans="1:78" ht="41.25" customHeight="1" thickTop="1" thickBot="1" x14ac:dyDescent="0.35">
      <c r="B3" s="2103" t="s">
        <v>1891</v>
      </c>
      <c r="C3" s="2104"/>
      <c r="D3" s="2104"/>
      <c r="E3" s="2104"/>
      <c r="F3" s="2104"/>
      <c r="G3" s="2104"/>
      <c r="H3" s="2104"/>
      <c r="I3" s="2104"/>
      <c r="J3" s="2104"/>
      <c r="K3" s="2104"/>
      <c r="L3" s="2104"/>
      <c r="M3" s="2104"/>
      <c r="N3" s="2104"/>
      <c r="O3" s="2104"/>
      <c r="P3" s="2104"/>
      <c r="Q3" s="2104"/>
      <c r="R3" s="2104"/>
      <c r="S3" s="2104"/>
      <c r="T3" s="2104"/>
      <c r="U3" s="2104"/>
      <c r="V3" s="2104"/>
      <c r="W3" s="2104"/>
      <c r="X3" s="2104"/>
      <c r="Y3" s="2104"/>
      <c r="Z3" s="2104"/>
      <c r="AA3" s="2104"/>
      <c r="AB3" s="2104"/>
      <c r="AC3" s="2104"/>
      <c r="AD3" s="2104"/>
      <c r="AE3" s="2104"/>
      <c r="AF3" s="2104"/>
      <c r="AG3" s="2104"/>
      <c r="AH3" s="2104"/>
      <c r="AI3" s="2104"/>
      <c r="AJ3" s="2104"/>
      <c r="AK3" s="2104"/>
      <c r="AL3" s="2104"/>
      <c r="AM3" s="2104"/>
      <c r="AN3" s="2104"/>
      <c r="AO3" s="2105"/>
      <c r="AP3" s="1559"/>
      <c r="AQ3" s="1560"/>
      <c r="AR3" s="1560"/>
      <c r="AS3" s="1560"/>
      <c r="AT3" s="1560"/>
      <c r="AU3" s="1560"/>
      <c r="AV3" s="1560"/>
      <c r="AW3" s="1560"/>
      <c r="AX3" s="1560"/>
      <c r="AY3" s="1560"/>
      <c r="AZ3" s="1560"/>
      <c r="BA3" s="1560"/>
      <c r="BB3" s="1560"/>
      <c r="BC3" s="1560"/>
      <c r="BD3" s="1560"/>
      <c r="BE3" s="1560"/>
      <c r="BF3" s="1560"/>
      <c r="BG3" s="1560"/>
      <c r="BH3" s="1560"/>
      <c r="BI3" s="1560"/>
      <c r="BJ3" s="1560"/>
      <c r="BK3" s="1560"/>
      <c r="BL3" s="1560"/>
      <c r="BM3" s="1560"/>
      <c r="BN3" s="1560"/>
      <c r="BO3" s="1560"/>
      <c r="BP3" s="1560"/>
      <c r="BQ3" s="1560"/>
      <c r="BR3" s="1560"/>
      <c r="BS3" s="1560"/>
      <c r="BT3" s="1560"/>
      <c r="BU3" s="1560"/>
      <c r="BV3" s="1560"/>
      <c r="BW3" s="1560"/>
      <c r="BX3" s="1560"/>
      <c r="BY3" s="1560"/>
      <c r="BZ3" s="1560"/>
    </row>
    <row r="4" spans="1:78" ht="42.75" customHeight="1" thickTop="1" thickBot="1" x14ac:dyDescent="0.35">
      <c r="B4" s="2082" t="s">
        <v>1892</v>
      </c>
      <c r="C4" s="2083"/>
      <c r="D4" s="2083"/>
      <c r="E4" s="2083"/>
      <c r="F4" s="2083"/>
      <c r="G4" s="2083"/>
      <c r="H4" s="2083"/>
      <c r="I4" s="2083"/>
      <c r="J4" s="2083"/>
      <c r="K4" s="2083"/>
      <c r="L4" s="2083"/>
      <c r="M4" s="2083"/>
      <c r="N4" s="2083"/>
      <c r="O4" s="2083"/>
      <c r="P4" s="2083"/>
      <c r="Q4" s="2083"/>
      <c r="R4" s="2083"/>
      <c r="S4" s="2083"/>
      <c r="T4" s="2083"/>
      <c r="U4" s="2083"/>
      <c r="V4" s="2083"/>
      <c r="W4" s="2083"/>
      <c r="X4" s="2083"/>
      <c r="Y4" s="2083"/>
      <c r="Z4" s="2083"/>
      <c r="AA4" s="2083"/>
      <c r="AB4" s="2083"/>
      <c r="AC4" s="2083"/>
      <c r="AD4" s="2083"/>
      <c r="AE4" s="2083"/>
      <c r="AF4" s="2083"/>
      <c r="AG4" s="2083"/>
      <c r="AH4" s="2083"/>
      <c r="AI4" s="2083"/>
      <c r="AJ4" s="2083"/>
      <c r="AK4" s="2083"/>
      <c r="AL4" s="2083"/>
      <c r="AM4" s="2083"/>
      <c r="AN4" s="2083"/>
      <c r="AO4" s="2084"/>
      <c r="AP4" s="1559"/>
      <c r="AQ4" s="1560"/>
      <c r="AR4" s="1560"/>
      <c r="AS4" s="1560"/>
      <c r="AT4" s="1560"/>
      <c r="AU4" s="1560"/>
      <c r="AV4" s="1560"/>
      <c r="AW4" s="1560"/>
      <c r="AX4" s="1560"/>
      <c r="AY4" s="1560"/>
      <c r="AZ4" s="1560"/>
      <c r="BA4" s="1560"/>
      <c r="BB4" s="1560"/>
      <c r="BC4" s="1560"/>
      <c r="BD4" s="1560"/>
      <c r="BE4" s="1560"/>
      <c r="BF4" s="1560"/>
      <c r="BG4" s="1560"/>
      <c r="BH4" s="1560"/>
      <c r="BI4" s="1560"/>
      <c r="BJ4" s="1560"/>
      <c r="BK4" s="1560"/>
      <c r="BL4" s="1560"/>
      <c r="BM4" s="1560"/>
      <c r="BN4" s="1560"/>
      <c r="BO4" s="1560"/>
      <c r="BP4" s="1560"/>
      <c r="BQ4" s="1560"/>
      <c r="BR4" s="1560"/>
      <c r="BS4" s="1560"/>
      <c r="BT4" s="1560"/>
      <c r="BU4" s="1560"/>
      <c r="BV4" s="1560"/>
      <c r="BW4" s="1560"/>
      <c r="BX4" s="1560"/>
      <c r="BY4" s="1560"/>
      <c r="BZ4" s="1560"/>
    </row>
    <row r="5" spans="1:78" ht="36.75" customHeight="1" thickTop="1" x14ac:dyDescent="0.3">
      <c r="B5" s="2091"/>
      <c r="C5" s="2091"/>
      <c r="D5" s="2091"/>
      <c r="E5" s="2091"/>
      <c r="F5" s="2091"/>
      <c r="G5" s="2091"/>
      <c r="H5" s="2091"/>
      <c r="I5" s="2091"/>
      <c r="J5" s="2091"/>
      <c r="K5" s="2091"/>
      <c r="L5" s="2091"/>
      <c r="M5" s="2091"/>
      <c r="N5" s="2091"/>
      <c r="O5" s="2091"/>
      <c r="P5" s="2091"/>
      <c r="Q5" s="2091"/>
      <c r="R5" s="2091"/>
      <c r="S5" s="2091"/>
      <c r="T5" s="2091"/>
      <c r="U5" s="2091"/>
      <c r="V5" s="2091"/>
      <c r="W5" s="2091"/>
      <c r="X5" s="2091"/>
      <c r="Y5" s="2091"/>
      <c r="Z5" s="2091"/>
      <c r="AA5" s="2091"/>
      <c r="AB5" s="2091"/>
      <c r="AC5" s="2091"/>
      <c r="AD5" s="2091"/>
      <c r="AE5" s="2091"/>
      <c r="AF5" s="2091"/>
      <c r="AG5" s="2091"/>
      <c r="AH5" s="2091"/>
      <c r="AI5" s="2091"/>
      <c r="AJ5" s="2091"/>
      <c r="AK5" s="2091"/>
      <c r="AL5" s="2091"/>
      <c r="AM5" s="2091"/>
      <c r="AN5" s="2091"/>
      <c r="AO5" s="2091"/>
      <c r="AP5" s="1079"/>
      <c r="AQ5" s="1079"/>
      <c r="AR5" s="1079"/>
    </row>
    <row r="6" spans="1:78" ht="55.5" customHeight="1" x14ac:dyDescent="0.3">
      <c r="B6" s="2092"/>
      <c r="C6" s="2092"/>
      <c r="D6" s="2092"/>
      <c r="E6" s="2092"/>
      <c r="F6" s="2092"/>
      <c r="G6" s="2092"/>
      <c r="H6" s="2092"/>
      <c r="I6" s="2092"/>
      <c r="J6" s="2092"/>
      <c r="K6" s="2092"/>
      <c r="L6" s="2093"/>
      <c r="M6" s="2070" t="s">
        <v>0</v>
      </c>
      <c r="N6" s="2071"/>
      <c r="O6" s="2071"/>
      <c r="P6" s="2072"/>
      <c r="Q6" s="2086" t="s">
        <v>1</v>
      </c>
      <c r="R6" s="2087"/>
      <c r="S6" s="2087"/>
      <c r="T6" s="2087"/>
      <c r="U6" s="2087"/>
      <c r="V6" s="2087"/>
      <c r="W6" s="2087"/>
      <c r="X6" s="2087"/>
      <c r="Y6" s="2087"/>
      <c r="Z6" s="2087"/>
      <c r="AA6" s="2087"/>
      <c r="AB6" s="2088"/>
      <c r="AC6" s="2086" t="s">
        <v>2</v>
      </c>
      <c r="AD6" s="2087"/>
      <c r="AE6" s="2087"/>
      <c r="AF6" s="2087"/>
      <c r="AG6" s="2087"/>
      <c r="AH6" s="2088"/>
      <c r="AI6" s="2112" t="s">
        <v>3</v>
      </c>
      <c r="AJ6" s="2113"/>
      <c r="AK6" s="2113"/>
      <c r="AL6" s="2113"/>
      <c r="AM6" s="2113"/>
      <c r="AN6" s="2114"/>
      <c r="AO6" s="1503" t="s">
        <v>87</v>
      </c>
      <c r="AP6" s="1079"/>
      <c r="AQ6" s="1079"/>
      <c r="AR6" s="1079"/>
      <c r="AS6" s="1079"/>
      <c r="AT6" s="1079"/>
    </row>
    <row r="7" spans="1:78" ht="30.75" customHeight="1" x14ac:dyDescent="0.3">
      <c r="B7" s="2094"/>
      <c r="C7" s="2094"/>
      <c r="D7" s="2094"/>
      <c r="E7" s="2094"/>
      <c r="F7" s="2094"/>
      <c r="G7" s="2094"/>
      <c r="H7" s="2094"/>
      <c r="I7" s="2094"/>
      <c r="J7" s="2094"/>
      <c r="K7" s="2094"/>
      <c r="L7" s="2095"/>
      <c r="M7" s="2073"/>
      <c r="N7" s="2074"/>
      <c r="O7" s="2074"/>
      <c r="P7" s="2075"/>
      <c r="Q7" s="1931" t="s">
        <v>85</v>
      </c>
      <c r="R7" s="1844" t="s">
        <v>86</v>
      </c>
      <c r="S7" s="1931" t="s">
        <v>89</v>
      </c>
      <c r="T7" s="2115" t="s">
        <v>4</v>
      </c>
      <c r="U7" s="2086" t="s">
        <v>5</v>
      </c>
      <c r="V7" s="2087"/>
      <c r="W7" s="2087"/>
      <c r="X7" s="2087"/>
      <c r="Y7" s="2087"/>
      <c r="Z7" s="2087"/>
      <c r="AA7" s="2087"/>
      <c r="AB7" s="2088"/>
      <c r="AC7" s="2089" t="s">
        <v>1403</v>
      </c>
      <c r="AD7" s="2089" t="s">
        <v>7</v>
      </c>
      <c r="AE7" s="2097" t="s">
        <v>8</v>
      </c>
      <c r="AF7" s="2097" t="s">
        <v>9</v>
      </c>
      <c r="AG7" s="2097" t="s">
        <v>10</v>
      </c>
      <c r="AH7" s="1931" t="s">
        <v>11</v>
      </c>
      <c r="AI7" s="1844" t="s">
        <v>1400</v>
      </c>
      <c r="AJ7" s="1844" t="s">
        <v>12</v>
      </c>
      <c r="AK7" s="1844" t="s">
        <v>13</v>
      </c>
      <c r="AL7" s="1844" t="s">
        <v>14</v>
      </c>
      <c r="AM7" s="1844" t="s">
        <v>15</v>
      </c>
      <c r="AN7" s="1844" t="s">
        <v>16</v>
      </c>
      <c r="AO7" s="1844" t="s">
        <v>88</v>
      </c>
      <c r="AP7" s="1079"/>
      <c r="AQ7" s="1079"/>
      <c r="AR7" s="1079"/>
    </row>
    <row r="8" spans="1:78" s="1079" customFormat="1" ht="65.25" customHeight="1" thickBot="1" x14ac:dyDescent="0.3">
      <c r="B8" s="1379" t="s">
        <v>17</v>
      </c>
      <c r="C8" s="1415" t="s">
        <v>75</v>
      </c>
      <c r="D8" s="1415" t="s">
        <v>76</v>
      </c>
      <c r="E8" s="1416" t="s">
        <v>18</v>
      </c>
      <c r="F8" s="1379" t="s">
        <v>1705</v>
      </c>
      <c r="G8" s="1080" t="s">
        <v>80</v>
      </c>
      <c r="H8" s="1404" t="s">
        <v>369</v>
      </c>
      <c r="I8" s="1404" t="s">
        <v>19</v>
      </c>
      <c r="J8" s="1404" t="s">
        <v>20</v>
      </c>
      <c r="K8" s="1370" t="s">
        <v>354</v>
      </c>
      <c r="L8" s="1370" t="s">
        <v>22</v>
      </c>
      <c r="M8" s="1417" t="s">
        <v>81</v>
      </c>
      <c r="N8" s="1418" t="s">
        <v>23</v>
      </c>
      <c r="O8" s="1418" t="s">
        <v>1429</v>
      </c>
      <c r="P8" s="1418" t="s">
        <v>83</v>
      </c>
      <c r="Q8" s="1932"/>
      <c r="R8" s="1845"/>
      <c r="S8" s="1932"/>
      <c r="T8" s="2116"/>
      <c r="U8" s="1379" t="s">
        <v>44</v>
      </c>
      <c r="V8" s="1419" t="s">
        <v>1401</v>
      </c>
      <c r="W8" s="1379" t="s">
        <v>46</v>
      </c>
      <c r="X8" s="1419" t="s">
        <v>1402</v>
      </c>
      <c r="Y8" s="1415" t="s">
        <v>1399</v>
      </c>
      <c r="Z8" s="1379" t="s">
        <v>47</v>
      </c>
      <c r="AA8" s="1379" t="s">
        <v>48</v>
      </c>
      <c r="AB8" s="1379" t="s">
        <v>49</v>
      </c>
      <c r="AC8" s="2090"/>
      <c r="AD8" s="2090"/>
      <c r="AE8" s="2098"/>
      <c r="AF8" s="2098"/>
      <c r="AG8" s="2098"/>
      <c r="AH8" s="1932"/>
      <c r="AI8" s="1845"/>
      <c r="AJ8" s="1845"/>
      <c r="AK8" s="1845"/>
      <c r="AL8" s="1845"/>
      <c r="AM8" s="1845"/>
      <c r="AN8" s="1845"/>
      <c r="AO8" s="1845"/>
    </row>
    <row r="9" spans="1:78" ht="146.25" customHeight="1" x14ac:dyDescent="0.3">
      <c r="A9" s="1079"/>
      <c r="B9" s="2003" t="s">
        <v>191</v>
      </c>
      <c r="C9" s="2025" t="s">
        <v>215</v>
      </c>
      <c r="D9" s="2025" t="s">
        <v>221</v>
      </c>
      <c r="E9" s="2030" t="s">
        <v>74</v>
      </c>
      <c r="F9" s="2016" t="s">
        <v>231</v>
      </c>
      <c r="G9" s="2076" t="s">
        <v>1049</v>
      </c>
      <c r="H9" s="1948" t="s">
        <v>68</v>
      </c>
      <c r="I9" s="2078" t="s">
        <v>377</v>
      </c>
      <c r="J9" s="2078" t="s">
        <v>1726</v>
      </c>
      <c r="K9" s="2019" t="s">
        <v>358</v>
      </c>
      <c r="L9" s="1863" t="s">
        <v>72</v>
      </c>
      <c r="M9" s="2042" t="s">
        <v>90</v>
      </c>
      <c r="N9" s="2044">
        <v>0.4</v>
      </c>
      <c r="O9" s="2021">
        <v>0.6</v>
      </c>
      <c r="P9" s="2008" t="s">
        <v>126</v>
      </c>
      <c r="Q9" s="1421" t="s">
        <v>84</v>
      </c>
      <c r="R9" s="1337" t="s">
        <v>1789</v>
      </c>
      <c r="S9" s="1300" t="s">
        <v>379</v>
      </c>
      <c r="T9" s="1422" t="s">
        <v>103</v>
      </c>
      <c r="U9" s="1423" t="s">
        <v>61</v>
      </c>
      <c r="V9" s="1424">
        <v>0.25</v>
      </c>
      <c r="W9" s="1423" t="s">
        <v>56</v>
      </c>
      <c r="X9" s="1424">
        <v>0.15</v>
      </c>
      <c r="Y9" s="1425">
        <v>0.4</v>
      </c>
      <c r="Z9" s="1423" t="s">
        <v>57</v>
      </c>
      <c r="AA9" s="1423" t="s">
        <v>58</v>
      </c>
      <c r="AB9" s="1423" t="s">
        <v>59</v>
      </c>
      <c r="AC9" s="1425">
        <v>0.24</v>
      </c>
      <c r="AD9" s="1426" t="s">
        <v>90</v>
      </c>
      <c r="AE9" s="1425">
        <v>0.6</v>
      </c>
      <c r="AF9" s="1426" t="s">
        <v>123</v>
      </c>
      <c r="AG9" s="1427" t="s">
        <v>126</v>
      </c>
      <c r="AH9" s="2010" t="s">
        <v>60</v>
      </c>
      <c r="AI9" s="1948" t="s">
        <v>1658</v>
      </c>
      <c r="AJ9" s="1863" t="s">
        <v>379</v>
      </c>
      <c r="AK9" s="1863" t="s">
        <v>381</v>
      </c>
      <c r="AL9" s="2106">
        <v>45659</v>
      </c>
      <c r="AM9" s="2109">
        <v>46022</v>
      </c>
      <c r="AN9" s="1272"/>
      <c r="AO9" s="2122" t="s">
        <v>1659</v>
      </c>
    </row>
    <row r="10" spans="1:78" ht="156" customHeight="1" x14ac:dyDescent="0.3">
      <c r="A10" s="1079"/>
      <c r="B10" s="2004"/>
      <c r="C10" s="2026"/>
      <c r="D10" s="2026"/>
      <c r="E10" s="2014"/>
      <c r="F10" s="2033"/>
      <c r="G10" s="2085"/>
      <c r="H10" s="2013"/>
      <c r="I10" s="2079"/>
      <c r="J10" s="2079"/>
      <c r="K10" s="2118"/>
      <c r="L10" s="2096"/>
      <c r="M10" s="2117"/>
      <c r="N10" s="2121"/>
      <c r="O10" s="2022"/>
      <c r="P10" s="2081"/>
      <c r="Q10" s="1428" t="s">
        <v>347</v>
      </c>
      <c r="R10" s="1338" t="s">
        <v>1790</v>
      </c>
      <c r="S10" s="1477" t="s">
        <v>379</v>
      </c>
      <c r="T10" s="1429" t="s">
        <v>103</v>
      </c>
      <c r="U10" s="1430" t="s">
        <v>61</v>
      </c>
      <c r="V10" s="1431">
        <v>0.25</v>
      </c>
      <c r="W10" s="1430" t="s">
        <v>56</v>
      </c>
      <c r="X10" s="1431">
        <v>0.15</v>
      </c>
      <c r="Y10" s="1432">
        <v>0.4</v>
      </c>
      <c r="Z10" s="1430" t="s">
        <v>57</v>
      </c>
      <c r="AA10" s="1430" t="s">
        <v>58</v>
      </c>
      <c r="AB10" s="1430" t="s">
        <v>59</v>
      </c>
      <c r="AC10" s="1433">
        <v>0.14399999999999999</v>
      </c>
      <c r="AD10" s="1434" t="s">
        <v>112</v>
      </c>
      <c r="AE10" s="1432">
        <v>0.6</v>
      </c>
      <c r="AF10" s="1434" t="s">
        <v>123</v>
      </c>
      <c r="AG10" s="1435" t="s">
        <v>126</v>
      </c>
      <c r="AH10" s="2011"/>
      <c r="AI10" s="2013"/>
      <c r="AJ10" s="2096"/>
      <c r="AK10" s="2096"/>
      <c r="AL10" s="2107"/>
      <c r="AM10" s="2110"/>
      <c r="AN10" s="1275"/>
      <c r="AO10" s="2124"/>
    </row>
    <row r="11" spans="1:78" ht="127.5" customHeight="1" thickBot="1" x14ac:dyDescent="0.35">
      <c r="B11" s="2005"/>
      <c r="C11" s="2029"/>
      <c r="D11" s="2029"/>
      <c r="E11" s="2031"/>
      <c r="F11" s="2017"/>
      <c r="G11" s="2077"/>
      <c r="H11" s="1810"/>
      <c r="I11" s="2080"/>
      <c r="J11" s="2080"/>
      <c r="K11" s="2020"/>
      <c r="L11" s="1811"/>
      <c r="M11" s="2043"/>
      <c r="N11" s="2045"/>
      <c r="O11" s="2023"/>
      <c r="P11" s="2009"/>
      <c r="Q11" s="1436" t="s">
        <v>348</v>
      </c>
      <c r="R11" s="1339" t="s">
        <v>1791</v>
      </c>
      <c r="S11" s="1301" t="s">
        <v>379</v>
      </c>
      <c r="T11" s="1437" t="s">
        <v>103</v>
      </c>
      <c r="U11" s="1438" t="s">
        <v>62</v>
      </c>
      <c r="V11" s="1439">
        <v>0.15</v>
      </c>
      <c r="W11" s="1438" t="s">
        <v>56</v>
      </c>
      <c r="X11" s="1439">
        <v>0.15</v>
      </c>
      <c r="Y11" s="1440">
        <v>0.3</v>
      </c>
      <c r="Z11" s="1438" t="s">
        <v>73</v>
      </c>
      <c r="AA11" s="1438" t="s">
        <v>58</v>
      </c>
      <c r="AB11" s="1438" t="s">
        <v>59</v>
      </c>
      <c r="AC11" s="1440">
        <v>0.1008</v>
      </c>
      <c r="AD11" s="1441" t="s">
        <v>112</v>
      </c>
      <c r="AE11" s="1440">
        <v>0.6</v>
      </c>
      <c r="AF11" s="1441" t="s">
        <v>123</v>
      </c>
      <c r="AG11" s="1442" t="s">
        <v>126</v>
      </c>
      <c r="AH11" s="2012"/>
      <c r="AI11" s="1810"/>
      <c r="AJ11" s="1811"/>
      <c r="AK11" s="1811"/>
      <c r="AL11" s="2108"/>
      <c r="AM11" s="2111"/>
      <c r="AN11" s="1504"/>
      <c r="AO11" s="2123"/>
    </row>
    <row r="12" spans="1:78" ht="264" customHeight="1" x14ac:dyDescent="0.3">
      <c r="B12" s="2003" t="s">
        <v>190</v>
      </c>
      <c r="C12" s="2025" t="s">
        <v>204</v>
      </c>
      <c r="D12" s="2025" t="s">
        <v>222</v>
      </c>
      <c r="E12" s="2030" t="s">
        <v>74</v>
      </c>
      <c r="F12" s="2016" t="s">
        <v>232</v>
      </c>
      <c r="G12" s="1861" t="s">
        <v>383</v>
      </c>
      <c r="H12" s="1948" t="s">
        <v>68</v>
      </c>
      <c r="I12" s="1948" t="s">
        <v>385</v>
      </c>
      <c r="J12" s="1948" t="s">
        <v>384</v>
      </c>
      <c r="K12" s="2019" t="s">
        <v>101</v>
      </c>
      <c r="L12" s="1863" t="s">
        <v>72</v>
      </c>
      <c r="M12" s="2042" t="s">
        <v>90</v>
      </c>
      <c r="N12" s="2044">
        <v>0.4</v>
      </c>
      <c r="O12" s="2021">
        <v>0.2</v>
      </c>
      <c r="P12" s="2008" t="s">
        <v>90</v>
      </c>
      <c r="Q12" s="1421" t="s">
        <v>84</v>
      </c>
      <c r="R12" s="1337" t="s">
        <v>1901</v>
      </c>
      <c r="S12" s="1300" t="s">
        <v>400</v>
      </c>
      <c r="T12" s="1422" t="s">
        <v>103</v>
      </c>
      <c r="U12" s="1423" t="s">
        <v>61</v>
      </c>
      <c r="V12" s="1424">
        <v>0.25</v>
      </c>
      <c r="W12" s="1423" t="s">
        <v>56</v>
      </c>
      <c r="X12" s="1424">
        <v>0.15</v>
      </c>
      <c r="Y12" s="1425">
        <v>0.4</v>
      </c>
      <c r="Z12" s="1423" t="s">
        <v>57</v>
      </c>
      <c r="AA12" s="1423" t="s">
        <v>58</v>
      </c>
      <c r="AB12" s="1423" t="s">
        <v>59</v>
      </c>
      <c r="AC12" s="1425">
        <v>0.24</v>
      </c>
      <c r="AD12" s="1426" t="s">
        <v>90</v>
      </c>
      <c r="AE12" s="1425">
        <v>0.2</v>
      </c>
      <c r="AF12" s="1426" t="s">
        <v>1083</v>
      </c>
      <c r="AG12" s="1427" t="s">
        <v>90</v>
      </c>
      <c r="AH12" s="2010" t="s">
        <v>114</v>
      </c>
      <c r="AI12" s="1505" t="s">
        <v>388</v>
      </c>
      <c r="AJ12" s="1388" t="s">
        <v>388</v>
      </c>
      <c r="AK12" s="1388" t="s">
        <v>388</v>
      </c>
      <c r="AL12" s="1388" t="s">
        <v>388</v>
      </c>
      <c r="AM12" s="1388" t="s">
        <v>388</v>
      </c>
      <c r="AN12" s="1505"/>
      <c r="AO12" s="2122" t="s">
        <v>389</v>
      </c>
    </row>
    <row r="13" spans="1:78" ht="348" customHeight="1" thickBot="1" x14ac:dyDescent="0.35">
      <c r="B13" s="2004"/>
      <c r="C13" s="2026"/>
      <c r="D13" s="2026"/>
      <c r="E13" s="2014"/>
      <c r="F13" s="2017"/>
      <c r="G13" s="2018"/>
      <c r="H13" s="1810"/>
      <c r="I13" s="1810"/>
      <c r="J13" s="1810"/>
      <c r="K13" s="2020"/>
      <c r="L13" s="1811"/>
      <c r="M13" s="2043"/>
      <c r="N13" s="2045"/>
      <c r="O13" s="2023"/>
      <c r="P13" s="2009"/>
      <c r="Q13" s="1436" t="s">
        <v>347</v>
      </c>
      <c r="R13" s="1339" t="s">
        <v>1919</v>
      </c>
      <c r="S13" s="1301" t="s">
        <v>386</v>
      </c>
      <c r="T13" s="1437" t="s">
        <v>103</v>
      </c>
      <c r="U13" s="1438" t="s">
        <v>61</v>
      </c>
      <c r="V13" s="1439">
        <v>0.25</v>
      </c>
      <c r="W13" s="1438" t="s">
        <v>56</v>
      </c>
      <c r="X13" s="1439">
        <v>0.15</v>
      </c>
      <c r="Y13" s="1440">
        <v>0.4</v>
      </c>
      <c r="Z13" s="1438" t="s">
        <v>57</v>
      </c>
      <c r="AA13" s="1438" t="s">
        <v>58</v>
      </c>
      <c r="AB13" s="1438" t="s">
        <v>59</v>
      </c>
      <c r="AC13" s="1443">
        <v>0.14399999999999999</v>
      </c>
      <c r="AD13" s="1441" t="s">
        <v>112</v>
      </c>
      <c r="AE13" s="1440">
        <v>0.2</v>
      </c>
      <c r="AF13" s="1441" t="s">
        <v>1083</v>
      </c>
      <c r="AG13" s="1442" t="s">
        <v>90</v>
      </c>
      <c r="AH13" s="2012"/>
      <c r="AI13" s="1504" t="s">
        <v>388</v>
      </c>
      <c r="AJ13" s="1357" t="s">
        <v>388</v>
      </c>
      <c r="AK13" s="1357" t="s">
        <v>388</v>
      </c>
      <c r="AL13" s="1357" t="s">
        <v>388</v>
      </c>
      <c r="AM13" s="1357" t="s">
        <v>388</v>
      </c>
      <c r="AN13" s="1504"/>
      <c r="AO13" s="2123"/>
    </row>
    <row r="14" spans="1:78" ht="172.5" customHeight="1" x14ac:dyDescent="0.3">
      <c r="B14" s="2004"/>
      <c r="C14" s="2026"/>
      <c r="D14" s="2026"/>
      <c r="E14" s="2014" t="s">
        <v>74</v>
      </c>
      <c r="F14" s="2016" t="s">
        <v>234</v>
      </c>
      <c r="G14" s="2076" t="s">
        <v>391</v>
      </c>
      <c r="H14" s="1948" t="s">
        <v>68</v>
      </c>
      <c r="I14" s="2119" t="s">
        <v>392</v>
      </c>
      <c r="J14" s="2119" t="s">
        <v>393</v>
      </c>
      <c r="K14" s="2019" t="s">
        <v>101</v>
      </c>
      <c r="L14" s="1863" t="s">
        <v>72</v>
      </c>
      <c r="M14" s="2042" t="s">
        <v>90</v>
      </c>
      <c r="N14" s="2044">
        <v>0.4</v>
      </c>
      <c r="O14" s="2021">
        <v>0.6</v>
      </c>
      <c r="P14" s="2008" t="s">
        <v>126</v>
      </c>
      <c r="Q14" s="1421" t="s">
        <v>84</v>
      </c>
      <c r="R14" s="1324" t="s">
        <v>1923</v>
      </c>
      <c r="S14" s="1300" t="s">
        <v>1922</v>
      </c>
      <c r="T14" s="1422" t="s">
        <v>103</v>
      </c>
      <c r="U14" s="1423" t="s">
        <v>62</v>
      </c>
      <c r="V14" s="1424">
        <v>0.15</v>
      </c>
      <c r="W14" s="1423" t="s">
        <v>56</v>
      </c>
      <c r="X14" s="1424">
        <v>0.15</v>
      </c>
      <c r="Y14" s="1425">
        <v>0.3</v>
      </c>
      <c r="Z14" s="1423" t="s">
        <v>57</v>
      </c>
      <c r="AA14" s="1423" t="s">
        <v>58</v>
      </c>
      <c r="AB14" s="1423" t="s">
        <v>59</v>
      </c>
      <c r="AC14" s="1425">
        <v>0.28000000000000003</v>
      </c>
      <c r="AD14" s="1426" t="s">
        <v>90</v>
      </c>
      <c r="AE14" s="1425">
        <v>0.6</v>
      </c>
      <c r="AF14" s="1426" t="s">
        <v>123</v>
      </c>
      <c r="AG14" s="1427" t="s">
        <v>126</v>
      </c>
      <c r="AH14" s="2010" t="s">
        <v>60</v>
      </c>
      <c r="AI14" s="1948" t="s">
        <v>916</v>
      </c>
      <c r="AJ14" s="1863" t="s">
        <v>396</v>
      </c>
      <c r="AK14" s="1863" t="s">
        <v>395</v>
      </c>
      <c r="AL14" s="2106">
        <v>45659</v>
      </c>
      <c r="AM14" s="2106">
        <v>46020</v>
      </c>
      <c r="AN14" s="1376"/>
      <c r="AO14" s="2122" t="s">
        <v>1269</v>
      </c>
    </row>
    <row r="15" spans="1:78" ht="183" customHeight="1" thickBot="1" x14ac:dyDescent="0.35">
      <c r="B15" s="2004"/>
      <c r="C15" s="2026"/>
      <c r="D15" s="2026"/>
      <c r="E15" s="2014"/>
      <c r="F15" s="2017"/>
      <c r="G15" s="2077"/>
      <c r="H15" s="1810"/>
      <c r="I15" s="2120"/>
      <c r="J15" s="2120"/>
      <c r="K15" s="2020"/>
      <c r="L15" s="1811"/>
      <c r="M15" s="2043"/>
      <c r="N15" s="2045"/>
      <c r="O15" s="2023"/>
      <c r="P15" s="2009"/>
      <c r="Q15" s="1436" t="s">
        <v>347</v>
      </c>
      <c r="R15" s="1395" t="s">
        <v>1924</v>
      </c>
      <c r="S15" s="1301" t="s">
        <v>394</v>
      </c>
      <c r="T15" s="1437" t="s">
        <v>103</v>
      </c>
      <c r="U15" s="1438" t="s">
        <v>62</v>
      </c>
      <c r="V15" s="1439">
        <v>0.15</v>
      </c>
      <c r="W15" s="1438" t="s">
        <v>56</v>
      </c>
      <c r="X15" s="1439">
        <v>0.15</v>
      </c>
      <c r="Y15" s="1440">
        <v>0.3</v>
      </c>
      <c r="Z15" s="1438" t="s">
        <v>57</v>
      </c>
      <c r="AA15" s="1438" t="s">
        <v>58</v>
      </c>
      <c r="AB15" s="1438" t="s">
        <v>59</v>
      </c>
      <c r="AC15" s="1443">
        <v>0.1008</v>
      </c>
      <c r="AD15" s="1441" t="s">
        <v>112</v>
      </c>
      <c r="AE15" s="1440">
        <v>0.2</v>
      </c>
      <c r="AF15" s="1441" t="s">
        <v>1083</v>
      </c>
      <c r="AG15" s="1442" t="s">
        <v>90</v>
      </c>
      <c r="AH15" s="2012"/>
      <c r="AI15" s="1810"/>
      <c r="AJ15" s="1811"/>
      <c r="AK15" s="1811"/>
      <c r="AL15" s="2108"/>
      <c r="AM15" s="2108"/>
      <c r="AN15" s="1374"/>
      <c r="AO15" s="2123"/>
    </row>
    <row r="16" spans="1:78" ht="234" customHeight="1" thickBot="1" x14ac:dyDescent="0.35">
      <c r="B16" s="2005"/>
      <c r="C16" s="2029"/>
      <c r="D16" s="2029"/>
      <c r="E16" s="1471" t="s">
        <v>74</v>
      </c>
      <c r="F16" s="1445" t="s">
        <v>235</v>
      </c>
      <c r="G16" s="1361" t="s">
        <v>1270</v>
      </c>
      <c r="H16" s="1358" t="s">
        <v>68</v>
      </c>
      <c r="I16" s="1365" t="s">
        <v>398</v>
      </c>
      <c r="J16" s="1365" t="s">
        <v>399</v>
      </c>
      <c r="K16" s="1356" t="s">
        <v>101</v>
      </c>
      <c r="L16" s="1354" t="s">
        <v>72</v>
      </c>
      <c r="M16" s="1446" t="s">
        <v>90</v>
      </c>
      <c r="N16" s="1447">
        <v>0.4</v>
      </c>
      <c r="O16" s="1448">
        <v>0.2</v>
      </c>
      <c r="P16" s="1449" t="s">
        <v>90</v>
      </c>
      <c r="Q16" s="1450" t="s">
        <v>84</v>
      </c>
      <c r="R16" s="1268" t="s">
        <v>1925</v>
      </c>
      <c r="S16" s="1302" t="s">
        <v>400</v>
      </c>
      <c r="T16" s="1451" t="s">
        <v>103</v>
      </c>
      <c r="U16" s="1452" t="s">
        <v>61</v>
      </c>
      <c r="V16" s="1448">
        <v>0.25</v>
      </c>
      <c r="W16" s="1452" t="s">
        <v>56</v>
      </c>
      <c r="X16" s="1448">
        <v>0.15</v>
      </c>
      <c r="Y16" s="1453">
        <v>0.4</v>
      </c>
      <c r="Z16" s="1452" t="s">
        <v>57</v>
      </c>
      <c r="AA16" s="1452" t="s">
        <v>58</v>
      </c>
      <c r="AB16" s="1452" t="s">
        <v>59</v>
      </c>
      <c r="AC16" s="1453">
        <v>0.24</v>
      </c>
      <c r="AD16" s="1454" t="s">
        <v>90</v>
      </c>
      <c r="AE16" s="1453">
        <v>0.2</v>
      </c>
      <c r="AF16" s="1454" t="s">
        <v>1083</v>
      </c>
      <c r="AG16" s="1455" t="s">
        <v>90</v>
      </c>
      <c r="AH16" s="1452" t="s">
        <v>114</v>
      </c>
      <c r="AI16" s="1411" t="s">
        <v>388</v>
      </c>
      <c r="AJ16" s="1353" t="s">
        <v>388</v>
      </c>
      <c r="AK16" s="1353" t="s">
        <v>388</v>
      </c>
      <c r="AL16" s="1353" t="s">
        <v>388</v>
      </c>
      <c r="AM16" s="1353" t="s">
        <v>388</v>
      </c>
      <c r="AN16" s="1411"/>
      <c r="AO16" s="1340" t="s">
        <v>1274</v>
      </c>
    </row>
    <row r="17" spans="1:41" ht="186.75" customHeight="1" thickBot="1" x14ac:dyDescent="0.35">
      <c r="B17" s="2003" t="s">
        <v>203</v>
      </c>
      <c r="C17" s="2025" t="s">
        <v>1778</v>
      </c>
      <c r="D17" s="2025" t="s">
        <v>223</v>
      </c>
      <c r="E17" s="1420" t="s">
        <v>74</v>
      </c>
      <c r="F17" s="1445" t="s">
        <v>236</v>
      </c>
      <c r="G17" s="1335" t="s">
        <v>1783</v>
      </c>
      <c r="H17" s="1358" t="s">
        <v>68</v>
      </c>
      <c r="I17" s="1268" t="s">
        <v>1784</v>
      </c>
      <c r="J17" s="1268" t="s">
        <v>1785</v>
      </c>
      <c r="K17" s="1371" t="s">
        <v>101</v>
      </c>
      <c r="L17" s="1354" t="s">
        <v>167</v>
      </c>
      <c r="M17" s="1446" t="s">
        <v>90</v>
      </c>
      <c r="N17" s="1447">
        <v>0.4</v>
      </c>
      <c r="O17" s="1448">
        <v>0.4</v>
      </c>
      <c r="P17" s="1449" t="s">
        <v>126</v>
      </c>
      <c r="Q17" s="1421" t="s">
        <v>84</v>
      </c>
      <c r="R17" s="1394" t="s">
        <v>1792</v>
      </c>
      <c r="S17" s="1301" t="s">
        <v>1624</v>
      </c>
      <c r="T17" s="1437" t="s">
        <v>103</v>
      </c>
      <c r="U17" s="1438" t="s">
        <v>61</v>
      </c>
      <c r="V17" s="1439">
        <v>0.25</v>
      </c>
      <c r="W17" s="1438" t="s">
        <v>56</v>
      </c>
      <c r="X17" s="1439">
        <v>0.15</v>
      </c>
      <c r="Y17" s="1440">
        <v>0.4</v>
      </c>
      <c r="Z17" s="1438" t="s">
        <v>57</v>
      </c>
      <c r="AA17" s="1438" t="s">
        <v>58</v>
      </c>
      <c r="AB17" s="1438" t="s">
        <v>59</v>
      </c>
      <c r="AC17" s="1443">
        <v>0.14399999999999999</v>
      </c>
      <c r="AD17" s="1441" t="s">
        <v>112</v>
      </c>
      <c r="AE17" s="1440">
        <v>0.4</v>
      </c>
      <c r="AF17" s="1441" t="s">
        <v>117</v>
      </c>
      <c r="AG17" s="1442" t="s">
        <v>90</v>
      </c>
      <c r="AH17" s="1452" t="s">
        <v>114</v>
      </c>
      <c r="AI17" s="1411" t="s">
        <v>388</v>
      </c>
      <c r="AJ17" s="1353" t="s">
        <v>388</v>
      </c>
      <c r="AK17" s="1353" t="s">
        <v>388</v>
      </c>
      <c r="AL17" s="1353" t="s">
        <v>388</v>
      </c>
      <c r="AM17" s="1353" t="s">
        <v>388</v>
      </c>
      <c r="AN17" s="1505"/>
      <c r="AO17" s="1340" t="s">
        <v>1053</v>
      </c>
    </row>
    <row r="18" spans="1:41" ht="194.25" customHeight="1" thickBot="1" x14ac:dyDescent="0.35">
      <c r="B18" s="2005"/>
      <c r="C18" s="2029"/>
      <c r="D18" s="2028"/>
      <c r="E18" s="1471" t="s">
        <v>74</v>
      </c>
      <c r="F18" s="1445" t="s">
        <v>238</v>
      </c>
      <c r="G18" s="1336" t="s">
        <v>1786</v>
      </c>
      <c r="H18" s="1358" t="s">
        <v>68</v>
      </c>
      <c r="I18" s="1407" t="s">
        <v>1617</v>
      </c>
      <c r="J18" s="1407" t="s">
        <v>1618</v>
      </c>
      <c r="K18" s="1371" t="s">
        <v>101</v>
      </c>
      <c r="L18" s="1354" t="s">
        <v>167</v>
      </c>
      <c r="M18" s="1446" t="s">
        <v>90</v>
      </c>
      <c r="N18" s="1447">
        <v>0.4</v>
      </c>
      <c r="O18" s="1448">
        <v>0.4</v>
      </c>
      <c r="P18" s="1449" t="s">
        <v>126</v>
      </c>
      <c r="Q18" s="1450" t="s">
        <v>84</v>
      </c>
      <c r="R18" s="1341" t="s">
        <v>1793</v>
      </c>
      <c r="S18" s="1302" t="s">
        <v>1626</v>
      </c>
      <c r="T18" s="1451" t="s">
        <v>103</v>
      </c>
      <c r="U18" s="1452" t="s">
        <v>61</v>
      </c>
      <c r="V18" s="1448">
        <v>0.25</v>
      </c>
      <c r="W18" s="1452" t="s">
        <v>56</v>
      </c>
      <c r="X18" s="1448">
        <v>0.15</v>
      </c>
      <c r="Y18" s="1453">
        <v>0.4</v>
      </c>
      <c r="Z18" s="1452" t="s">
        <v>73</v>
      </c>
      <c r="AA18" s="1452" t="s">
        <v>58</v>
      </c>
      <c r="AB18" s="1452" t="s">
        <v>59</v>
      </c>
      <c r="AC18" s="1453">
        <v>0.24</v>
      </c>
      <c r="AD18" s="1454" t="s">
        <v>90</v>
      </c>
      <c r="AE18" s="1453">
        <v>0.4</v>
      </c>
      <c r="AF18" s="1454" t="s">
        <v>117</v>
      </c>
      <c r="AG18" s="1455" t="s">
        <v>126</v>
      </c>
      <c r="AH18" s="1452" t="s">
        <v>114</v>
      </c>
      <c r="AI18" s="1358" t="s">
        <v>1787</v>
      </c>
      <c r="AJ18" s="1354" t="s">
        <v>1615</v>
      </c>
      <c r="AK18" s="1353" t="s">
        <v>430</v>
      </c>
      <c r="AL18" s="1364">
        <v>45658</v>
      </c>
      <c r="AM18" s="1364">
        <v>46022</v>
      </c>
      <c r="AN18" s="1411"/>
      <c r="AO18" s="1340" t="s">
        <v>1794</v>
      </c>
    </row>
    <row r="19" spans="1:41" ht="158.25" customHeight="1" x14ac:dyDescent="0.3">
      <c r="B19" s="2003" t="s">
        <v>192</v>
      </c>
      <c r="C19" s="2025" t="s">
        <v>214</v>
      </c>
      <c r="D19" s="2032" t="s">
        <v>1635</v>
      </c>
      <c r="E19" s="2030" t="s">
        <v>74</v>
      </c>
      <c r="F19" s="2016" t="s">
        <v>239</v>
      </c>
      <c r="G19" s="1861" t="s">
        <v>423</v>
      </c>
      <c r="H19" s="1948" t="s">
        <v>68</v>
      </c>
      <c r="I19" s="1948" t="s">
        <v>408</v>
      </c>
      <c r="J19" s="1948" t="s">
        <v>413</v>
      </c>
      <c r="K19" s="2019" t="s">
        <v>355</v>
      </c>
      <c r="L19" s="1863" t="s">
        <v>72</v>
      </c>
      <c r="M19" s="2042" t="s">
        <v>90</v>
      </c>
      <c r="N19" s="2044">
        <v>0.4</v>
      </c>
      <c r="O19" s="2021">
        <v>0.6</v>
      </c>
      <c r="P19" s="2008" t="s">
        <v>126</v>
      </c>
      <c r="Q19" s="1421" t="s">
        <v>84</v>
      </c>
      <c r="R19" s="1394" t="s">
        <v>1941</v>
      </c>
      <c r="S19" s="1300" t="s">
        <v>414</v>
      </c>
      <c r="T19" s="1422" t="s">
        <v>105</v>
      </c>
      <c r="U19" s="1423" t="s">
        <v>55</v>
      </c>
      <c r="V19" s="1424">
        <v>0.1</v>
      </c>
      <c r="W19" s="1423" t="s">
        <v>56</v>
      </c>
      <c r="X19" s="1424">
        <v>0.15</v>
      </c>
      <c r="Y19" s="1425">
        <v>0.25</v>
      </c>
      <c r="Z19" s="1423" t="s">
        <v>73</v>
      </c>
      <c r="AA19" s="1423" t="s">
        <v>65</v>
      </c>
      <c r="AB19" s="1423" t="s">
        <v>59</v>
      </c>
      <c r="AC19" s="1425">
        <v>0.4</v>
      </c>
      <c r="AD19" s="1426" t="s">
        <v>90</v>
      </c>
      <c r="AE19" s="1425">
        <v>0.44999999999999996</v>
      </c>
      <c r="AF19" s="1426" t="s">
        <v>123</v>
      </c>
      <c r="AG19" s="1427" t="s">
        <v>126</v>
      </c>
      <c r="AH19" s="2010" t="s">
        <v>60</v>
      </c>
      <c r="AI19" s="1948" t="s">
        <v>411</v>
      </c>
      <c r="AJ19" s="1863" t="s">
        <v>412</v>
      </c>
      <c r="AK19" s="2125" t="s">
        <v>390</v>
      </c>
      <c r="AL19" s="2038">
        <v>45659</v>
      </c>
      <c r="AM19" s="2038">
        <v>45991</v>
      </c>
      <c r="AN19" s="1505"/>
      <c r="AO19" s="2122" t="s">
        <v>424</v>
      </c>
    </row>
    <row r="20" spans="1:41" ht="177" customHeight="1" x14ac:dyDescent="0.3">
      <c r="B20" s="2004"/>
      <c r="C20" s="2026"/>
      <c r="D20" s="2026"/>
      <c r="E20" s="2014"/>
      <c r="F20" s="2033"/>
      <c r="G20" s="2050"/>
      <c r="H20" s="2013"/>
      <c r="I20" s="2013"/>
      <c r="J20" s="2013"/>
      <c r="K20" s="2118"/>
      <c r="L20" s="2096"/>
      <c r="M20" s="2117"/>
      <c r="N20" s="2121"/>
      <c r="O20" s="2022"/>
      <c r="P20" s="2081"/>
      <c r="Q20" s="1428" t="s">
        <v>347</v>
      </c>
      <c r="R20" s="1403" t="s">
        <v>1902</v>
      </c>
      <c r="S20" s="1477" t="s">
        <v>414</v>
      </c>
      <c r="T20" s="1429" t="s">
        <v>105</v>
      </c>
      <c r="U20" s="1430" t="s">
        <v>55</v>
      </c>
      <c r="V20" s="1431">
        <v>0.1</v>
      </c>
      <c r="W20" s="1430" t="s">
        <v>56</v>
      </c>
      <c r="X20" s="1431">
        <v>0.15</v>
      </c>
      <c r="Y20" s="1432">
        <v>0.25</v>
      </c>
      <c r="Z20" s="1430" t="s">
        <v>57</v>
      </c>
      <c r="AA20" s="1430" t="s">
        <v>58</v>
      </c>
      <c r="AB20" s="1430" t="s">
        <v>59</v>
      </c>
      <c r="AC20" s="1433">
        <v>0.4</v>
      </c>
      <c r="AD20" s="1434" t="s">
        <v>90</v>
      </c>
      <c r="AE20" s="1432">
        <v>0.33749999999999997</v>
      </c>
      <c r="AF20" s="1434" t="s">
        <v>117</v>
      </c>
      <c r="AG20" s="1435" t="s">
        <v>126</v>
      </c>
      <c r="AH20" s="2011"/>
      <c r="AI20" s="2013"/>
      <c r="AJ20" s="2096"/>
      <c r="AK20" s="2126"/>
      <c r="AL20" s="2128"/>
      <c r="AM20" s="2128"/>
      <c r="AN20" s="1275"/>
      <c r="AO20" s="2124"/>
    </row>
    <row r="21" spans="1:41" ht="183" customHeight="1" thickBot="1" x14ac:dyDescent="0.35">
      <c r="B21" s="2004"/>
      <c r="C21" s="2026"/>
      <c r="D21" s="2026"/>
      <c r="E21" s="2014"/>
      <c r="F21" s="2017"/>
      <c r="G21" s="2018"/>
      <c r="H21" s="1810"/>
      <c r="I21" s="1810"/>
      <c r="J21" s="1810"/>
      <c r="K21" s="2020"/>
      <c r="L21" s="1811"/>
      <c r="M21" s="2043"/>
      <c r="N21" s="2045"/>
      <c r="O21" s="2023"/>
      <c r="P21" s="2009"/>
      <c r="Q21" s="1436" t="s">
        <v>348</v>
      </c>
      <c r="R21" s="1395" t="s">
        <v>1903</v>
      </c>
      <c r="S21" s="1301" t="s">
        <v>414</v>
      </c>
      <c r="T21" s="1437" t="s">
        <v>103</v>
      </c>
      <c r="U21" s="1438" t="s">
        <v>61</v>
      </c>
      <c r="V21" s="1439">
        <v>0.25</v>
      </c>
      <c r="W21" s="1438" t="s">
        <v>56</v>
      </c>
      <c r="X21" s="1439">
        <v>0.15</v>
      </c>
      <c r="Y21" s="1440">
        <v>0.4</v>
      </c>
      <c r="Z21" s="1438" t="s">
        <v>57</v>
      </c>
      <c r="AA21" s="1438" t="s">
        <v>58</v>
      </c>
      <c r="AB21" s="1438" t="s">
        <v>59</v>
      </c>
      <c r="AC21" s="1440">
        <v>0.24</v>
      </c>
      <c r="AD21" s="1441" t="s">
        <v>90</v>
      </c>
      <c r="AE21" s="1440">
        <v>0.33749999999999997</v>
      </c>
      <c r="AF21" s="1441" t="s">
        <v>117</v>
      </c>
      <c r="AG21" s="1442" t="s">
        <v>126</v>
      </c>
      <c r="AH21" s="2012"/>
      <c r="AI21" s="1810"/>
      <c r="AJ21" s="1811"/>
      <c r="AK21" s="1885"/>
      <c r="AL21" s="2039"/>
      <c r="AM21" s="2039"/>
      <c r="AN21" s="1504"/>
      <c r="AO21" s="2123"/>
    </row>
    <row r="22" spans="1:41" ht="159" customHeight="1" x14ac:dyDescent="0.3">
      <c r="B22" s="2004"/>
      <c r="C22" s="2026"/>
      <c r="D22" s="2026"/>
      <c r="E22" s="2014" t="s">
        <v>74</v>
      </c>
      <c r="F22" s="2016" t="s">
        <v>240</v>
      </c>
      <c r="G22" s="1861" t="s">
        <v>425</v>
      </c>
      <c r="H22" s="1948" t="s">
        <v>51</v>
      </c>
      <c r="I22" s="1948" t="s">
        <v>415</v>
      </c>
      <c r="J22" s="1948" t="s">
        <v>426</v>
      </c>
      <c r="K22" s="2019" t="s">
        <v>101</v>
      </c>
      <c r="L22" s="1863" t="s">
        <v>64</v>
      </c>
      <c r="M22" s="2042" t="s">
        <v>122</v>
      </c>
      <c r="N22" s="2044">
        <v>0.6</v>
      </c>
      <c r="O22" s="2021">
        <v>0.6</v>
      </c>
      <c r="P22" s="2008" t="s">
        <v>126</v>
      </c>
      <c r="Q22" s="1421" t="s">
        <v>84</v>
      </c>
      <c r="R22" s="1324" t="s">
        <v>1795</v>
      </c>
      <c r="S22" s="1300" t="s">
        <v>409</v>
      </c>
      <c r="T22" s="1422" t="s">
        <v>103</v>
      </c>
      <c r="U22" s="1423" t="s">
        <v>62</v>
      </c>
      <c r="V22" s="1424">
        <v>0.15</v>
      </c>
      <c r="W22" s="1423" t="s">
        <v>56</v>
      </c>
      <c r="X22" s="1424">
        <v>0.15</v>
      </c>
      <c r="Y22" s="1425">
        <v>0.3</v>
      </c>
      <c r="Z22" s="1423" t="s">
        <v>57</v>
      </c>
      <c r="AA22" s="1423" t="s">
        <v>58</v>
      </c>
      <c r="AB22" s="1423" t="s">
        <v>59</v>
      </c>
      <c r="AC22" s="1425">
        <v>0.42</v>
      </c>
      <c r="AD22" s="1426" t="s">
        <v>122</v>
      </c>
      <c r="AE22" s="1425">
        <v>0.6</v>
      </c>
      <c r="AF22" s="1426" t="s">
        <v>123</v>
      </c>
      <c r="AG22" s="1427" t="s">
        <v>126</v>
      </c>
      <c r="AH22" s="2010" t="s">
        <v>60</v>
      </c>
      <c r="AI22" s="1948" t="s">
        <v>416</v>
      </c>
      <c r="AJ22" s="1863" t="s">
        <v>412</v>
      </c>
      <c r="AK22" s="1863" t="s">
        <v>390</v>
      </c>
      <c r="AL22" s="1897">
        <v>45659</v>
      </c>
      <c r="AM22" s="1897">
        <v>46020</v>
      </c>
      <c r="AN22" s="1505"/>
      <c r="AO22" s="2122" t="s">
        <v>428</v>
      </c>
    </row>
    <row r="23" spans="1:41" ht="204.75" customHeight="1" thickBot="1" x14ac:dyDescent="0.35">
      <c r="B23" s="2004"/>
      <c r="C23" s="2026"/>
      <c r="D23" s="2026"/>
      <c r="E23" s="2014"/>
      <c r="F23" s="2017"/>
      <c r="G23" s="2018"/>
      <c r="H23" s="1810"/>
      <c r="I23" s="1810"/>
      <c r="J23" s="1810"/>
      <c r="K23" s="2020"/>
      <c r="L23" s="1811"/>
      <c r="M23" s="2043"/>
      <c r="N23" s="2045"/>
      <c r="O23" s="2023"/>
      <c r="P23" s="2009"/>
      <c r="Q23" s="1436" t="s">
        <v>347</v>
      </c>
      <c r="R23" s="1372" t="s">
        <v>1796</v>
      </c>
      <c r="S23" s="1301" t="s">
        <v>427</v>
      </c>
      <c r="T23" s="1437" t="s">
        <v>103</v>
      </c>
      <c r="U23" s="1438" t="s">
        <v>61</v>
      </c>
      <c r="V23" s="1439">
        <v>0.25</v>
      </c>
      <c r="W23" s="1438" t="s">
        <v>56</v>
      </c>
      <c r="X23" s="1439">
        <v>0.15</v>
      </c>
      <c r="Y23" s="1440">
        <v>0.4</v>
      </c>
      <c r="Z23" s="1438" t="s">
        <v>57</v>
      </c>
      <c r="AA23" s="1438" t="s">
        <v>58</v>
      </c>
      <c r="AB23" s="1438" t="s">
        <v>59</v>
      </c>
      <c r="AC23" s="1443">
        <v>0.252</v>
      </c>
      <c r="AD23" s="1441" t="s">
        <v>90</v>
      </c>
      <c r="AE23" s="1440">
        <v>0.6</v>
      </c>
      <c r="AF23" s="1441" t="s">
        <v>123</v>
      </c>
      <c r="AG23" s="1442" t="s">
        <v>126</v>
      </c>
      <c r="AH23" s="2012"/>
      <c r="AI23" s="1810"/>
      <c r="AJ23" s="1811"/>
      <c r="AK23" s="1811"/>
      <c r="AL23" s="1807"/>
      <c r="AM23" s="1807"/>
      <c r="AN23" s="1504"/>
      <c r="AO23" s="2123"/>
    </row>
    <row r="24" spans="1:41" ht="172.5" customHeight="1" x14ac:dyDescent="0.3">
      <c r="B24" s="2004"/>
      <c r="C24" s="2026"/>
      <c r="D24" s="2026"/>
      <c r="E24" s="2014" t="s">
        <v>74</v>
      </c>
      <c r="F24" s="2016" t="s">
        <v>242</v>
      </c>
      <c r="G24" s="1861" t="s">
        <v>1537</v>
      </c>
      <c r="H24" s="1948" t="s">
        <v>68</v>
      </c>
      <c r="I24" s="1948" t="s">
        <v>1538</v>
      </c>
      <c r="J24" s="1948" t="s">
        <v>421</v>
      </c>
      <c r="K24" s="2019" t="s">
        <v>101</v>
      </c>
      <c r="L24" s="1863" t="s">
        <v>72</v>
      </c>
      <c r="M24" s="2042" t="s">
        <v>90</v>
      </c>
      <c r="N24" s="2044">
        <v>0.4</v>
      </c>
      <c r="O24" s="2021">
        <v>0.2</v>
      </c>
      <c r="P24" s="2008" t="s">
        <v>90</v>
      </c>
      <c r="Q24" s="1421" t="s">
        <v>84</v>
      </c>
      <c r="R24" s="1272" t="s">
        <v>1797</v>
      </c>
      <c r="S24" s="1314" t="s">
        <v>1540</v>
      </c>
      <c r="T24" s="1422" t="s">
        <v>103</v>
      </c>
      <c r="U24" s="1423" t="s">
        <v>61</v>
      </c>
      <c r="V24" s="1424">
        <v>0.25</v>
      </c>
      <c r="W24" s="1423" t="s">
        <v>56</v>
      </c>
      <c r="X24" s="1424">
        <v>0.15</v>
      </c>
      <c r="Y24" s="1425">
        <v>0.4</v>
      </c>
      <c r="Z24" s="1423" t="s">
        <v>57</v>
      </c>
      <c r="AA24" s="1423" t="s">
        <v>65</v>
      </c>
      <c r="AB24" s="1423" t="s">
        <v>59</v>
      </c>
      <c r="AC24" s="1425">
        <v>0.24</v>
      </c>
      <c r="AD24" s="1426" t="s">
        <v>90</v>
      </c>
      <c r="AE24" s="1425">
        <v>0.2</v>
      </c>
      <c r="AF24" s="1426" t="s">
        <v>1083</v>
      </c>
      <c r="AG24" s="1427" t="s">
        <v>90</v>
      </c>
      <c r="AH24" s="2010" t="s">
        <v>114</v>
      </c>
      <c r="AI24" s="1505" t="s">
        <v>388</v>
      </c>
      <c r="AJ24" s="1388" t="s">
        <v>388</v>
      </c>
      <c r="AK24" s="1388" t="s">
        <v>388</v>
      </c>
      <c r="AL24" s="1388" t="s">
        <v>388</v>
      </c>
      <c r="AM24" s="1388" t="s">
        <v>388</v>
      </c>
      <c r="AN24" s="1505"/>
      <c r="AO24" s="1921" t="s">
        <v>436</v>
      </c>
    </row>
    <row r="25" spans="1:41" ht="209.25" customHeight="1" x14ac:dyDescent="0.3">
      <c r="B25" s="2004"/>
      <c r="C25" s="2026"/>
      <c r="D25" s="2026"/>
      <c r="E25" s="2014"/>
      <c r="F25" s="2033"/>
      <c r="G25" s="2050"/>
      <c r="H25" s="2013"/>
      <c r="I25" s="2013"/>
      <c r="J25" s="2013"/>
      <c r="K25" s="2118"/>
      <c r="L25" s="2096"/>
      <c r="M25" s="2117"/>
      <c r="N25" s="2121"/>
      <c r="O25" s="2022"/>
      <c r="P25" s="2081"/>
      <c r="Q25" s="1428" t="s">
        <v>347</v>
      </c>
      <c r="R25" s="1403" t="s">
        <v>1798</v>
      </c>
      <c r="S25" s="1315" t="s">
        <v>1443</v>
      </c>
      <c r="T25" s="1429" t="s">
        <v>103</v>
      </c>
      <c r="U25" s="1430" t="s">
        <v>62</v>
      </c>
      <c r="V25" s="1431">
        <v>0.15</v>
      </c>
      <c r="W25" s="1430" t="s">
        <v>56</v>
      </c>
      <c r="X25" s="1431">
        <v>0.15</v>
      </c>
      <c r="Y25" s="1432">
        <v>0.3</v>
      </c>
      <c r="Z25" s="1430" t="s">
        <v>73</v>
      </c>
      <c r="AA25" s="1430" t="s">
        <v>58</v>
      </c>
      <c r="AB25" s="1430" t="s">
        <v>59</v>
      </c>
      <c r="AC25" s="1433">
        <v>0.16799999999999998</v>
      </c>
      <c r="AD25" s="1434" t="s">
        <v>112</v>
      </c>
      <c r="AE25" s="1432">
        <v>0.2</v>
      </c>
      <c r="AF25" s="1434" t="s">
        <v>1083</v>
      </c>
      <c r="AG25" s="1435" t="s">
        <v>90</v>
      </c>
      <c r="AH25" s="2011"/>
      <c r="AI25" s="1275" t="s">
        <v>388</v>
      </c>
      <c r="AJ25" s="1389" t="s">
        <v>388</v>
      </c>
      <c r="AK25" s="1389" t="s">
        <v>388</v>
      </c>
      <c r="AL25" s="1389" t="s">
        <v>388</v>
      </c>
      <c r="AM25" s="1389" t="s">
        <v>388</v>
      </c>
      <c r="AN25" s="1275"/>
      <c r="AO25" s="2133"/>
    </row>
    <row r="26" spans="1:41" ht="238.5" customHeight="1" thickBot="1" x14ac:dyDescent="0.35">
      <c r="B26" s="2004"/>
      <c r="C26" s="2026"/>
      <c r="D26" s="2026"/>
      <c r="E26" s="2014"/>
      <c r="F26" s="2017"/>
      <c r="G26" s="2018"/>
      <c r="H26" s="1810"/>
      <c r="I26" s="1810"/>
      <c r="J26" s="1810"/>
      <c r="K26" s="2020"/>
      <c r="L26" s="1811"/>
      <c r="M26" s="2043"/>
      <c r="N26" s="2045"/>
      <c r="O26" s="2023"/>
      <c r="P26" s="2009"/>
      <c r="Q26" s="1436" t="s">
        <v>348</v>
      </c>
      <c r="R26" s="1372" t="s">
        <v>1799</v>
      </c>
      <c r="S26" s="1316" t="s">
        <v>422</v>
      </c>
      <c r="T26" s="1437" t="s">
        <v>103</v>
      </c>
      <c r="U26" s="1438" t="s">
        <v>62</v>
      </c>
      <c r="V26" s="1439">
        <v>0.15</v>
      </c>
      <c r="W26" s="1438" t="s">
        <v>56</v>
      </c>
      <c r="X26" s="1439">
        <v>0.15</v>
      </c>
      <c r="Y26" s="1440">
        <v>0.3</v>
      </c>
      <c r="Z26" s="1438" t="s">
        <v>73</v>
      </c>
      <c r="AA26" s="1438" t="s">
        <v>58</v>
      </c>
      <c r="AB26" s="1438" t="s">
        <v>59</v>
      </c>
      <c r="AC26" s="1440">
        <v>0.11759999999999998</v>
      </c>
      <c r="AD26" s="1441" t="s">
        <v>112</v>
      </c>
      <c r="AE26" s="1440">
        <v>0.2</v>
      </c>
      <c r="AF26" s="1441" t="s">
        <v>1083</v>
      </c>
      <c r="AG26" s="1442" t="s">
        <v>90</v>
      </c>
      <c r="AH26" s="2012"/>
      <c r="AI26" s="1504" t="s">
        <v>388</v>
      </c>
      <c r="AJ26" s="1357" t="s">
        <v>388</v>
      </c>
      <c r="AK26" s="1357" t="s">
        <v>388</v>
      </c>
      <c r="AL26" s="1357" t="s">
        <v>388</v>
      </c>
      <c r="AM26" s="1357" t="s">
        <v>388</v>
      </c>
      <c r="AN26" s="1504"/>
      <c r="AO26" s="1929"/>
    </row>
    <row r="27" spans="1:41" ht="154.5" customHeight="1" x14ac:dyDescent="0.3">
      <c r="B27" s="2004"/>
      <c r="C27" s="2026"/>
      <c r="D27" s="2026"/>
      <c r="E27" s="2014" t="s">
        <v>74</v>
      </c>
      <c r="F27" s="2016" t="s">
        <v>328</v>
      </c>
      <c r="G27" s="1861" t="s">
        <v>437</v>
      </c>
      <c r="H27" s="1948" t="s">
        <v>68</v>
      </c>
      <c r="I27" s="1948" t="s">
        <v>438</v>
      </c>
      <c r="J27" s="1948" t="s">
        <v>439</v>
      </c>
      <c r="K27" s="2019" t="s">
        <v>101</v>
      </c>
      <c r="L27" s="1863" t="s">
        <v>72</v>
      </c>
      <c r="M27" s="2042" t="s">
        <v>90</v>
      </c>
      <c r="N27" s="2044">
        <v>0.4</v>
      </c>
      <c r="O27" s="2021">
        <v>0.2</v>
      </c>
      <c r="P27" s="2008" t="s">
        <v>90</v>
      </c>
      <c r="Q27" s="1421" t="s">
        <v>84</v>
      </c>
      <c r="R27" s="1272" t="s">
        <v>1800</v>
      </c>
      <c r="S27" s="1314" t="s">
        <v>422</v>
      </c>
      <c r="T27" s="1422" t="s">
        <v>103</v>
      </c>
      <c r="U27" s="1423" t="s">
        <v>62</v>
      </c>
      <c r="V27" s="1424">
        <v>0.15</v>
      </c>
      <c r="W27" s="1423" t="s">
        <v>56</v>
      </c>
      <c r="X27" s="1424">
        <v>0.15</v>
      </c>
      <c r="Y27" s="1425">
        <v>0.3</v>
      </c>
      <c r="Z27" s="1423" t="s">
        <v>73</v>
      </c>
      <c r="AA27" s="1423" t="s">
        <v>58</v>
      </c>
      <c r="AB27" s="1423" t="s">
        <v>59</v>
      </c>
      <c r="AC27" s="1425">
        <v>0.28000000000000003</v>
      </c>
      <c r="AD27" s="1426" t="s">
        <v>90</v>
      </c>
      <c r="AE27" s="1425">
        <v>0.2</v>
      </c>
      <c r="AF27" s="1426" t="s">
        <v>1083</v>
      </c>
      <c r="AG27" s="1427" t="s">
        <v>90</v>
      </c>
      <c r="AH27" s="2010" t="s">
        <v>114</v>
      </c>
      <c r="AI27" s="1505" t="s">
        <v>388</v>
      </c>
      <c r="AJ27" s="1388" t="s">
        <v>388</v>
      </c>
      <c r="AK27" s="1388" t="s">
        <v>388</v>
      </c>
      <c r="AL27" s="1388" t="s">
        <v>388</v>
      </c>
      <c r="AM27" s="1388" t="s">
        <v>388</v>
      </c>
      <c r="AN27" s="1505"/>
      <c r="AO27" s="1921" t="s">
        <v>440</v>
      </c>
    </row>
    <row r="28" spans="1:41" ht="310.5" customHeight="1" thickBot="1" x14ac:dyDescent="0.35">
      <c r="B28" s="2099"/>
      <c r="C28" s="2029"/>
      <c r="D28" s="2029"/>
      <c r="E28" s="2031"/>
      <c r="F28" s="2017"/>
      <c r="G28" s="2018"/>
      <c r="H28" s="1810"/>
      <c r="I28" s="1810"/>
      <c r="J28" s="1810"/>
      <c r="K28" s="2020"/>
      <c r="L28" s="1811"/>
      <c r="M28" s="2043"/>
      <c r="N28" s="2045"/>
      <c r="O28" s="2023"/>
      <c r="P28" s="2009"/>
      <c r="Q28" s="1436" t="s">
        <v>347</v>
      </c>
      <c r="R28" s="1271" t="s">
        <v>1544</v>
      </c>
      <c r="S28" s="1316" t="s">
        <v>1443</v>
      </c>
      <c r="T28" s="1437" t="s">
        <v>103</v>
      </c>
      <c r="U28" s="1438" t="s">
        <v>61</v>
      </c>
      <c r="V28" s="1439">
        <v>0.25</v>
      </c>
      <c r="W28" s="1438" t="s">
        <v>56</v>
      </c>
      <c r="X28" s="1439">
        <v>0.15</v>
      </c>
      <c r="Y28" s="1440">
        <v>0.4</v>
      </c>
      <c r="Z28" s="1438" t="s">
        <v>57</v>
      </c>
      <c r="AA28" s="1438" t="s">
        <v>65</v>
      </c>
      <c r="AB28" s="1438" t="s">
        <v>59</v>
      </c>
      <c r="AC28" s="1443">
        <v>0.16800000000000001</v>
      </c>
      <c r="AD28" s="1441" t="s">
        <v>112</v>
      </c>
      <c r="AE28" s="1440">
        <v>0.2</v>
      </c>
      <c r="AF28" s="1441" t="s">
        <v>1083</v>
      </c>
      <c r="AG28" s="1442" t="s">
        <v>90</v>
      </c>
      <c r="AH28" s="2012"/>
      <c r="AI28" s="1504" t="s">
        <v>388</v>
      </c>
      <c r="AJ28" s="1357" t="s">
        <v>388</v>
      </c>
      <c r="AK28" s="1357" t="s">
        <v>388</v>
      </c>
      <c r="AL28" s="1357" t="s">
        <v>388</v>
      </c>
      <c r="AM28" s="1357" t="s">
        <v>388</v>
      </c>
      <c r="AN28" s="1504"/>
      <c r="AO28" s="1929"/>
    </row>
    <row r="29" spans="1:41" s="1310" customFormat="1" ht="205.5" customHeight="1" x14ac:dyDescent="0.3">
      <c r="A29" s="1307"/>
      <c r="B29" s="2153" t="s">
        <v>201</v>
      </c>
      <c r="C29" s="2134" t="s">
        <v>218</v>
      </c>
      <c r="D29" s="2134" t="s">
        <v>225</v>
      </c>
      <c r="E29" s="2136" t="s">
        <v>74</v>
      </c>
      <c r="F29" s="2051" t="s">
        <v>243</v>
      </c>
      <c r="G29" s="2053" t="s">
        <v>1703</v>
      </c>
      <c r="H29" s="2055" t="s">
        <v>68</v>
      </c>
      <c r="I29" s="2055" t="s">
        <v>441</v>
      </c>
      <c r="J29" s="1408" t="s">
        <v>443</v>
      </c>
      <c r="K29" s="2064" t="s">
        <v>101</v>
      </c>
      <c r="L29" s="2066" t="s">
        <v>70</v>
      </c>
      <c r="M29" s="2068" t="s">
        <v>129</v>
      </c>
      <c r="N29" s="2057">
        <v>0.8</v>
      </c>
      <c r="O29" s="2129">
        <v>0.6</v>
      </c>
      <c r="P29" s="2131" t="s">
        <v>129</v>
      </c>
      <c r="Q29" s="1456" t="s">
        <v>84</v>
      </c>
      <c r="R29" s="1272" t="s">
        <v>1904</v>
      </c>
      <c r="S29" s="1300" t="s">
        <v>445</v>
      </c>
      <c r="T29" s="1422" t="s">
        <v>103</v>
      </c>
      <c r="U29" s="1423" t="s">
        <v>61</v>
      </c>
      <c r="V29" s="1424">
        <v>0.25</v>
      </c>
      <c r="W29" s="1423" t="s">
        <v>56</v>
      </c>
      <c r="X29" s="1424">
        <v>0.15</v>
      </c>
      <c r="Y29" s="1425">
        <v>0.4</v>
      </c>
      <c r="Z29" s="1423" t="s">
        <v>73</v>
      </c>
      <c r="AA29" s="1423" t="s">
        <v>58</v>
      </c>
      <c r="AB29" s="1423" t="s">
        <v>59</v>
      </c>
      <c r="AC29" s="1425">
        <v>0.48</v>
      </c>
      <c r="AD29" s="1426" t="s">
        <v>122</v>
      </c>
      <c r="AE29" s="1425">
        <v>0.6</v>
      </c>
      <c r="AF29" s="1426" t="s">
        <v>123</v>
      </c>
      <c r="AG29" s="1427" t="s">
        <v>126</v>
      </c>
      <c r="AH29" s="2010" t="s">
        <v>60</v>
      </c>
      <c r="AI29" s="1272" t="s">
        <v>462</v>
      </c>
      <c r="AJ29" s="1359" t="s">
        <v>463</v>
      </c>
      <c r="AK29" s="1359" t="s">
        <v>430</v>
      </c>
      <c r="AL29" s="1282">
        <v>45659</v>
      </c>
      <c r="AM29" s="1282">
        <v>46020</v>
      </c>
      <c r="AN29" s="1505"/>
      <c r="AO29" s="1921" t="s">
        <v>447</v>
      </c>
    </row>
    <row r="30" spans="1:41" s="1310" customFormat="1" ht="141" customHeight="1" thickBot="1" x14ac:dyDescent="0.35">
      <c r="A30" s="1307"/>
      <c r="B30" s="2024"/>
      <c r="C30" s="2027"/>
      <c r="D30" s="2027"/>
      <c r="E30" s="2059"/>
      <c r="F30" s="2052"/>
      <c r="G30" s="2054"/>
      <c r="H30" s="2056"/>
      <c r="I30" s="2056"/>
      <c r="J30" s="1409" t="s">
        <v>444</v>
      </c>
      <c r="K30" s="2065"/>
      <c r="L30" s="2067"/>
      <c r="M30" s="2069"/>
      <c r="N30" s="2058"/>
      <c r="O30" s="2130"/>
      <c r="P30" s="2132"/>
      <c r="Q30" s="1457" t="s">
        <v>347</v>
      </c>
      <c r="R30" s="1271" t="s">
        <v>1801</v>
      </c>
      <c r="S30" s="1301" t="s">
        <v>446</v>
      </c>
      <c r="T30" s="1437" t="s">
        <v>103</v>
      </c>
      <c r="U30" s="1438" t="s">
        <v>61</v>
      </c>
      <c r="V30" s="1439">
        <v>0.25</v>
      </c>
      <c r="W30" s="1438" t="s">
        <v>56</v>
      </c>
      <c r="X30" s="1439">
        <v>0.15</v>
      </c>
      <c r="Y30" s="1440">
        <v>0.4</v>
      </c>
      <c r="Z30" s="1438" t="s">
        <v>73</v>
      </c>
      <c r="AA30" s="1438" t="s">
        <v>58</v>
      </c>
      <c r="AB30" s="1438" t="s">
        <v>59</v>
      </c>
      <c r="AC30" s="1443">
        <v>0.28799999999999998</v>
      </c>
      <c r="AD30" s="1441" t="s">
        <v>90</v>
      </c>
      <c r="AE30" s="1440">
        <v>0.6</v>
      </c>
      <c r="AF30" s="1441" t="s">
        <v>123</v>
      </c>
      <c r="AG30" s="1442" t="s">
        <v>126</v>
      </c>
      <c r="AH30" s="2012"/>
      <c r="AI30" s="1372" t="s">
        <v>464</v>
      </c>
      <c r="AJ30" s="1360" t="s">
        <v>465</v>
      </c>
      <c r="AK30" s="1360" t="s">
        <v>430</v>
      </c>
      <c r="AL30" s="1284">
        <v>45659</v>
      </c>
      <c r="AM30" s="1284">
        <v>46020</v>
      </c>
      <c r="AN30" s="1504"/>
      <c r="AO30" s="1929"/>
    </row>
    <row r="31" spans="1:41" s="1310" customFormat="1" ht="225.75" customHeight="1" x14ac:dyDescent="0.3">
      <c r="A31" s="1307"/>
      <c r="B31" s="2024"/>
      <c r="C31" s="2027"/>
      <c r="D31" s="2027"/>
      <c r="E31" s="2059" t="s">
        <v>74</v>
      </c>
      <c r="F31" s="2051" t="s">
        <v>244</v>
      </c>
      <c r="G31" s="2053" t="s">
        <v>1704</v>
      </c>
      <c r="H31" s="2055" t="s">
        <v>68</v>
      </c>
      <c r="I31" s="2055" t="s">
        <v>449</v>
      </c>
      <c r="J31" s="1410" t="s">
        <v>450</v>
      </c>
      <c r="K31" s="2064" t="s">
        <v>101</v>
      </c>
      <c r="L31" s="2066" t="s">
        <v>70</v>
      </c>
      <c r="M31" s="2068" t="s">
        <v>129</v>
      </c>
      <c r="N31" s="2057">
        <v>0.8</v>
      </c>
      <c r="O31" s="2129">
        <v>0.6</v>
      </c>
      <c r="P31" s="2131" t="s">
        <v>129</v>
      </c>
      <c r="Q31" s="1456" t="s">
        <v>84</v>
      </c>
      <c r="R31" s="1366" t="s">
        <v>1802</v>
      </c>
      <c r="S31" s="1300" t="s">
        <v>446</v>
      </c>
      <c r="T31" s="1422" t="s">
        <v>103</v>
      </c>
      <c r="U31" s="1423" t="s">
        <v>61</v>
      </c>
      <c r="V31" s="1424">
        <v>0.25</v>
      </c>
      <c r="W31" s="1423" t="s">
        <v>56</v>
      </c>
      <c r="X31" s="1424">
        <v>0.15</v>
      </c>
      <c r="Y31" s="1425">
        <v>0.4</v>
      </c>
      <c r="Z31" s="1423" t="s">
        <v>73</v>
      </c>
      <c r="AA31" s="1423" t="s">
        <v>65</v>
      </c>
      <c r="AB31" s="1423" t="s">
        <v>59</v>
      </c>
      <c r="AC31" s="1425">
        <v>0.48</v>
      </c>
      <c r="AD31" s="1426" t="s">
        <v>122</v>
      </c>
      <c r="AE31" s="1425">
        <v>0.6</v>
      </c>
      <c r="AF31" s="1426" t="s">
        <v>123</v>
      </c>
      <c r="AG31" s="1427" t="s">
        <v>126</v>
      </c>
      <c r="AH31" s="2010" t="s">
        <v>60</v>
      </c>
      <c r="AI31" s="1272" t="s">
        <v>466</v>
      </c>
      <c r="AJ31" s="1359" t="s">
        <v>469</v>
      </c>
      <c r="AK31" s="1388" t="s">
        <v>381</v>
      </c>
      <c r="AL31" s="1390">
        <v>45659</v>
      </c>
      <c r="AM31" s="1390">
        <v>46020</v>
      </c>
      <c r="AN31" s="1505"/>
      <c r="AO31" s="1921" t="s">
        <v>454</v>
      </c>
    </row>
    <row r="32" spans="1:41" s="1310" customFormat="1" ht="93" customHeight="1" x14ac:dyDescent="0.3">
      <c r="A32" s="1307"/>
      <c r="B32" s="2024"/>
      <c r="C32" s="2027"/>
      <c r="D32" s="2027"/>
      <c r="E32" s="2059"/>
      <c r="F32" s="2061"/>
      <c r="G32" s="2062"/>
      <c r="H32" s="2063"/>
      <c r="I32" s="2063"/>
      <c r="J32" s="1308" t="s">
        <v>451</v>
      </c>
      <c r="K32" s="2141"/>
      <c r="L32" s="2142"/>
      <c r="M32" s="2143"/>
      <c r="N32" s="2144"/>
      <c r="O32" s="2145"/>
      <c r="P32" s="2146"/>
      <c r="Q32" s="2137" t="s">
        <v>347</v>
      </c>
      <c r="R32" s="2127" t="s">
        <v>1803</v>
      </c>
      <c r="S32" s="2139" t="s">
        <v>453</v>
      </c>
      <c r="T32" s="2140" t="s">
        <v>103</v>
      </c>
      <c r="U32" s="2011" t="s">
        <v>61</v>
      </c>
      <c r="V32" s="2022">
        <v>0.25</v>
      </c>
      <c r="W32" s="2011" t="s">
        <v>56</v>
      </c>
      <c r="X32" s="2022">
        <v>0.15</v>
      </c>
      <c r="Y32" s="2151">
        <v>0.4</v>
      </c>
      <c r="Z32" s="2011" t="s">
        <v>73</v>
      </c>
      <c r="AA32" s="2011" t="s">
        <v>65</v>
      </c>
      <c r="AB32" s="2011" t="s">
        <v>59</v>
      </c>
      <c r="AC32" s="2149">
        <v>0.28799999999999998</v>
      </c>
      <c r="AD32" s="2147" t="s">
        <v>90</v>
      </c>
      <c r="AE32" s="2151">
        <v>0.6</v>
      </c>
      <c r="AF32" s="2147" t="s">
        <v>123</v>
      </c>
      <c r="AG32" s="2148" t="s">
        <v>126</v>
      </c>
      <c r="AH32" s="2011"/>
      <c r="AI32" s="2127" t="s">
        <v>467</v>
      </c>
      <c r="AJ32" s="2096" t="s">
        <v>470</v>
      </c>
      <c r="AK32" s="2126" t="s">
        <v>468</v>
      </c>
      <c r="AL32" s="2128">
        <v>45659</v>
      </c>
      <c r="AM32" s="2128">
        <v>46020</v>
      </c>
      <c r="AN32" s="1275"/>
      <c r="AO32" s="2133"/>
    </row>
    <row r="33" spans="1:41" s="1310" customFormat="1" ht="159.75" customHeight="1" thickBot="1" x14ac:dyDescent="0.35">
      <c r="A33" s="1307"/>
      <c r="B33" s="2154"/>
      <c r="C33" s="2155"/>
      <c r="D33" s="2135"/>
      <c r="E33" s="2060"/>
      <c r="F33" s="2052"/>
      <c r="G33" s="2054"/>
      <c r="H33" s="2056"/>
      <c r="I33" s="2056"/>
      <c r="J33" s="1309" t="s">
        <v>452</v>
      </c>
      <c r="K33" s="2065"/>
      <c r="L33" s="2067"/>
      <c r="M33" s="2069"/>
      <c r="N33" s="2058"/>
      <c r="O33" s="2130"/>
      <c r="P33" s="2132"/>
      <c r="Q33" s="2138"/>
      <c r="R33" s="1823"/>
      <c r="S33" s="2047"/>
      <c r="T33" s="2049"/>
      <c r="U33" s="2012"/>
      <c r="V33" s="2023"/>
      <c r="W33" s="2012"/>
      <c r="X33" s="2023"/>
      <c r="Y33" s="2152"/>
      <c r="Z33" s="2012"/>
      <c r="AA33" s="2012"/>
      <c r="AB33" s="2012"/>
      <c r="AC33" s="2150"/>
      <c r="AD33" s="2035"/>
      <c r="AE33" s="2152"/>
      <c r="AF33" s="2035"/>
      <c r="AG33" s="2037"/>
      <c r="AH33" s="2012"/>
      <c r="AI33" s="1823"/>
      <c r="AJ33" s="1811"/>
      <c r="AK33" s="1885"/>
      <c r="AL33" s="2039"/>
      <c r="AM33" s="2039"/>
      <c r="AN33" s="1504"/>
      <c r="AO33" s="1929"/>
    </row>
    <row r="34" spans="1:41" ht="195.75" customHeight="1" thickBot="1" x14ac:dyDescent="0.35">
      <c r="B34" s="2003" t="s">
        <v>196</v>
      </c>
      <c r="C34" s="2025" t="s">
        <v>213</v>
      </c>
      <c r="D34" s="2032" t="s">
        <v>225</v>
      </c>
      <c r="E34" s="1420" t="s">
        <v>74</v>
      </c>
      <c r="F34" s="1445" t="s">
        <v>246</v>
      </c>
      <c r="G34" s="1361" t="s">
        <v>1548</v>
      </c>
      <c r="H34" s="1358" t="s">
        <v>68</v>
      </c>
      <c r="I34" s="1358" t="s">
        <v>1103</v>
      </c>
      <c r="J34" s="1358" t="s">
        <v>1104</v>
      </c>
      <c r="K34" s="1356" t="s">
        <v>101</v>
      </c>
      <c r="L34" s="1354" t="s">
        <v>72</v>
      </c>
      <c r="M34" s="1446" t="s">
        <v>90</v>
      </c>
      <c r="N34" s="1447">
        <v>0.4</v>
      </c>
      <c r="O34" s="1448">
        <v>0.2</v>
      </c>
      <c r="P34" s="1449" t="s">
        <v>90</v>
      </c>
      <c r="Q34" s="1450" t="s">
        <v>84</v>
      </c>
      <c r="R34" s="1268" t="s">
        <v>1804</v>
      </c>
      <c r="S34" s="1317" t="s">
        <v>1550</v>
      </c>
      <c r="T34" s="1451" t="s">
        <v>103</v>
      </c>
      <c r="U34" s="1452" t="s">
        <v>62</v>
      </c>
      <c r="V34" s="1448">
        <v>0.15</v>
      </c>
      <c r="W34" s="1452" t="s">
        <v>56</v>
      </c>
      <c r="X34" s="1448">
        <v>0.15</v>
      </c>
      <c r="Y34" s="1453">
        <v>0.3</v>
      </c>
      <c r="Z34" s="1452" t="s">
        <v>73</v>
      </c>
      <c r="AA34" s="1452" t="s">
        <v>58</v>
      </c>
      <c r="AB34" s="1452" t="s">
        <v>59</v>
      </c>
      <c r="AC34" s="1453">
        <v>0.28000000000000003</v>
      </c>
      <c r="AD34" s="1454" t="s">
        <v>90</v>
      </c>
      <c r="AE34" s="1453">
        <v>0.2</v>
      </c>
      <c r="AF34" s="1454" t="s">
        <v>1083</v>
      </c>
      <c r="AG34" s="1455" t="s">
        <v>90</v>
      </c>
      <c r="AH34" s="1452" t="s">
        <v>114</v>
      </c>
      <c r="AI34" s="1411" t="s">
        <v>388</v>
      </c>
      <c r="AJ34" s="1353" t="s">
        <v>388</v>
      </c>
      <c r="AK34" s="1353" t="s">
        <v>388</v>
      </c>
      <c r="AL34" s="1353" t="s">
        <v>388</v>
      </c>
      <c r="AM34" s="1353" t="s">
        <v>388</v>
      </c>
      <c r="AN34" s="1411"/>
      <c r="AO34" s="1355" t="s">
        <v>1125</v>
      </c>
    </row>
    <row r="35" spans="1:41" ht="163.5" customHeight="1" x14ac:dyDescent="0.3">
      <c r="B35" s="2004"/>
      <c r="C35" s="2026"/>
      <c r="D35" s="2026"/>
      <c r="E35" s="2014" t="s">
        <v>74</v>
      </c>
      <c r="F35" s="2016" t="s">
        <v>247</v>
      </c>
      <c r="G35" s="1861" t="s">
        <v>1602</v>
      </c>
      <c r="H35" s="1948" t="s">
        <v>68</v>
      </c>
      <c r="I35" s="1948" t="s">
        <v>1601</v>
      </c>
      <c r="J35" s="1948" t="s">
        <v>1603</v>
      </c>
      <c r="K35" s="2019" t="s">
        <v>101</v>
      </c>
      <c r="L35" s="1863" t="s">
        <v>64</v>
      </c>
      <c r="M35" s="2042" t="s">
        <v>122</v>
      </c>
      <c r="N35" s="2044">
        <v>0.6</v>
      </c>
      <c r="O35" s="2021">
        <v>0.2</v>
      </c>
      <c r="P35" s="2008" t="s">
        <v>126</v>
      </c>
      <c r="Q35" s="1421" t="s">
        <v>84</v>
      </c>
      <c r="R35" s="1324" t="s">
        <v>1805</v>
      </c>
      <c r="S35" s="1314" t="s">
        <v>1555</v>
      </c>
      <c r="T35" s="1422" t="s">
        <v>103</v>
      </c>
      <c r="U35" s="1423" t="s">
        <v>61</v>
      </c>
      <c r="V35" s="1424">
        <v>0.25</v>
      </c>
      <c r="W35" s="1423" t="s">
        <v>56</v>
      </c>
      <c r="X35" s="1424">
        <v>0.15</v>
      </c>
      <c r="Y35" s="1425">
        <v>0.4</v>
      </c>
      <c r="Z35" s="1423" t="s">
        <v>73</v>
      </c>
      <c r="AA35" s="1423" t="s">
        <v>65</v>
      </c>
      <c r="AB35" s="1423" t="s">
        <v>59</v>
      </c>
      <c r="AC35" s="1425">
        <v>0.36</v>
      </c>
      <c r="AD35" s="1426" t="s">
        <v>90</v>
      </c>
      <c r="AE35" s="1425">
        <v>0.2</v>
      </c>
      <c r="AF35" s="1426" t="s">
        <v>1083</v>
      </c>
      <c r="AG35" s="1427" t="s">
        <v>90</v>
      </c>
      <c r="AH35" s="2010" t="s">
        <v>114</v>
      </c>
      <c r="AI35" s="1948" t="s">
        <v>388</v>
      </c>
      <c r="AJ35" s="1863" t="s">
        <v>388</v>
      </c>
      <c r="AK35" s="1863" t="s">
        <v>388</v>
      </c>
      <c r="AL35" s="1863" t="s">
        <v>388</v>
      </c>
      <c r="AM35" s="1863" t="s">
        <v>388</v>
      </c>
      <c r="AN35" s="1948"/>
      <c r="AO35" s="1921" t="s">
        <v>1605</v>
      </c>
    </row>
    <row r="36" spans="1:41" ht="204.75" customHeight="1" thickBot="1" x14ac:dyDescent="0.35">
      <c r="B36" s="2004"/>
      <c r="C36" s="2026"/>
      <c r="D36" s="2026"/>
      <c r="E36" s="2014"/>
      <c r="F36" s="2017"/>
      <c r="G36" s="2018"/>
      <c r="H36" s="1810"/>
      <c r="I36" s="1810"/>
      <c r="J36" s="1810"/>
      <c r="K36" s="2020"/>
      <c r="L36" s="1811"/>
      <c r="M36" s="2043"/>
      <c r="N36" s="2045"/>
      <c r="O36" s="2023"/>
      <c r="P36" s="2009"/>
      <c r="Q36" s="1436" t="s">
        <v>347</v>
      </c>
      <c r="R36" s="1395" t="s">
        <v>1806</v>
      </c>
      <c r="S36" s="1316" t="s">
        <v>605</v>
      </c>
      <c r="T36" s="1437" t="s">
        <v>103</v>
      </c>
      <c r="U36" s="1438" t="s">
        <v>61</v>
      </c>
      <c r="V36" s="1439">
        <v>0.25</v>
      </c>
      <c r="W36" s="1438" t="s">
        <v>56</v>
      </c>
      <c r="X36" s="1439">
        <v>0.15</v>
      </c>
      <c r="Y36" s="1440">
        <v>0.4</v>
      </c>
      <c r="Z36" s="1438" t="s">
        <v>57</v>
      </c>
      <c r="AA36" s="1438" t="s">
        <v>58</v>
      </c>
      <c r="AB36" s="1438" t="s">
        <v>59</v>
      </c>
      <c r="AC36" s="1443">
        <v>0.216</v>
      </c>
      <c r="AD36" s="1441" t="s">
        <v>90</v>
      </c>
      <c r="AE36" s="1440">
        <v>0.2</v>
      </c>
      <c r="AF36" s="1441" t="s">
        <v>1083</v>
      </c>
      <c r="AG36" s="1442" t="s">
        <v>90</v>
      </c>
      <c r="AH36" s="2012"/>
      <c r="AI36" s="1810"/>
      <c r="AJ36" s="1811"/>
      <c r="AK36" s="1811"/>
      <c r="AL36" s="1811"/>
      <c r="AM36" s="1811"/>
      <c r="AN36" s="1810"/>
      <c r="AO36" s="1929"/>
    </row>
    <row r="37" spans="1:41" ht="187.5" customHeight="1" thickBot="1" x14ac:dyDescent="0.35">
      <c r="B37" s="2004"/>
      <c r="C37" s="2026"/>
      <c r="D37" s="2026"/>
      <c r="E37" s="1444" t="s">
        <v>74</v>
      </c>
      <c r="F37" s="1445" t="s">
        <v>248</v>
      </c>
      <c r="G37" s="1361" t="s">
        <v>1128</v>
      </c>
      <c r="H37" s="1358" t="s">
        <v>68</v>
      </c>
      <c r="I37" s="1358" t="s">
        <v>1129</v>
      </c>
      <c r="J37" s="1358" t="s">
        <v>1130</v>
      </c>
      <c r="K37" s="1356" t="s">
        <v>101</v>
      </c>
      <c r="L37" s="1354" t="s">
        <v>64</v>
      </c>
      <c r="M37" s="1446" t="s">
        <v>122</v>
      </c>
      <c r="N37" s="1447">
        <v>0.6</v>
      </c>
      <c r="O37" s="1448">
        <v>0.2</v>
      </c>
      <c r="P37" s="1449" t="s">
        <v>126</v>
      </c>
      <c r="Q37" s="1450" t="s">
        <v>84</v>
      </c>
      <c r="R37" s="1341" t="s">
        <v>1807</v>
      </c>
      <c r="S37" s="1317" t="s">
        <v>1607</v>
      </c>
      <c r="T37" s="1451" t="s">
        <v>103</v>
      </c>
      <c r="U37" s="1452" t="s">
        <v>62</v>
      </c>
      <c r="V37" s="1448">
        <v>0.15</v>
      </c>
      <c r="W37" s="1452" t="s">
        <v>56</v>
      </c>
      <c r="X37" s="1448">
        <v>0.15</v>
      </c>
      <c r="Y37" s="1453">
        <v>0.3</v>
      </c>
      <c r="Z37" s="1452" t="s">
        <v>57</v>
      </c>
      <c r="AA37" s="1452" t="s">
        <v>58</v>
      </c>
      <c r="AB37" s="1452" t="s">
        <v>59</v>
      </c>
      <c r="AC37" s="1453">
        <v>0.42</v>
      </c>
      <c r="AD37" s="1454" t="s">
        <v>122</v>
      </c>
      <c r="AE37" s="1453">
        <v>0.2</v>
      </c>
      <c r="AF37" s="1454" t="s">
        <v>1083</v>
      </c>
      <c r="AG37" s="1455" t="s">
        <v>126</v>
      </c>
      <c r="AH37" s="1452" t="s">
        <v>60</v>
      </c>
      <c r="AI37" s="1358" t="s">
        <v>1133</v>
      </c>
      <c r="AJ37" s="1354" t="s">
        <v>387</v>
      </c>
      <c r="AK37" s="1353" t="s">
        <v>430</v>
      </c>
      <c r="AL37" s="1364">
        <v>45689</v>
      </c>
      <c r="AM37" s="1364">
        <v>45991</v>
      </c>
      <c r="AN37" s="1411"/>
      <c r="AO37" s="1355" t="s">
        <v>1609</v>
      </c>
    </row>
    <row r="38" spans="1:41" ht="151.5" customHeight="1" x14ac:dyDescent="0.3">
      <c r="B38" s="2004"/>
      <c r="C38" s="2026"/>
      <c r="D38" s="2026"/>
      <c r="E38" s="2014" t="s">
        <v>74</v>
      </c>
      <c r="F38" s="2016" t="s">
        <v>249</v>
      </c>
      <c r="G38" s="1861" t="s">
        <v>1551</v>
      </c>
      <c r="H38" s="1948" t="s">
        <v>68</v>
      </c>
      <c r="I38" s="1948" t="s">
        <v>1553</v>
      </c>
      <c r="J38" s="1948" t="s">
        <v>1552</v>
      </c>
      <c r="K38" s="1863" t="s">
        <v>101</v>
      </c>
      <c r="L38" s="1863" t="s">
        <v>167</v>
      </c>
      <c r="M38" s="2042" t="s">
        <v>112</v>
      </c>
      <c r="N38" s="2044">
        <v>0.2</v>
      </c>
      <c r="O38" s="2021">
        <v>0.2</v>
      </c>
      <c r="P38" s="2008" t="s">
        <v>90</v>
      </c>
      <c r="Q38" s="1421" t="s">
        <v>84</v>
      </c>
      <c r="R38" s="1341" t="s">
        <v>1905</v>
      </c>
      <c r="S38" s="1300" t="s">
        <v>1555</v>
      </c>
      <c r="T38" s="1422" t="s">
        <v>103</v>
      </c>
      <c r="U38" s="1423" t="s">
        <v>61</v>
      </c>
      <c r="V38" s="1424">
        <v>0.25</v>
      </c>
      <c r="W38" s="1423" t="s">
        <v>56</v>
      </c>
      <c r="X38" s="1424">
        <v>0.15</v>
      </c>
      <c r="Y38" s="1425">
        <v>0.4</v>
      </c>
      <c r="Z38" s="1423" t="s">
        <v>57</v>
      </c>
      <c r="AA38" s="1423" t="s">
        <v>58</v>
      </c>
      <c r="AB38" s="1423" t="s">
        <v>59</v>
      </c>
      <c r="AC38" s="1425">
        <v>0.12</v>
      </c>
      <c r="AD38" s="1426" t="s">
        <v>112</v>
      </c>
      <c r="AE38" s="1425">
        <v>0.2</v>
      </c>
      <c r="AF38" s="1426" t="s">
        <v>1083</v>
      </c>
      <c r="AG38" s="1427" t="s">
        <v>90</v>
      </c>
      <c r="AH38" s="2010" t="s">
        <v>114</v>
      </c>
      <c r="AI38" s="1948" t="s">
        <v>388</v>
      </c>
      <c r="AJ38" s="1863" t="s">
        <v>388</v>
      </c>
      <c r="AK38" s="1863" t="s">
        <v>388</v>
      </c>
      <c r="AL38" s="1863" t="s">
        <v>388</v>
      </c>
      <c r="AM38" s="1863" t="s">
        <v>388</v>
      </c>
      <c r="AN38" s="1948"/>
      <c r="AO38" s="1921" t="s">
        <v>1140</v>
      </c>
    </row>
    <row r="39" spans="1:41" ht="144.75" customHeight="1" thickBot="1" x14ac:dyDescent="0.35">
      <c r="B39" s="2004"/>
      <c r="C39" s="2026"/>
      <c r="D39" s="2026"/>
      <c r="E39" s="2014"/>
      <c r="F39" s="2017"/>
      <c r="G39" s="2018"/>
      <c r="H39" s="1810"/>
      <c r="I39" s="1810"/>
      <c r="J39" s="1810"/>
      <c r="K39" s="1811"/>
      <c r="L39" s="1811"/>
      <c r="M39" s="2043"/>
      <c r="N39" s="2045"/>
      <c r="O39" s="2023"/>
      <c r="P39" s="2009"/>
      <c r="Q39" s="1436" t="s">
        <v>347</v>
      </c>
      <c r="R39" s="1351" t="s">
        <v>1906</v>
      </c>
      <c r="S39" s="1301" t="s">
        <v>1555</v>
      </c>
      <c r="T39" s="1437" t="s">
        <v>103</v>
      </c>
      <c r="U39" s="1438" t="s">
        <v>61</v>
      </c>
      <c r="V39" s="1439">
        <v>0.25</v>
      </c>
      <c r="W39" s="1438" t="s">
        <v>56</v>
      </c>
      <c r="X39" s="1439">
        <v>0.15</v>
      </c>
      <c r="Y39" s="1440">
        <v>0.4</v>
      </c>
      <c r="Z39" s="1438" t="s">
        <v>57</v>
      </c>
      <c r="AA39" s="1438" t="s">
        <v>58</v>
      </c>
      <c r="AB39" s="1438" t="s">
        <v>59</v>
      </c>
      <c r="AC39" s="1443">
        <v>7.1999999999999995E-2</v>
      </c>
      <c r="AD39" s="1441" t="s">
        <v>112</v>
      </c>
      <c r="AE39" s="1440">
        <v>0.2</v>
      </c>
      <c r="AF39" s="1441" t="s">
        <v>1083</v>
      </c>
      <c r="AG39" s="1442" t="s">
        <v>90</v>
      </c>
      <c r="AH39" s="2012"/>
      <c r="AI39" s="1810"/>
      <c r="AJ39" s="1811"/>
      <c r="AK39" s="1811"/>
      <c r="AL39" s="1811"/>
      <c r="AM39" s="1811"/>
      <c r="AN39" s="1810"/>
      <c r="AO39" s="1929"/>
    </row>
    <row r="40" spans="1:41" ht="141.75" customHeight="1" x14ac:dyDescent="0.3">
      <c r="B40" s="2004"/>
      <c r="C40" s="2026"/>
      <c r="D40" s="2026"/>
      <c r="E40" s="2014" t="s">
        <v>74</v>
      </c>
      <c r="F40" s="2016" t="s">
        <v>250</v>
      </c>
      <c r="G40" s="1861" t="s">
        <v>1142</v>
      </c>
      <c r="H40" s="1948" t="s">
        <v>51</v>
      </c>
      <c r="I40" s="1948" t="s">
        <v>1141</v>
      </c>
      <c r="J40" s="1376" t="s">
        <v>1143</v>
      </c>
      <c r="K40" s="1382" t="s">
        <v>355</v>
      </c>
      <c r="L40" s="1863" t="s">
        <v>64</v>
      </c>
      <c r="M40" s="2042" t="s">
        <v>122</v>
      </c>
      <c r="N40" s="2044">
        <v>0.6</v>
      </c>
      <c r="O40" s="2021">
        <v>0.2</v>
      </c>
      <c r="P40" s="2008" t="s">
        <v>126</v>
      </c>
      <c r="Q40" s="1421" t="s">
        <v>84</v>
      </c>
      <c r="R40" s="1277" t="s">
        <v>1499</v>
      </c>
      <c r="S40" s="1300" t="s">
        <v>1145</v>
      </c>
      <c r="T40" s="1422" t="s">
        <v>103</v>
      </c>
      <c r="U40" s="1423" t="s">
        <v>61</v>
      </c>
      <c r="V40" s="1424">
        <v>0.25</v>
      </c>
      <c r="W40" s="1423" t="s">
        <v>56</v>
      </c>
      <c r="X40" s="1424">
        <v>0.15</v>
      </c>
      <c r="Y40" s="1425">
        <v>0.4</v>
      </c>
      <c r="Z40" s="1423" t="s">
        <v>57</v>
      </c>
      <c r="AA40" s="1423" t="s">
        <v>58</v>
      </c>
      <c r="AB40" s="1423" t="s">
        <v>59</v>
      </c>
      <c r="AC40" s="1425">
        <v>0.36</v>
      </c>
      <c r="AD40" s="1426" t="s">
        <v>90</v>
      </c>
      <c r="AE40" s="1425">
        <v>0.2</v>
      </c>
      <c r="AF40" s="1426" t="s">
        <v>1083</v>
      </c>
      <c r="AG40" s="1427" t="s">
        <v>90</v>
      </c>
      <c r="AH40" s="2010" t="s">
        <v>114</v>
      </c>
      <c r="AI40" s="1948" t="s">
        <v>388</v>
      </c>
      <c r="AJ40" s="1863" t="s">
        <v>388</v>
      </c>
      <c r="AK40" s="1863" t="s">
        <v>388</v>
      </c>
      <c r="AL40" s="1863" t="s">
        <v>388</v>
      </c>
      <c r="AM40" s="1863" t="s">
        <v>388</v>
      </c>
      <c r="AN40" s="1948"/>
      <c r="AO40" s="1921" t="s">
        <v>1148</v>
      </c>
    </row>
    <row r="41" spans="1:41" ht="148.5" customHeight="1" thickBot="1" x14ac:dyDescent="0.35">
      <c r="B41" s="2005"/>
      <c r="C41" s="2029"/>
      <c r="D41" s="2029"/>
      <c r="E41" s="2031"/>
      <c r="F41" s="2017"/>
      <c r="G41" s="2018"/>
      <c r="H41" s="1810"/>
      <c r="I41" s="1810"/>
      <c r="J41" s="1374" t="s">
        <v>1144</v>
      </c>
      <c r="K41" s="1383" t="s">
        <v>356</v>
      </c>
      <c r="L41" s="1811"/>
      <c r="M41" s="2043"/>
      <c r="N41" s="2045"/>
      <c r="O41" s="2023"/>
      <c r="P41" s="2009"/>
      <c r="Q41" s="1436" t="s">
        <v>347</v>
      </c>
      <c r="R41" s="1351" t="s">
        <v>1500</v>
      </c>
      <c r="S41" s="1301" t="s">
        <v>1145</v>
      </c>
      <c r="T41" s="1437" t="s">
        <v>103</v>
      </c>
      <c r="U41" s="1438" t="s">
        <v>61</v>
      </c>
      <c r="V41" s="1439">
        <v>0.25</v>
      </c>
      <c r="W41" s="1438" t="s">
        <v>56</v>
      </c>
      <c r="X41" s="1439">
        <v>0.15</v>
      </c>
      <c r="Y41" s="1440">
        <v>0.4</v>
      </c>
      <c r="Z41" s="1438" t="s">
        <v>57</v>
      </c>
      <c r="AA41" s="1438" t="s">
        <v>58</v>
      </c>
      <c r="AB41" s="1438" t="s">
        <v>59</v>
      </c>
      <c r="AC41" s="1443">
        <v>0.216</v>
      </c>
      <c r="AD41" s="1441" t="s">
        <v>90</v>
      </c>
      <c r="AE41" s="1440">
        <v>0.2</v>
      </c>
      <c r="AF41" s="1441" t="s">
        <v>1083</v>
      </c>
      <c r="AG41" s="1442" t="s">
        <v>90</v>
      </c>
      <c r="AH41" s="2012"/>
      <c r="AI41" s="1810" t="s">
        <v>388</v>
      </c>
      <c r="AJ41" s="1811" t="s">
        <v>388</v>
      </c>
      <c r="AK41" s="1811" t="s">
        <v>388</v>
      </c>
      <c r="AL41" s="1811" t="s">
        <v>388</v>
      </c>
      <c r="AM41" s="1811" t="s">
        <v>388</v>
      </c>
      <c r="AN41" s="1810"/>
      <c r="AO41" s="1929"/>
    </row>
    <row r="42" spans="1:41" ht="254.25" customHeight="1" thickBot="1" x14ac:dyDescent="0.35">
      <c r="B42" s="1406" t="s">
        <v>198</v>
      </c>
      <c r="C42" s="1554" t="s">
        <v>1779</v>
      </c>
      <c r="D42" s="1555" t="s">
        <v>226</v>
      </c>
      <c r="E42" s="1556" t="s">
        <v>74</v>
      </c>
      <c r="F42" s="1445" t="s">
        <v>251</v>
      </c>
      <c r="G42" s="1361" t="s">
        <v>474</v>
      </c>
      <c r="H42" s="1358" t="s">
        <v>51</v>
      </c>
      <c r="I42" s="1358" t="s">
        <v>475</v>
      </c>
      <c r="J42" s="1358" t="s">
        <v>476</v>
      </c>
      <c r="K42" s="1356" t="s">
        <v>101</v>
      </c>
      <c r="L42" s="1354" t="s">
        <v>72</v>
      </c>
      <c r="M42" s="1446" t="s">
        <v>90</v>
      </c>
      <c r="N42" s="1447">
        <v>0.4</v>
      </c>
      <c r="O42" s="1448">
        <v>0.6</v>
      </c>
      <c r="P42" s="1449" t="s">
        <v>126</v>
      </c>
      <c r="Q42" s="1450" t="s">
        <v>84</v>
      </c>
      <c r="R42" s="1341" t="s">
        <v>1808</v>
      </c>
      <c r="S42" s="1302" t="s">
        <v>477</v>
      </c>
      <c r="T42" s="1451" t="s">
        <v>103</v>
      </c>
      <c r="U42" s="1452" t="s">
        <v>61</v>
      </c>
      <c r="V42" s="1448">
        <v>0.25</v>
      </c>
      <c r="W42" s="1452" t="s">
        <v>56</v>
      </c>
      <c r="X42" s="1448">
        <v>0.15</v>
      </c>
      <c r="Y42" s="1453">
        <v>0.4</v>
      </c>
      <c r="Z42" s="1452" t="s">
        <v>57</v>
      </c>
      <c r="AA42" s="1452" t="s">
        <v>58</v>
      </c>
      <c r="AB42" s="1452" t="s">
        <v>59</v>
      </c>
      <c r="AC42" s="1453">
        <v>0.24</v>
      </c>
      <c r="AD42" s="1454" t="s">
        <v>90</v>
      </c>
      <c r="AE42" s="1453">
        <v>0.6</v>
      </c>
      <c r="AF42" s="1454" t="s">
        <v>123</v>
      </c>
      <c r="AG42" s="1455" t="s">
        <v>126</v>
      </c>
      <c r="AH42" s="1452" t="s">
        <v>60</v>
      </c>
      <c r="AI42" s="1268" t="s">
        <v>1809</v>
      </c>
      <c r="AJ42" s="1354" t="s">
        <v>479</v>
      </c>
      <c r="AK42" s="1354" t="s">
        <v>480</v>
      </c>
      <c r="AL42" s="1362">
        <v>45811</v>
      </c>
      <c r="AM42" s="1362">
        <v>45991</v>
      </c>
      <c r="AN42" s="1358"/>
      <c r="AO42" s="1355" t="s">
        <v>481</v>
      </c>
    </row>
    <row r="43" spans="1:41" ht="236.25" customHeight="1" x14ac:dyDescent="0.3">
      <c r="A43" s="1304"/>
      <c r="B43" s="2003" t="s">
        <v>193</v>
      </c>
      <c r="C43" s="2025" t="s">
        <v>206</v>
      </c>
      <c r="D43" s="2032" t="s">
        <v>227</v>
      </c>
      <c r="E43" s="2030" t="s">
        <v>74</v>
      </c>
      <c r="F43" s="2016" t="s">
        <v>255</v>
      </c>
      <c r="G43" s="2076" t="s">
        <v>515</v>
      </c>
      <c r="H43" s="1948" t="s">
        <v>68</v>
      </c>
      <c r="I43" s="2119" t="s">
        <v>510</v>
      </c>
      <c r="J43" s="2119" t="s">
        <v>511</v>
      </c>
      <c r="K43" s="2019" t="s">
        <v>355</v>
      </c>
      <c r="L43" s="1863" t="s">
        <v>64</v>
      </c>
      <c r="M43" s="2042" t="s">
        <v>122</v>
      </c>
      <c r="N43" s="2044">
        <v>0.6</v>
      </c>
      <c r="O43" s="2021">
        <v>0.4</v>
      </c>
      <c r="P43" s="2008" t="s">
        <v>126</v>
      </c>
      <c r="Q43" s="1421" t="s">
        <v>84</v>
      </c>
      <c r="R43" s="1272" t="s">
        <v>1810</v>
      </c>
      <c r="S43" s="1314" t="s">
        <v>512</v>
      </c>
      <c r="T43" s="1422" t="s">
        <v>103</v>
      </c>
      <c r="U43" s="1423" t="s">
        <v>61</v>
      </c>
      <c r="V43" s="1424">
        <v>0.25</v>
      </c>
      <c r="W43" s="1423" t="s">
        <v>56</v>
      </c>
      <c r="X43" s="1424">
        <v>0.15</v>
      </c>
      <c r="Y43" s="1425">
        <v>0.4</v>
      </c>
      <c r="Z43" s="1423" t="s">
        <v>57</v>
      </c>
      <c r="AA43" s="1423" t="s">
        <v>58</v>
      </c>
      <c r="AB43" s="1423" t="s">
        <v>59</v>
      </c>
      <c r="AC43" s="1425">
        <v>0.36</v>
      </c>
      <c r="AD43" s="1426" t="s">
        <v>90</v>
      </c>
      <c r="AE43" s="1425">
        <v>0.4</v>
      </c>
      <c r="AF43" s="1426" t="s">
        <v>117</v>
      </c>
      <c r="AG43" s="1427" t="s">
        <v>126</v>
      </c>
      <c r="AH43" s="2010" t="s">
        <v>60</v>
      </c>
      <c r="AI43" s="1948" t="s">
        <v>513</v>
      </c>
      <c r="AJ43" s="1863" t="s">
        <v>514</v>
      </c>
      <c r="AK43" s="1863" t="s">
        <v>395</v>
      </c>
      <c r="AL43" s="1897">
        <v>45659</v>
      </c>
      <c r="AM43" s="1897">
        <v>46020</v>
      </c>
      <c r="AN43" s="1948"/>
      <c r="AO43" s="1921" t="s">
        <v>926</v>
      </c>
    </row>
    <row r="44" spans="1:41" ht="269.25" customHeight="1" thickBot="1" x14ac:dyDescent="0.35">
      <c r="A44" s="1304"/>
      <c r="B44" s="2004"/>
      <c r="C44" s="2026"/>
      <c r="D44" s="2026"/>
      <c r="E44" s="2014"/>
      <c r="F44" s="2017"/>
      <c r="G44" s="2077"/>
      <c r="H44" s="1810"/>
      <c r="I44" s="2120"/>
      <c r="J44" s="2120"/>
      <c r="K44" s="2020"/>
      <c r="L44" s="1811"/>
      <c r="M44" s="2043"/>
      <c r="N44" s="2045"/>
      <c r="O44" s="2023"/>
      <c r="P44" s="2009"/>
      <c r="Q44" s="1436" t="s">
        <v>347</v>
      </c>
      <c r="R44" s="1372" t="s">
        <v>1811</v>
      </c>
      <c r="S44" s="1301" t="s">
        <v>512</v>
      </c>
      <c r="T44" s="1437" t="s">
        <v>103</v>
      </c>
      <c r="U44" s="1438" t="s">
        <v>61</v>
      </c>
      <c r="V44" s="1439">
        <v>0.25</v>
      </c>
      <c r="W44" s="1438" t="s">
        <v>56</v>
      </c>
      <c r="X44" s="1439">
        <v>0.15</v>
      </c>
      <c r="Y44" s="1440">
        <v>0.4</v>
      </c>
      <c r="Z44" s="1438" t="s">
        <v>57</v>
      </c>
      <c r="AA44" s="1438" t="s">
        <v>58</v>
      </c>
      <c r="AB44" s="1438" t="s">
        <v>59</v>
      </c>
      <c r="AC44" s="1443">
        <v>0.216</v>
      </c>
      <c r="AD44" s="1441" t="s">
        <v>90</v>
      </c>
      <c r="AE44" s="1440">
        <v>0.4</v>
      </c>
      <c r="AF44" s="1441" t="s">
        <v>117</v>
      </c>
      <c r="AG44" s="1442" t="s">
        <v>126</v>
      </c>
      <c r="AH44" s="2012"/>
      <c r="AI44" s="1810"/>
      <c r="AJ44" s="1811"/>
      <c r="AK44" s="1811"/>
      <c r="AL44" s="1807"/>
      <c r="AM44" s="1807"/>
      <c r="AN44" s="1810"/>
      <c r="AO44" s="1929"/>
    </row>
    <row r="45" spans="1:41" ht="222.75" customHeight="1" x14ac:dyDescent="0.3">
      <c r="B45" s="2004"/>
      <c r="C45" s="2026"/>
      <c r="D45" s="2026"/>
      <c r="E45" s="2014" t="s">
        <v>74</v>
      </c>
      <c r="F45" s="2016" t="s">
        <v>256</v>
      </c>
      <c r="G45" s="2076" t="s">
        <v>516</v>
      </c>
      <c r="H45" s="1948" t="s">
        <v>68</v>
      </c>
      <c r="I45" s="1948" t="s">
        <v>517</v>
      </c>
      <c r="J45" s="2119" t="s">
        <v>518</v>
      </c>
      <c r="K45" s="2019" t="s">
        <v>355</v>
      </c>
      <c r="L45" s="1863" t="s">
        <v>70</v>
      </c>
      <c r="M45" s="2042" t="s">
        <v>129</v>
      </c>
      <c r="N45" s="2044">
        <v>0.8</v>
      </c>
      <c r="O45" s="2021">
        <v>0.8</v>
      </c>
      <c r="P45" s="2008" t="s">
        <v>129</v>
      </c>
      <c r="Q45" s="1421" t="s">
        <v>84</v>
      </c>
      <c r="R45" s="1272" t="s">
        <v>1812</v>
      </c>
      <c r="S45" s="1300" t="s">
        <v>512</v>
      </c>
      <c r="T45" s="1422" t="s">
        <v>103</v>
      </c>
      <c r="U45" s="1423" t="s">
        <v>61</v>
      </c>
      <c r="V45" s="1424">
        <v>0.25</v>
      </c>
      <c r="W45" s="1423" t="s">
        <v>56</v>
      </c>
      <c r="X45" s="1424">
        <v>0.15</v>
      </c>
      <c r="Y45" s="1425">
        <v>0.4</v>
      </c>
      <c r="Z45" s="1423" t="s">
        <v>57</v>
      </c>
      <c r="AA45" s="1423" t="s">
        <v>58</v>
      </c>
      <c r="AB45" s="1423" t="s">
        <v>59</v>
      </c>
      <c r="AC45" s="1425">
        <v>0.48</v>
      </c>
      <c r="AD45" s="1426" t="s">
        <v>122</v>
      </c>
      <c r="AE45" s="1425">
        <v>0.8</v>
      </c>
      <c r="AF45" s="1426" t="s">
        <v>130</v>
      </c>
      <c r="AG45" s="1427" t="s">
        <v>129</v>
      </c>
      <c r="AH45" s="2010" t="s">
        <v>60</v>
      </c>
      <c r="AI45" s="1948" t="s">
        <v>513</v>
      </c>
      <c r="AJ45" s="1863" t="s">
        <v>514</v>
      </c>
      <c r="AK45" s="1863" t="s">
        <v>395</v>
      </c>
      <c r="AL45" s="1897">
        <v>45659</v>
      </c>
      <c r="AM45" s="1897">
        <v>46020</v>
      </c>
      <c r="AN45" s="1948"/>
      <c r="AO45" s="1921" t="s">
        <v>928</v>
      </c>
    </row>
    <row r="46" spans="1:41" ht="201" customHeight="1" thickBot="1" x14ac:dyDescent="0.35">
      <c r="B46" s="2099"/>
      <c r="C46" s="2028"/>
      <c r="D46" s="2029"/>
      <c r="E46" s="2031"/>
      <c r="F46" s="2017"/>
      <c r="G46" s="2077"/>
      <c r="H46" s="1810"/>
      <c r="I46" s="1810"/>
      <c r="J46" s="2120"/>
      <c r="K46" s="2020"/>
      <c r="L46" s="1811"/>
      <c r="M46" s="2043"/>
      <c r="N46" s="2045"/>
      <c r="O46" s="2023"/>
      <c r="P46" s="2009"/>
      <c r="Q46" s="1436" t="s">
        <v>347</v>
      </c>
      <c r="R46" s="1372" t="s">
        <v>1813</v>
      </c>
      <c r="S46" s="1301" t="s">
        <v>519</v>
      </c>
      <c r="T46" s="1437" t="s">
        <v>103</v>
      </c>
      <c r="U46" s="1438" t="s">
        <v>61</v>
      </c>
      <c r="V46" s="1439">
        <v>0.25</v>
      </c>
      <c r="W46" s="1438" t="s">
        <v>56</v>
      </c>
      <c r="X46" s="1439">
        <v>0.15</v>
      </c>
      <c r="Y46" s="1440">
        <v>0.4</v>
      </c>
      <c r="Z46" s="1438" t="s">
        <v>73</v>
      </c>
      <c r="AA46" s="1438" t="s">
        <v>65</v>
      </c>
      <c r="AB46" s="1438" t="s">
        <v>59</v>
      </c>
      <c r="AC46" s="1443">
        <v>0.28799999999999998</v>
      </c>
      <c r="AD46" s="1441" t="s">
        <v>90</v>
      </c>
      <c r="AE46" s="1440">
        <v>0.8</v>
      </c>
      <c r="AF46" s="1441" t="s">
        <v>130</v>
      </c>
      <c r="AG46" s="1442" t="s">
        <v>129</v>
      </c>
      <c r="AH46" s="2012"/>
      <c r="AI46" s="1810"/>
      <c r="AJ46" s="1811"/>
      <c r="AK46" s="1811"/>
      <c r="AL46" s="1807"/>
      <c r="AM46" s="1807"/>
      <c r="AN46" s="1810"/>
      <c r="AO46" s="1929"/>
    </row>
    <row r="47" spans="1:41" ht="340.5" customHeight="1" x14ac:dyDescent="0.3">
      <c r="B47" s="2003" t="s">
        <v>194</v>
      </c>
      <c r="C47" s="2025" t="s">
        <v>212</v>
      </c>
      <c r="D47" s="2025" t="s">
        <v>228</v>
      </c>
      <c r="E47" s="2030" t="s">
        <v>74</v>
      </c>
      <c r="F47" s="2016" t="s">
        <v>257</v>
      </c>
      <c r="G47" s="1861" t="s">
        <v>1533</v>
      </c>
      <c r="H47" s="1948" t="s">
        <v>68</v>
      </c>
      <c r="I47" s="1948" t="s">
        <v>1534</v>
      </c>
      <c r="J47" s="1948" t="s">
        <v>1535</v>
      </c>
      <c r="K47" s="2019" t="s">
        <v>101</v>
      </c>
      <c r="L47" s="1863" t="s">
        <v>72</v>
      </c>
      <c r="M47" s="2042" t="s">
        <v>90</v>
      </c>
      <c r="N47" s="2044">
        <v>0.4</v>
      </c>
      <c r="O47" s="2021">
        <v>0.2</v>
      </c>
      <c r="P47" s="2008" t="s">
        <v>90</v>
      </c>
      <c r="Q47" s="1421" t="s">
        <v>84</v>
      </c>
      <c r="R47" s="1277" t="s">
        <v>1814</v>
      </c>
      <c r="S47" s="2046" t="s">
        <v>1444</v>
      </c>
      <c r="T47" s="2048" t="s">
        <v>103</v>
      </c>
      <c r="U47" s="2010" t="s">
        <v>61</v>
      </c>
      <c r="V47" s="2021">
        <v>0.25</v>
      </c>
      <c r="W47" s="2010" t="s">
        <v>56</v>
      </c>
      <c r="X47" s="2021">
        <v>0.15</v>
      </c>
      <c r="Y47" s="2156">
        <v>0.4</v>
      </c>
      <c r="Z47" s="2010" t="s">
        <v>57</v>
      </c>
      <c r="AA47" s="2010" t="s">
        <v>58</v>
      </c>
      <c r="AB47" s="2010" t="s">
        <v>59</v>
      </c>
      <c r="AC47" s="2156">
        <v>0.24</v>
      </c>
      <c r="AD47" s="2034" t="s">
        <v>90</v>
      </c>
      <c r="AE47" s="2156">
        <v>0.2</v>
      </c>
      <c r="AF47" s="2034" t="s">
        <v>1083</v>
      </c>
      <c r="AG47" s="2036" t="s">
        <v>90</v>
      </c>
      <c r="AH47" s="2010" t="s">
        <v>114</v>
      </c>
      <c r="AI47" s="1277" t="s">
        <v>1743</v>
      </c>
      <c r="AJ47" s="1399" t="s">
        <v>1745</v>
      </c>
      <c r="AK47" s="1278" t="s">
        <v>395</v>
      </c>
      <c r="AL47" s="1279">
        <v>45691</v>
      </c>
      <c r="AM47" s="1279">
        <v>45991</v>
      </c>
      <c r="AN47" s="1506"/>
      <c r="AO47" s="1397" t="s">
        <v>1668</v>
      </c>
    </row>
    <row r="48" spans="1:41" ht="198.75" customHeight="1" thickBot="1" x14ac:dyDescent="0.35">
      <c r="B48" s="2004"/>
      <c r="C48" s="2026"/>
      <c r="D48" s="2026"/>
      <c r="E48" s="2014"/>
      <c r="F48" s="2017"/>
      <c r="G48" s="2018"/>
      <c r="H48" s="1810"/>
      <c r="I48" s="1810"/>
      <c r="J48" s="1810"/>
      <c r="K48" s="2020"/>
      <c r="L48" s="1811"/>
      <c r="M48" s="2043"/>
      <c r="N48" s="2045"/>
      <c r="O48" s="2023"/>
      <c r="P48" s="2009"/>
      <c r="Q48" s="1436" t="s">
        <v>347</v>
      </c>
      <c r="R48" s="1329" t="s">
        <v>1815</v>
      </c>
      <c r="S48" s="2047"/>
      <c r="T48" s="2049"/>
      <c r="U48" s="2012"/>
      <c r="V48" s="2023"/>
      <c r="W48" s="2012"/>
      <c r="X48" s="2023"/>
      <c r="Y48" s="2152"/>
      <c r="Z48" s="2012"/>
      <c r="AA48" s="2012"/>
      <c r="AB48" s="2012"/>
      <c r="AC48" s="2152"/>
      <c r="AD48" s="2035"/>
      <c r="AE48" s="2152"/>
      <c r="AF48" s="2035"/>
      <c r="AG48" s="2037"/>
      <c r="AH48" s="2012"/>
      <c r="AI48" s="1351" t="s">
        <v>1744</v>
      </c>
      <c r="AJ48" s="1400" t="s">
        <v>1064</v>
      </c>
      <c r="AK48" s="1400" t="s">
        <v>590</v>
      </c>
      <c r="AL48" s="1280">
        <v>45748</v>
      </c>
      <c r="AM48" s="1280">
        <v>45991</v>
      </c>
      <c r="AN48" s="1507"/>
      <c r="AO48" s="1398" t="s">
        <v>1899</v>
      </c>
    </row>
    <row r="49" spans="1:41" ht="359.25" customHeight="1" thickBot="1" x14ac:dyDescent="0.35">
      <c r="B49" s="2004"/>
      <c r="C49" s="2026"/>
      <c r="D49" s="2026"/>
      <c r="E49" s="1444" t="s">
        <v>50</v>
      </c>
      <c r="F49" s="1445" t="s">
        <v>258</v>
      </c>
      <c r="G49" s="1361" t="s">
        <v>1741</v>
      </c>
      <c r="H49" s="1358" t="s">
        <v>68</v>
      </c>
      <c r="I49" s="1358" t="s">
        <v>1062</v>
      </c>
      <c r="J49" s="1358" t="s">
        <v>1063</v>
      </c>
      <c r="K49" s="1356" t="s">
        <v>101</v>
      </c>
      <c r="L49" s="1354" t="s">
        <v>64</v>
      </c>
      <c r="M49" s="1446" t="s">
        <v>122</v>
      </c>
      <c r="N49" s="1447">
        <v>0.6</v>
      </c>
      <c r="O49" s="1448">
        <v>0.2</v>
      </c>
      <c r="P49" s="1449" t="s">
        <v>126</v>
      </c>
      <c r="Q49" s="1450" t="s">
        <v>84</v>
      </c>
      <c r="R49" s="1321" t="s">
        <v>1816</v>
      </c>
      <c r="S49" s="1317" t="s">
        <v>1064</v>
      </c>
      <c r="T49" s="1451" t="s">
        <v>105</v>
      </c>
      <c r="U49" s="1452" t="s">
        <v>55</v>
      </c>
      <c r="V49" s="1448">
        <v>0.1</v>
      </c>
      <c r="W49" s="1452" t="s">
        <v>56</v>
      </c>
      <c r="X49" s="1448">
        <v>0.15</v>
      </c>
      <c r="Y49" s="1453">
        <v>0.25</v>
      </c>
      <c r="Z49" s="1452" t="s">
        <v>57</v>
      </c>
      <c r="AA49" s="1452" t="s">
        <v>58</v>
      </c>
      <c r="AB49" s="1452" t="s">
        <v>59</v>
      </c>
      <c r="AC49" s="1453">
        <v>0.6</v>
      </c>
      <c r="AD49" s="1454" t="s">
        <v>122</v>
      </c>
      <c r="AE49" s="1453">
        <v>0.15000000000000002</v>
      </c>
      <c r="AF49" s="1454" t="s">
        <v>1083</v>
      </c>
      <c r="AG49" s="1458" t="s">
        <v>126</v>
      </c>
      <c r="AH49" s="1459" t="s">
        <v>60</v>
      </c>
      <c r="AI49" s="1287" t="s">
        <v>1742</v>
      </c>
      <c r="AJ49" s="1386" t="s">
        <v>1064</v>
      </c>
      <c r="AK49" s="1386" t="s">
        <v>590</v>
      </c>
      <c r="AL49" s="1288">
        <v>45748</v>
      </c>
      <c r="AM49" s="1288">
        <v>45991</v>
      </c>
      <c r="AN49" s="1508"/>
      <c r="AO49" s="1342" t="s">
        <v>1065</v>
      </c>
    </row>
    <row r="50" spans="1:41" ht="400.5" customHeight="1" thickBot="1" x14ac:dyDescent="0.35">
      <c r="B50" s="2004"/>
      <c r="C50" s="2026"/>
      <c r="D50" s="2026"/>
      <c r="E50" s="1444" t="s">
        <v>74</v>
      </c>
      <c r="F50" s="1445" t="s">
        <v>259</v>
      </c>
      <c r="G50" s="1361" t="s">
        <v>1746</v>
      </c>
      <c r="H50" s="1358" t="s">
        <v>68</v>
      </c>
      <c r="I50" s="1411" t="s">
        <v>766</v>
      </c>
      <c r="J50" s="1358" t="s">
        <v>1121</v>
      </c>
      <c r="K50" s="1356" t="s">
        <v>101</v>
      </c>
      <c r="L50" s="1354" t="s">
        <v>72</v>
      </c>
      <c r="M50" s="1446" t="s">
        <v>90</v>
      </c>
      <c r="N50" s="1447">
        <v>0.4</v>
      </c>
      <c r="O50" s="1448">
        <v>0.2</v>
      </c>
      <c r="P50" s="1449" t="s">
        <v>90</v>
      </c>
      <c r="Q50" s="1450" t="s">
        <v>84</v>
      </c>
      <c r="R50" s="1321" t="s">
        <v>1817</v>
      </c>
      <c r="S50" s="1302" t="s">
        <v>1122</v>
      </c>
      <c r="T50" s="1451" t="s">
        <v>103</v>
      </c>
      <c r="U50" s="1452" t="s">
        <v>61</v>
      </c>
      <c r="V50" s="1448">
        <v>0.25</v>
      </c>
      <c r="W50" s="1452" t="s">
        <v>56</v>
      </c>
      <c r="X50" s="1448">
        <v>0.15</v>
      </c>
      <c r="Y50" s="1453">
        <v>0.4</v>
      </c>
      <c r="Z50" s="1452" t="s">
        <v>57</v>
      </c>
      <c r="AA50" s="1452" t="s">
        <v>58</v>
      </c>
      <c r="AB50" s="1452" t="s">
        <v>59</v>
      </c>
      <c r="AC50" s="1453">
        <v>0.24</v>
      </c>
      <c r="AD50" s="1454" t="s">
        <v>90</v>
      </c>
      <c r="AE50" s="1453">
        <v>0.2</v>
      </c>
      <c r="AF50" s="1454" t="s">
        <v>1083</v>
      </c>
      <c r="AG50" s="1455" t="s">
        <v>90</v>
      </c>
      <c r="AH50" s="1452" t="s">
        <v>114</v>
      </c>
      <c r="AI50" s="1411" t="s">
        <v>388</v>
      </c>
      <c r="AJ50" s="1354" t="s">
        <v>1745</v>
      </c>
      <c r="AK50" s="1353" t="s">
        <v>395</v>
      </c>
      <c r="AL50" s="1258">
        <v>45691</v>
      </c>
      <c r="AM50" s="1258">
        <v>45991</v>
      </c>
      <c r="AN50" s="1411"/>
      <c r="AO50" s="1355" t="s">
        <v>1774</v>
      </c>
    </row>
    <row r="51" spans="1:41" s="1310" customFormat="1" ht="332.25" customHeight="1" thickBot="1" x14ac:dyDescent="0.35">
      <c r="A51" s="1307"/>
      <c r="B51" s="2024"/>
      <c r="C51" s="2027"/>
      <c r="D51" s="2027"/>
      <c r="E51" s="1460" t="s">
        <v>50</v>
      </c>
      <c r="F51" s="1461" t="s">
        <v>260</v>
      </c>
      <c r="G51" s="1334" t="s">
        <v>1068</v>
      </c>
      <c r="H51" s="1412" t="s">
        <v>157</v>
      </c>
      <c r="I51" s="1413" t="s">
        <v>1669</v>
      </c>
      <c r="J51" s="1412" t="s">
        <v>1067</v>
      </c>
      <c r="K51" s="1312" t="s">
        <v>356</v>
      </c>
      <c r="L51" s="1311" t="s">
        <v>64</v>
      </c>
      <c r="M51" s="1462" t="s">
        <v>122</v>
      </c>
      <c r="N51" s="1463">
        <v>0.6</v>
      </c>
      <c r="O51" s="1464">
        <v>0.6</v>
      </c>
      <c r="P51" s="1465" t="s">
        <v>90</v>
      </c>
      <c r="Q51" s="1466" t="s">
        <v>84</v>
      </c>
      <c r="R51" s="1321" t="s">
        <v>1818</v>
      </c>
      <c r="S51" s="1302" t="s">
        <v>1706</v>
      </c>
      <c r="T51" s="1451" t="s">
        <v>103</v>
      </c>
      <c r="U51" s="1452" t="s">
        <v>61</v>
      </c>
      <c r="V51" s="1448">
        <v>0.25</v>
      </c>
      <c r="W51" s="1452" t="s">
        <v>56</v>
      </c>
      <c r="X51" s="1448">
        <v>0.15</v>
      </c>
      <c r="Y51" s="1453">
        <v>0.4</v>
      </c>
      <c r="Z51" s="1452" t="s">
        <v>57</v>
      </c>
      <c r="AA51" s="1452" t="s">
        <v>58</v>
      </c>
      <c r="AB51" s="1452" t="s">
        <v>59</v>
      </c>
      <c r="AC51" s="1453">
        <v>0.36</v>
      </c>
      <c r="AD51" s="1454" t="s">
        <v>90</v>
      </c>
      <c r="AE51" s="1453">
        <v>0.6</v>
      </c>
      <c r="AF51" s="1454" t="s">
        <v>123</v>
      </c>
      <c r="AG51" s="1455" t="s">
        <v>126</v>
      </c>
      <c r="AH51" s="1452" t="s">
        <v>60</v>
      </c>
      <c r="AI51" s="1287" t="s">
        <v>1747</v>
      </c>
      <c r="AJ51" s="1386" t="s">
        <v>1748</v>
      </c>
      <c r="AK51" s="1386" t="s">
        <v>390</v>
      </c>
      <c r="AL51" s="1288">
        <v>45748</v>
      </c>
      <c r="AM51" s="1288">
        <v>45838</v>
      </c>
      <c r="AN51" s="1411"/>
      <c r="AO51" s="1355" t="s">
        <v>1749</v>
      </c>
    </row>
    <row r="52" spans="1:41" ht="285" customHeight="1" thickBot="1" x14ac:dyDescent="0.35">
      <c r="B52" s="2004"/>
      <c r="C52" s="2026"/>
      <c r="D52" s="2026"/>
      <c r="E52" s="1444" t="s">
        <v>50</v>
      </c>
      <c r="F52" s="1445" t="s">
        <v>261</v>
      </c>
      <c r="G52" s="1361" t="s">
        <v>1073</v>
      </c>
      <c r="H52" s="1358" t="s">
        <v>68</v>
      </c>
      <c r="I52" s="1358" t="s">
        <v>1071</v>
      </c>
      <c r="J52" s="1358" t="s">
        <v>1072</v>
      </c>
      <c r="K52" s="1356" t="s">
        <v>101</v>
      </c>
      <c r="L52" s="1354" t="s">
        <v>64</v>
      </c>
      <c r="M52" s="1446" t="s">
        <v>122</v>
      </c>
      <c r="N52" s="1447">
        <v>0.6</v>
      </c>
      <c r="O52" s="1448">
        <v>0.2</v>
      </c>
      <c r="P52" s="1449" t="s">
        <v>126</v>
      </c>
      <c r="Q52" s="1450" t="s">
        <v>84</v>
      </c>
      <c r="R52" s="1321" t="s">
        <v>1907</v>
      </c>
      <c r="S52" s="1302" t="s">
        <v>1292</v>
      </c>
      <c r="T52" s="1451" t="s">
        <v>103</v>
      </c>
      <c r="U52" s="1452" t="s">
        <v>61</v>
      </c>
      <c r="V52" s="1448">
        <v>0.25</v>
      </c>
      <c r="W52" s="1452" t="s">
        <v>56</v>
      </c>
      <c r="X52" s="1448">
        <v>0.15</v>
      </c>
      <c r="Y52" s="1453">
        <v>0.4</v>
      </c>
      <c r="Z52" s="1452" t="s">
        <v>57</v>
      </c>
      <c r="AA52" s="1452" t="s">
        <v>58</v>
      </c>
      <c r="AB52" s="1452" t="s">
        <v>59</v>
      </c>
      <c r="AC52" s="1453">
        <v>0.36</v>
      </c>
      <c r="AD52" s="1454" t="s">
        <v>90</v>
      </c>
      <c r="AE52" s="1453">
        <v>0.2</v>
      </c>
      <c r="AF52" s="1454" t="s">
        <v>1083</v>
      </c>
      <c r="AG52" s="1455" t="s">
        <v>90</v>
      </c>
      <c r="AH52" s="1452" t="s">
        <v>114</v>
      </c>
      <c r="AI52" s="1411" t="s">
        <v>388</v>
      </c>
      <c r="AJ52" s="1353" t="s">
        <v>388</v>
      </c>
      <c r="AK52" s="1353" t="s">
        <v>388</v>
      </c>
      <c r="AL52" s="1353" t="s">
        <v>388</v>
      </c>
      <c r="AM52" s="1353" t="s">
        <v>388</v>
      </c>
      <c r="AN52" s="1411"/>
      <c r="AO52" s="1342" t="s">
        <v>1900</v>
      </c>
    </row>
    <row r="53" spans="1:41" ht="286.5" customHeight="1" thickBot="1" x14ac:dyDescent="0.35">
      <c r="B53" s="2004"/>
      <c r="C53" s="2026"/>
      <c r="D53" s="2026"/>
      <c r="E53" s="1444" t="s">
        <v>50</v>
      </c>
      <c r="F53" s="1445" t="s">
        <v>262</v>
      </c>
      <c r="G53" s="1361" t="s">
        <v>1078</v>
      </c>
      <c r="H53" s="1358" t="s">
        <v>68</v>
      </c>
      <c r="I53" s="1358" t="s">
        <v>1896</v>
      </c>
      <c r="J53" s="1358" t="s">
        <v>1740</v>
      </c>
      <c r="K53" s="1356" t="s">
        <v>101</v>
      </c>
      <c r="L53" s="1354" t="s">
        <v>70</v>
      </c>
      <c r="M53" s="1446" t="s">
        <v>129</v>
      </c>
      <c r="N53" s="1447">
        <v>0.8</v>
      </c>
      <c r="O53" s="1448">
        <v>0.2</v>
      </c>
      <c r="P53" s="1449" t="s">
        <v>126</v>
      </c>
      <c r="Q53" s="1450" t="s">
        <v>84</v>
      </c>
      <c r="R53" s="1321" t="s">
        <v>1897</v>
      </c>
      <c r="S53" s="1317" t="s">
        <v>1670</v>
      </c>
      <c r="T53" s="1451" t="s">
        <v>103</v>
      </c>
      <c r="U53" s="1452" t="s">
        <v>61</v>
      </c>
      <c r="V53" s="1448">
        <v>0.25</v>
      </c>
      <c r="W53" s="1452" t="s">
        <v>56</v>
      </c>
      <c r="X53" s="1448">
        <v>0.15</v>
      </c>
      <c r="Y53" s="1453">
        <v>0.4</v>
      </c>
      <c r="Z53" s="1452" t="s">
        <v>57</v>
      </c>
      <c r="AA53" s="1452" t="s">
        <v>58</v>
      </c>
      <c r="AB53" s="1452" t="s">
        <v>59</v>
      </c>
      <c r="AC53" s="1453">
        <v>0.48</v>
      </c>
      <c r="AD53" s="1454" t="s">
        <v>122</v>
      </c>
      <c r="AE53" s="1453">
        <v>0.2</v>
      </c>
      <c r="AF53" s="1454" t="s">
        <v>1083</v>
      </c>
      <c r="AG53" s="1455" t="s">
        <v>126</v>
      </c>
      <c r="AH53" s="1452" t="s">
        <v>60</v>
      </c>
      <c r="AI53" s="1287" t="s">
        <v>1671</v>
      </c>
      <c r="AJ53" s="1386" t="s">
        <v>1672</v>
      </c>
      <c r="AK53" s="1386" t="s">
        <v>590</v>
      </c>
      <c r="AL53" s="1289">
        <v>45748</v>
      </c>
      <c r="AM53" s="1289">
        <v>46021</v>
      </c>
      <c r="AN53" s="1411"/>
      <c r="AO53" s="1355" t="s">
        <v>1940</v>
      </c>
    </row>
    <row r="54" spans="1:41" ht="297" customHeight="1" thickBot="1" x14ac:dyDescent="0.35">
      <c r="B54" s="2004"/>
      <c r="C54" s="2026"/>
      <c r="D54" s="2026"/>
      <c r="E54" s="1444" t="s">
        <v>50</v>
      </c>
      <c r="F54" s="1467" t="s">
        <v>263</v>
      </c>
      <c r="G54" s="1369" t="s">
        <v>1735</v>
      </c>
      <c r="H54" s="1376" t="s">
        <v>68</v>
      </c>
      <c r="I54" s="1358" t="s">
        <v>968</v>
      </c>
      <c r="J54" s="1358" t="s">
        <v>969</v>
      </c>
      <c r="K54" s="1382" t="s">
        <v>101</v>
      </c>
      <c r="L54" s="1359" t="s">
        <v>64</v>
      </c>
      <c r="M54" s="1468" t="s">
        <v>122</v>
      </c>
      <c r="N54" s="1469">
        <v>0.6</v>
      </c>
      <c r="O54" s="1424">
        <v>0.6</v>
      </c>
      <c r="P54" s="1470" t="s">
        <v>126</v>
      </c>
      <c r="Q54" s="1421" t="s">
        <v>84</v>
      </c>
      <c r="R54" s="1376" t="s">
        <v>1898</v>
      </c>
      <c r="S54" s="1300" t="s">
        <v>767</v>
      </c>
      <c r="T54" s="1422" t="s">
        <v>103</v>
      </c>
      <c r="U54" s="1423" t="s">
        <v>62</v>
      </c>
      <c r="V54" s="1424">
        <v>0.15</v>
      </c>
      <c r="W54" s="1423" t="s">
        <v>56</v>
      </c>
      <c r="X54" s="1424">
        <v>0.15</v>
      </c>
      <c r="Y54" s="1425">
        <v>0.3</v>
      </c>
      <c r="Z54" s="1423" t="s">
        <v>57</v>
      </c>
      <c r="AA54" s="1423" t="s">
        <v>58</v>
      </c>
      <c r="AB54" s="1423" t="s">
        <v>59</v>
      </c>
      <c r="AC54" s="1425">
        <v>0.42</v>
      </c>
      <c r="AD54" s="1426" t="s">
        <v>122</v>
      </c>
      <c r="AE54" s="1425">
        <v>0.6</v>
      </c>
      <c r="AF54" s="1426" t="s">
        <v>123</v>
      </c>
      <c r="AG54" s="1427" t="s">
        <v>126</v>
      </c>
      <c r="AH54" s="1423" t="s">
        <v>60</v>
      </c>
      <c r="AI54" s="1376" t="s">
        <v>1736</v>
      </c>
      <c r="AJ54" s="1359" t="s">
        <v>767</v>
      </c>
      <c r="AK54" s="1278" t="s">
        <v>381</v>
      </c>
      <c r="AL54" s="1282">
        <v>45689</v>
      </c>
      <c r="AM54" s="1282">
        <v>45991</v>
      </c>
      <c r="AN54" s="1505"/>
      <c r="AO54" s="1375" t="s">
        <v>971</v>
      </c>
    </row>
    <row r="55" spans="1:41" ht="193.5" customHeight="1" thickBot="1" x14ac:dyDescent="0.35">
      <c r="B55" s="2004"/>
      <c r="C55" s="2026"/>
      <c r="D55" s="2026"/>
      <c r="E55" s="1444" t="s">
        <v>50</v>
      </c>
      <c r="F55" s="1445" t="s">
        <v>264</v>
      </c>
      <c r="G55" s="1361" t="s">
        <v>1643</v>
      </c>
      <c r="H55" s="1358" t="s">
        <v>51</v>
      </c>
      <c r="I55" s="1358" t="s">
        <v>1644</v>
      </c>
      <c r="J55" s="1358" t="s">
        <v>1645</v>
      </c>
      <c r="K55" s="1356" t="s">
        <v>355</v>
      </c>
      <c r="L55" s="1354" t="s">
        <v>70</v>
      </c>
      <c r="M55" s="1446" t="s">
        <v>129</v>
      </c>
      <c r="N55" s="1447">
        <v>0.8</v>
      </c>
      <c r="O55" s="1448">
        <v>1</v>
      </c>
      <c r="P55" s="1449" t="s">
        <v>91</v>
      </c>
      <c r="Q55" s="1450" t="s">
        <v>84</v>
      </c>
      <c r="R55" s="1321" t="s">
        <v>1819</v>
      </c>
      <c r="S55" s="1302" t="s">
        <v>797</v>
      </c>
      <c r="T55" s="1451" t="s">
        <v>105</v>
      </c>
      <c r="U55" s="1452" t="s">
        <v>55</v>
      </c>
      <c r="V55" s="1448">
        <v>0.1</v>
      </c>
      <c r="W55" s="1452" t="s">
        <v>56</v>
      </c>
      <c r="X55" s="1448">
        <v>0.15</v>
      </c>
      <c r="Y55" s="1453">
        <v>0.25</v>
      </c>
      <c r="Z55" s="1452" t="s">
        <v>57</v>
      </c>
      <c r="AA55" s="1452" t="s">
        <v>58</v>
      </c>
      <c r="AB55" s="1452" t="s">
        <v>59</v>
      </c>
      <c r="AC55" s="1453">
        <v>0.8</v>
      </c>
      <c r="AD55" s="1454" t="s">
        <v>129</v>
      </c>
      <c r="AE55" s="1453">
        <v>0.75</v>
      </c>
      <c r="AF55" s="1454" t="s">
        <v>130</v>
      </c>
      <c r="AG55" s="1455" t="s">
        <v>129</v>
      </c>
      <c r="AH55" s="1452" t="s">
        <v>60</v>
      </c>
      <c r="AI55" s="1374" t="s">
        <v>1820</v>
      </c>
      <c r="AJ55" s="1386" t="s">
        <v>977</v>
      </c>
      <c r="AK55" s="1386" t="s">
        <v>590</v>
      </c>
      <c r="AL55" s="1291">
        <v>45748</v>
      </c>
      <c r="AM55" s="1291">
        <v>45930</v>
      </c>
      <c r="AN55" s="1411"/>
      <c r="AO55" s="1355" t="s">
        <v>978</v>
      </c>
    </row>
    <row r="56" spans="1:41" ht="181.5" customHeight="1" thickBot="1" x14ac:dyDescent="0.35">
      <c r="B56" s="2004"/>
      <c r="C56" s="2026"/>
      <c r="D56" s="2026"/>
      <c r="E56" s="1444" t="s">
        <v>50</v>
      </c>
      <c r="F56" s="1445" t="s">
        <v>266</v>
      </c>
      <c r="G56" s="1361" t="s">
        <v>1731</v>
      </c>
      <c r="H56" s="1358" t="s">
        <v>68</v>
      </c>
      <c r="I56" s="1358" t="s">
        <v>1732</v>
      </c>
      <c r="J56" s="1358" t="s">
        <v>1733</v>
      </c>
      <c r="K56" s="1356" t="s">
        <v>358</v>
      </c>
      <c r="L56" s="1354" t="s">
        <v>70</v>
      </c>
      <c r="M56" s="1446" t="s">
        <v>129</v>
      </c>
      <c r="N56" s="1447">
        <v>0.8</v>
      </c>
      <c r="O56" s="1448">
        <v>1</v>
      </c>
      <c r="P56" s="1449" t="s">
        <v>91</v>
      </c>
      <c r="Q56" s="1450" t="s">
        <v>84</v>
      </c>
      <c r="R56" s="1343" t="s">
        <v>1908</v>
      </c>
      <c r="S56" s="1302" t="s">
        <v>780</v>
      </c>
      <c r="T56" s="1451" t="s">
        <v>103</v>
      </c>
      <c r="U56" s="1452" t="s">
        <v>61</v>
      </c>
      <c r="V56" s="1448">
        <v>0.25</v>
      </c>
      <c r="W56" s="1452" t="s">
        <v>56</v>
      </c>
      <c r="X56" s="1448">
        <v>0.15</v>
      </c>
      <c r="Y56" s="1453">
        <v>0.4</v>
      </c>
      <c r="Z56" s="1452" t="s">
        <v>57</v>
      </c>
      <c r="AA56" s="1452" t="s">
        <v>58</v>
      </c>
      <c r="AB56" s="1452" t="s">
        <v>59</v>
      </c>
      <c r="AC56" s="1453">
        <v>0.48</v>
      </c>
      <c r="AD56" s="1454" t="s">
        <v>122</v>
      </c>
      <c r="AE56" s="1453">
        <v>1</v>
      </c>
      <c r="AF56" s="1454" t="s">
        <v>155</v>
      </c>
      <c r="AG56" s="1455" t="s">
        <v>91</v>
      </c>
      <c r="AH56" s="1452" t="s">
        <v>60</v>
      </c>
      <c r="AI56" s="1358" t="s">
        <v>1734</v>
      </c>
      <c r="AJ56" s="1354" t="s">
        <v>780</v>
      </c>
      <c r="AK56" s="1386" t="s">
        <v>395</v>
      </c>
      <c r="AL56" s="1288">
        <v>45717</v>
      </c>
      <c r="AM56" s="1288">
        <v>45991</v>
      </c>
      <c r="AN56" s="1411"/>
      <c r="AO56" s="1355" t="s">
        <v>1657</v>
      </c>
    </row>
    <row r="57" spans="1:41" ht="297" customHeight="1" x14ac:dyDescent="0.3">
      <c r="B57" s="2004"/>
      <c r="C57" s="2026"/>
      <c r="D57" s="2026"/>
      <c r="E57" s="2014" t="s">
        <v>74</v>
      </c>
      <c r="F57" s="2016" t="s">
        <v>267</v>
      </c>
      <c r="G57" s="1861" t="s">
        <v>1257</v>
      </c>
      <c r="H57" s="1948" t="s">
        <v>51</v>
      </c>
      <c r="I57" s="1948" t="s">
        <v>1250</v>
      </c>
      <c r="J57" s="1948" t="s">
        <v>1251</v>
      </c>
      <c r="K57" s="2019" t="s">
        <v>355</v>
      </c>
      <c r="L57" s="1863" t="s">
        <v>167</v>
      </c>
      <c r="M57" s="2042" t="s">
        <v>112</v>
      </c>
      <c r="N57" s="2044">
        <v>0.2</v>
      </c>
      <c r="O57" s="2021">
        <v>0.2</v>
      </c>
      <c r="P57" s="2008" t="s">
        <v>90</v>
      </c>
      <c r="Q57" s="1421" t="s">
        <v>84</v>
      </c>
      <c r="R57" s="1322" t="s">
        <v>1821</v>
      </c>
      <c r="S57" s="1344" t="s">
        <v>1300</v>
      </c>
      <c r="T57" s="1422" t="s">
        <v>103</v>
      </c>
      <c r="U57" s="1423" t="s">
        <v>61</v>
      </c>
      <c r="V57" s="1424">
        <v>0.25</v>
      </c>
      <c r="W57" s="1423" t="s">
        <v>56</v>
      </c>
      <c r="X57" s="1424">
        <v>0.15</v>
      </c>
      <c r="Y57" s="1425">
        <v>0.4</v>
      </c>
      <c r="Z57" s="1423" t="s">
        <v>57</v>
      </c>
      <c r="AA57" s="1423" t="s">
        <v>58</v>
      </c>
      <c r="AB57" s="1423" t="s">
        <v>59</v>
      </c>
      <c r="AC57" s="1425">
        <v>0.12</v>
      </c>
      <c r="AD57" s="1426" t="s">
        <v>112</v>
      </c>
      <c r="AE57" s="1425">
        <v>0.2</v>
      </c>
      <c r="AF57" s="1426" t="s">
        <v>1083</v>
      </c>
      <c r="AG57" s="1427" t="s">
        <v>90</v>
      </c>
      <c r="AH57" s="2010" t="s">
        <v>114</v>
      </c>
      <c r="AI57" s="1277" t="s">
        <v>388</v>
      </c>
      <c r="AJ57" s="1399" t="s">
        <v>1673</v>
      </c>
      <c r="AK57" s="1278" t="s">
        <v>395</v>
      </c>
      <c r="AL57" s="1293">
        <v>45689</v>
      </c>
      <c r="AM57" s="1293">
        <v>45991</v>
      </c>
      <c r="AN57" s="1505"/>
      <c r="AO57" s="2157" t="s">
        <v>1253</v>
      </c>
    </row>
    <row r="58" spans="1:41" ht="245.25" customHeight="1" thickBot="1" x14ac:dyDescent="0.35">
      <c r="B58" s="2005"/>
      <c r="C58" s="2028"/>
      <c r="D58" s="2029"/>
      <c r="E58" s="2031"/>
      <c r="F58" s="2017"/>
      <c r="G58" s="2018"/>
      <c r="H58" s="1810"/>
      <c r="I58" s="1810"/>
      <c r="J58" s="1810"/>
      <c r="K58" s="2020"/>
      <c r="L58" s="1811"/>
      <c r="M58" s="2043"/>
      <c r="N58" s="2045"/>
      <c r="O58" s="2023"/>
      <c r="P58" s="2009"/>
      <c r="Q58" s="1436" t="s">
        <v>347</v>
      </c>
      <c r="R58" s="1323" t="s">
        <v>1822</v>
      </c>
      <c r="S58" s="1345" t="s">
        <v>1254</v>
      </c>
      <c r="T58" s="1437" t="s">
        <v>103</v>
      </c>
      <c r="U58" s="1438" t="s">
        <v>61</v>
      </c>
      <c r="V58" s="1439">
        <v>0.25</v>
      </c>
      <c r="W58" s="1438" t="s">
        <v>56</v>
      </c>
      <c r="X58" s="1439">
        <v>0.15</v>
      </c>
      <c r="Y58" s="1440">
        <v>0.4</v>
      </c>
      <c r="Z58" s="1438" t="s">
        <v>57</v>
      </c>
      <c r="AA58" s="1438" t="s">
        <v>58</v>
      </c>
      <c r="AB58" s="1438" t="s">
        <v>59</v>
      </c>
      <c r="AC58" s="1443">
        <v>7.1999999999999995E-2</v>
      </c>
      <c r="AD58" s="1441" t="s">
        <v>112</v>
      </c>
      <c r="AE58" s="1440">
        <v>0.2</v>
      </c>
      <c r="AF58" s="1441" t="s">
        <v>1083</v>
      </c>
      <c r="AG58" s="1442" t="s">
        <v>90</v>
      </c>
      <c r="AH58" s="2012"/>
      <c r="AI58" s="1351" t="s">
        <v>388</v>
      </c>
      <c r="AJ58" s="1400" t="s">
        <v>1673</v>
      </c>
      <c r="AK58" s="1290" t="s">
        <v>395</v>
      </c>
      <c r="AL58" s="1294">
        <v>45689</v>
      </c>
      <c r="AM58" s="1294">
        <v>45991</v>
      </c>
      <c r="AN58" s="1504"/>
      <c r="AO58" s="2158"/>
    </row>
    <row r="59" spans="1:41" ht="181.5" customHeight="1" x14ac:dyDescent="0.3">
      <c r="B59" s="2003" t="s">
        <v>199</v>
      </c>
      <c r="C59" s="2025" t="s">
        <v>207</v>
      </c>
      <c r="D59" s="2025" t="s">
        <v>225</v>
      </c>
      <c r="E59" s="2030" t="s">
        <v>50</v>
      </c>
      <c r="F59" s="2016" t="s">
        <v>269</v>
      </c>
      <c r="G59" s="1861" t="s">
        <v>1157</v>
      </c>
      <c r="H59" s="1948" t="s">
        <v>68</v>
      </c>
      <c r="I59" s="1948" t="s">
        <v>1155</v>
      </c>
      <c r="J59" s="1948" t="s">
        <v>1156</v>
      </c>
      <c r="K59" s="2019" t="s">
        <v>101</v>
      </c>
      <c r="L59" s="1863" t="s">
        <v>64</v>
      </c>
      <c r="M59" s="2042" t="s">
        <v>122</v>
      </c>
      <c r="N59" s="2044">
        <v>0.6</v>
      </c>
      <c r="O59" s="2021">
        <v>0.6</v>
      </c>
      <c r="P59" s="2008" t="s">
        <v>126</v>
      </c>
      <c r="Q59" s="1421" t="s">
        <v>84</v>
      </c>
      <c r="R59" s="1337" t="s">
        <v>1823</v>
      </c>
      <c r="S59" s="1296" t="s">
        <v>1159</v>
      </c>
      <c r="T59" s="1422" t="s">
        <v>103</v>
      </c>
      <c r="U59" s="1423" t="s">
        <v>61</v>
      </c>
      <c r="V59" s="1424">
        <v>0.25</v>
      </c>
      <c r="W59" s="1423" t="s">
        <v>56</v>
      </c>
      <c r="X59" s="1424">
        <v>0.15</v>
      </c>
      <c r="Y59" s="1425">
        <v>0.4</v>
      </c>
      <c r="Z59" s="1423" t="s">
        <v>57</v>
      </c>
      <c r="AA59" s="1423" t="s">
        <v>58</v>
      </c>
      <c r="AB59" s="1423" t="s">
        <v>59</v>
      </c>
      <c r="AC59" s="1425">
        <v>0.36</v>
      </c>
      <c r="AD59" s="1426" t="s">
        <v>90</v>
      </c>
      <c r="AE59" s="1425">
        <v>0.6</v>
      </c>
      <c r="AF59" s="1426" t="s">
        <v>123</v>
      </c>
      <c r="AG59" s="1427" t="s">
        <v>126</v>
      </c>
      <c r="AH59" s="2010" t="s">
        <v>60</v>
      </c>
      <c r="AI59" s="1948" t="s">
        <v>1162</v>
      </c>
      <c r="AJ59" s="1863" t="s">
        <v>1163</v>
      </c>
      <c r="AK59" s="2125" t="s">
        <v>395</v>
      </c>
      <c r="AL59" s="2038">
        <v>45659</v>
      </c>
      <c r="AM59" s="2038">
        <v>46020</v>
      </c>
      <c r="AN59" s="1505"/>
      <c r="AO59" s="1921" t="s">
        <v>1751</v>
      </c>
    </row>
    <row r="60" spans="1:41" ht="199.5" customHeight="1" thickBot="1" x14ac:dyDescent="0.35">
      <c r="B60" s="2004"/>
      <c r="C60" s="2026"/>
      <c r="D60" s="2026"/>
      <c r="E60" s="2014"/>
      <c r="F60" s="2017"/>
      <c r="G60" s="2018"/>
      <c r="H60" s="1810"/>
      <c r="I60" s="1810"/>
      <c r="J60" s="1810"/>
      <c r="K60" s="2020"/>
      <c r="L60" s="1811"/>
      <c r="M60" s="2043"/>
      <c r="N60" s="2045"/>
      <c r="O60" s="2023"/>
      <c r="P60" s="2009"/>
      <c r="Q60" s="1436" t="s">
        <v>347</v>
      </c>
      <c r="R60" s="1372" t="s">
        <v>1929</v>
      </c>
      <c r="S60" s="1297" t="s">
        <v>1161</v>
      </c>
      <c r="T60" s="1437" t="s">
        <v>103</v>
      </c>
      <c r="U60" s="1438" t="s">
        <v>62</v>
      </c>
      <c r="V60" s="1439">
        <v>0.15</v>
      </c>
      <c r="W60" s="1438" t="s">
        <v>56</v>
      </c>
      <c r="X60" s="1439">
        <v>0.15</v>
      </c>
      <c r="Y60" s="1440">
        <v>0.3</v>
      </c>
      <c r="Z60" s="1438" t="s">
        <v>73</v>
      </c>
      <c r="AA60" s="1438" t="s">
        <v>65</v>
      </c>
      <c r="AB60" s="1438" t="s">
        <v>59</v>
      </c>
      <c r="AC60" s="1443">
        <v>0.252</v>
      </c>
      <c r="AD60" s="1441" t="s">
        <v>90</v>
      </c>
      <c r="AE60" s="1440">
        <v>0.6</v>
      </c>
      <c r="AF60" s="1441" t="s">
        <v>123</v>
      </c>
      <c r="AG60" s="1442" t="s">
        <v>126</v>
      </c>
      <c r="AH60" s="2012"/>
      <c r="AI60" s="1810"/>
      <c r="AJ60" s="1811"/>
      <c r="AK60" s="1885"/>
      <c r="AL60" s="2039"/>
      <c r="AM60" s="2039"/>
      <c r="AN60" s="1504"/>
      <c r="AO60" s="1929"/>
    </row>
    <row r="61" spans="1:41" ht="159.75" customHeight="1" x14ac:dyDescent="0.3">
      <c r="B61" s="2004"/>
      <c r="C61" s="2026"/>
      <c r="D61" s="2026"/>
      <c r="E61" s="2014" t="s">
        <v>50</v>
      </c>
      <c r="F61" s="2016" t="s">
        <v>270</v>
      </c>
      <c r="G61" s="1861" t="s">
        <v>1165</v>
      </c>
      <c r="H61" s="1948" t="s">
        <v>68</v>
      </c>
      <c r="I61" s="1948" t="s">
        <v>1166</v>
      </c>
      <c r="J61" s="1948" t="s">
        <v>1167</v>
      </c>
      <c r="K61" s="2019" t="s">
        <v>101</v>
      </c>
      <c r="L61" s="1863" t="s">
        <v>70</v>
      </c>
      <c r="M61" s="2042" t="s">
        <v>129</v>
      </c>
      <c r="N61" s="2044">
        <v>0.8</v>
      </c>
      <c r="O61" s="2021">
        <v>0.4</v>
      </c>
      <c r="P61" s="2008" t="s">
        <v>126</v>
      </c>
      <c r="Q61" s="1421" t="s">
        <v>84</v>
      </c>
      <c r="R61" s="1272" t="s">
        <v>1824</v>
      </c>
      <c r="S61" s="1296" t="s">
        <v>1168</v>
      </c>
      <c r="T61" s="1422" t="s">
        <v>103</v>
      </c>
      <c r="U61" s="1423" t="s">
        <v>61</v>
      </c>
      <c r="V61" s="1424">
        <v>0.25</v>
      </c>
      <c r="W61" s="1423" t="s">
        <v>56</v>
      </c>
      <c r="X61" s="1424">
        <v>0.15</v>
      </c>
      <c r="Y61" s="1425">
        <v>0.4</v>
      </c>
      <c r="Z61" s="1423" t="s">
        <v>57</v>
      </c>
      <c r="AA61" s="1423" t="s">
        <v>58</v>
      </c>
      <c r="AB61" s="1423" t="s">
        <v>59</v>
      </c>
      <c r="AC61" s="1425">
        <v>0.48</v>
      </c>
      <c r="AD61" s="1426" t="s">
        <v>122</v>
      </c>
      <c r="AE61" s="1425">
        <v>0.4</v>
      </c>
      <c r="AF61" s="1426" t="s">
        <v>117</v>
      </c>
      <c r="AG61" s="1427" t="s">
        <v>126</v>
      </c>
      <c r="AH61" s="2010" t="s">
        <v>114</v>
      </c>
      <c r="AI61" s="1948" t="s">
        <v>388</v>
      </c>
      <c r="AJ61" s="1863" t="s">
        <v>388</v>
      </c>
      <c r="AK61" s="1863" t="s">
        <v>388</v>
      </c>
      <c r="AL61" s="1863" t="s">
        <v>388</v>
      </c>
      <c r="AM61" s="1863" t="s">
        <v>388</v>
      </c>
      <c r="AN61" s="1505"/>
      <c r="AO61" s="1375" t="s">
        <v>1752</v>
      </c>
    </row>
    <row r="62" spans="1:41" ht="207.75" customHeight="1" x14ac:dyDescent="0.3">
      <c r="B62" s="2004"/>
      <c r="C62" s="2026"/>
      <c r="D62" s="2026"/>
      <c r="E62" s="2014"/>
      <c r="F62" s="2033"/>
      <c r="G62" s="2050"/>
      <c r="H62" s="2013"/>
      <c r="I62" s="2013"/>
      <c r="J62" s="2013"/>
      <c r="K62" s="2118"/>
      <c r="L62" s="2096"/>
      <c r="M62" s="2117"/>
      <c r="N62" s="2121"/>
      <c r="O62" s="2022"/>
      <c r="P62" s="2081"/>
      <c r="Q62" s="1428" t="s">
        <v>347</v>
      </c>
      <c r="R62" s="1338" t="s">
        <v>1825</v>
      </c>
      <c r="S62" s="1295" t="s">
        <v>1168</v>
      </c>
      <c r="T62" s="1429" t="s">
        <v>103</v>
      </c>
      <c r="U62" s="1430" t="s">
        <v>61</v>
      </c>
      <c r="V62" s="1431">
        <v>0.25</v>
      </c>
      <c r="W62" s="1430" t="s">
        <v>56</v>
      </c>
      <c r="X62" s="1431">
        <v>0.15</v>
      </c>
      <c r="Y62" s="1432">
        <v>0.4</v>
      </c>
      <c r="Z62" s="1430" t="s">
        <v>57</v>
      </c>
      <c r="AA62" s="1430" t="s">
        <v>58</v>
      </c>
      <c r="AB62" s="1430" t="s">
        <v>59</v>
      </c>
      <c r="AC62" s="1433">
        <v>0.28799999999999998</v>
      </c>
      <c r="AD62" s="1434" t="s">
        <v>90</v>
      </c>
      <c r="AE62" s="1432">
        <v>0.4</v>
      </c>
      <c r="AF62" s="1434" t="s">
        <v>117</v>
      </c>
      <c r="AG62" s="1435" t="s">
        <v>126</v>
      </c>
      <c r="AH62" s="2011"/>
      <c r="AI62" s="2013"/>
      <c r="AJ62" s="2096"/>
      <c r="AK62" s="2096"/>
      <c r="AL62" s="2096"/>
      <c r="AM62" s="2096"/>
      <c r="AN62" s="1275"/>
      <c r="AO62" s="1393" t="s">
        <v>1753</v>
      </c>
    </row>
    <row r="63" spans="1:41" ht="156.75" customHeight="1" x14ac:dyDescent="0.3">
      <c r="B63" s="2004"/>
      <c r="C63" s="2026"/>
      <c r="D63" s="2026"/>
      <c r="E63" s="2014"/>
      <c r="F63" s="2033"/>
      <c r="G63" s="2050"/>
      <c r="H63" s="2013"/>
      <c r="I63" s="2013"/>
      <c r="J63" s="2013"/>
      <c r="K63" s="2118"/>
      <c r="L63" s="2096"/>
      <c r="M63" s="2117"/>
      <c r="N63" s="2121"/>
      <c r="O63" s="2022"/>
      <c r="P63" s="2081"/>
      <c r="Q63" s="1428" t="s">
        <v>348</v>
      </c>
      <c r="R63" s="1403" t="s">
        <v>1826</v>
      </c>
      <c r="S63" s="1295" t="s">
        <v>1168</v>
      </c>
      <c r="T63" s="1429" t="s">
        <v>103</v>
      </c>
      <c r="U63" s="1430" t="s">
        <v>62</v>
      </c>
      <c r="V63" s="1431">
        <v>0.15</v>
      </c>
      <c r="W63" s="1430" t="s">
        <v>56</v>
      </c>
      <c r="X63" s="1431">
        <v>0.15</v>
      </c>
      <c r="Y63" s="1432">
        <v>0.3</v>
      </c>
      <c r="Z63" s="1430" t="s">
        <v>73</v>
      </c>
      <c r="AA63" s="1430" t="s">
        <v>65</v>
      </c>
      <c r="AB63" s="1430" t="s">
        <v>59</v>
      </c>
      <c r="AC63" s="1432">
        <v>0.2016</v>
      </c>
      <c r="AD63" s="1434" t="s">
        <v>90</v>
      </c>
      <c r="AE63" s="1432">
        <v>0.4</v>
      </c>
      <c r="AF63" s="1434" t="s">
        <v>117</v>
      </c>
      <c r="AG63" s="1435" t="s">
        <v>126</v>
      </c>
      <c r="AH63" s="2011"/>
      <c r="AI63" s="2013"/>
      <c r="AJ63" s="2096"/>
      <c r="AK63" s="2096"/>
      <c r="AL63" s="2096"/>
      <c r="AM63" s="2096"/>
      <c r="AN63" s="1275"/>
      <c r="AO63" s="1393" t="s">
        <v>1754</v>
      </c>
    </row>
    <row r="64" spans="1:41" ht="157.5" customHeight="1" x14ac:dyDescent="0.3">
      <c r="B64" s="2004"/>
      <c r="C64" s="2026"/>
      <c r="D64" s="2026"/>
      <c r="E64" s="2014"/>
      <c r="F64" s="2033"/>
      <c r="G64" s="2050"/>
      <c r="H64" s="2013"/>
      <c r="I64" s="2013"/>
      <c r="J64" s="2013"/>
      <c r="K64" s="2118"/>
      <c r="L64" s="2096"/>
      <c r="M64" s="2117"/>
      <c r="N64" s="2121"/>
      <c r="O64" s="2022"/>
      <c r="P64" s="2081"/>
      <c r="Q64" s="1428" t="s">
        <v>349</v>
      </c>
      <c r="R64" s="1403" t="s">
        <v>1827</v>
      </c>
      <c r="S64" s="1295" t="s">
        <v>1168</v>
      </c>
      <c r="T64" s="1429" t="s">
        <v>103</v>
      </c>
      <c r="U64" s="1430" t="s">
        <v>62</v>
      </c>
      <c r="V64" s="1431">
        <v>0.15</v>
      </c>
      <c r="W64" s="1430" t="s">
        <v>56</v>
      </c>
      <c r="X64" s="1431">
        <v>0.15</v>
      </c>
      <c r="Y64" s="1432">
        <v>0.3</v>
      </c>
      <c r="Z64" s="1430" t="s">
        <v>57</v>
      </c>
      <c r="AA64" s="1430" t="s">
        <v>58</v>
      </c>
      <c r="AB64" s="1430" t="s">
        <v>59</v>
      </c>
      <c r="AC64" s="1432">
        <v>0.14112</v>
      </c>
      <c r="AD64" s="1434" t="s">
        <v>112</v>
      </c>
      <c r="AE64" s="1432">
        <v>0.4</v>
      </c>
      <c r="AF64" s="1434" t="s">
        <v>117</v>
      </c>
      <c r="AG64" s="1435" t="s">
        <v>90</v>
      </c>
      <c r="AH64" s="2011"/>
      <c r="AI64" s="2013"/>
      <c r="AJ64" s="2096"/>
      <c r="AK64" s="2096"/>
      <c r="AL64" s="2096"/>
      <c r="AM64" s="2096"/>
      <c r="AN64" s="1275"/>
      <c r="AO64" s="1393" t="s">
        <v>1755</v>
      </c>
    </row>
    <row r="65" spans="2:41" ht="156.75" customHeight="1" thickBot="1" x14ac:dyDescent="0.35">
      <c r="B65" s="2004"/>
      <c r="C65" s="2026"/>
      <c r="D65" s="2026"/>
      <c r="E65" s="2014"/>
      <c r="F65" s="2017"/>
      <c r="G65" s="2018"/>
      <c r="H65" s="1810"/>
      <c r="I65" s="1810"/>
      <c r="J65" s="1810"/>
      <c r="K65" s="2020"/>
      <c r="L65" s="1811"/>
      <c r="M65" s="2043"/>
      <c r="N65" s="2045"/>
      <c r="O65" s="2023"/>
      <c r="P65" s="2009"/>
      <c r="Q65" s="1436" t="s">
        <v>350</v>
      </c>
      <c r="R65" s="1372" t="s">
        <v>1828</v>
      </c>
      <c r="S65" s="1297" t="s">
        <v>1169</v>
      </c>
      <c r="T65" s="1437" t="s">
        <v>103</v>
      </c>
      <c r="U65" s="1438" t="s">
        <v>62</v>
      </c>
      <c r="V65" s="1439">
        <v>0.15</v>
      </c>
      <c r="W65" s="1438" t="s">
        <v>56</v>
      </c>
      <c r="X65" s="1439">
        <v>0.15</v>
      </c>
      <c r="Y65" s="1440">
        <v>0.3</v>
      </c>
      <c r="Z65" s="1438" t="s">
        <v>57</v>
      </c>
      <c r="AA65" s="1438" t="s">
        <v>58</v>
      </c>
      <c r="AB65" s="1438" t="s">
        <v>59</v>
      </c>
      <c r="AC65" s="1440">
        <v>9.8783999999999997E-2</v>
      </c>
      <c r="AD65" s="1441" t="s">
        <v>112</v>
      </c>
      <c r="AE65" s="1440">
        <v>0.4</v>
      </c>
      <c r="AF65" s="1441" t="s">
        <v>117</v>
      </c>
      <c r="AG65" s="1442" t="s">
        <v>90</v>
      </c>
      <c r="AH65" s="2012"/>
      <c r="AI65" s="1810"/>
      <c r="AJ65" s="1811"/>
      <c r="AK65" s="1811"/>
      <c r="AL65" s="1811"/>
      <c r="AM65" s="1811"/>
      <c r="AN65" s="1504"/>
      <c r="AO65" s="1378" t="s">
        <v>1175</v>
      </c>
    </row>
    <row r="66" spans="2:41" ht="308.25" customHeight="1" thickBot="1" x14ac:dyDescent="0.35">
      <c r="B66" s="2004"/>
      <c r="C66" s="2026"/>
      <c r="D66" s="2026"/>
      <c r="E66" s="1444" t="s">
        <v>50</v>
      </c>
      <c r="F66" s="1445" t="s">
        <v>272</v>
      </c>
      <c r="G66" s="1361" t="s">
        <v>1176</v>
      </c>
      <c r="H66" s="1358" t="s">
        <v>68</v>
      </c>
      <c r="I66" s="1358" t="s">
        <v>1177</v>
      </c>
      <c r="J66" s="1358" t="s">
        <v>1178</v>
      </c>
      <c r="K66" s="1356" t="s">
        <v>101</v>
      </c>
      <c r="L66" s="1354" t="s">
        <v>64</v>
      </c>
      <c r="M66" s="1446" t="s">
        <v>122</v>
      </c>
      <c r="N66" s="1447">
        <v>0.6</v>
      </c>
      <c r="O66" s="1448">
        <v>0.4</v>
      </c>
      <c r="P66" s="1449" t="s">
        <v>126</v>
      </c>
      <c r="Q66" s="1450" t="s">
        <v>84</v>
      </c>
      <c r="R66" s="1268" t="s">
        <v>1829</v>
      </c>
      <c r="S66" s="1318" t="s">
        <v>1584</v>
      </c>
      <c r="T66" s="1451" t="s">
        <v>103</v>
      </c>
      <c r="U66" s="1452" t="s">
        <v>62</v>
      </c>
      <c r="V66" s="1448">
        <v>0.15</v>
      </c>
      <c r="W66" s="1452" t="s">
        <v>56</v>
      </c>
      <c r="X66" s="1448">
        <v>0.15</v>
      </c>
      <c r="Y66" s="1453">
        <v>0.3</v>
      </c>
      <c r="Z66" s="1452" t="s">
        <v>73</v>
      </c>
      <c r="AA66" s="1452" t="s">
        <v>65</v>
      </c>
      <c r="AB66" s="1452" t="s">
        <v>59</v>
      </c>
      <c r="AC66" s="1453">
        <v>0.42</v>
      </c>
      <c r="AD66" s="1454" t="s">
        <v>122</v>
      </c>
      <c r="AE66" s="1453">
        <v>0.4</v>
      </c>
      <c r="AF66" s="1454" t="s">
        <v>117</v>
      </c>
      <c r="AG66" s="1455" t="s">
        <v>126</v>
      </c>
      <c r="AH66" s="1452" t="s">
        <v>60</v>
      </c>
      <c r="AI66" s="1358" t="s">
        <v>1580</v>
      </c>
      <c r="AJ66" s="1354" t="s">
        <v>1584</v>
      </c>
      <c r="AK66" s="1353" t="s">
        <v>381</v>
      </c>
      <c r="AL66" s="1364">
        <v>45659</v>
      </c>
      <c r="AM66" s="1364">
        <v>46020</v>
      </c>
      <c r="AN66" s="1411"/>
      <c r="AO66" s="1355" t="s">
        <v>1756</v>
      </c>
    </row>
    <row r="67" spans="2:41" ht="181.5" customHeight="1" x14ac:dyDescent="0.3">
      <c r="B67" s="2004"/>
      <c r="C67" s="2026"/>
      <c r="D67" s="2026"/>
      <c r="E67" s="2014" t="s">
        <v>50</v>
      </c>
      <c r="F67" s="2016" t="s">
        <v>273</v>
      </c>
      <c r="G67" s="1861" t="s">
        <v>1183</v>
      </c>
      <c r="H67" s="1948" t="s">
        <v>68</v>
      </c>
      <c r="I67" s="1948" t="s">
        <v>1184</v>
      </c>
      <c r="J67" s="1948" t="s">
        <v>1185</v>
      </c>
      <c r="K67" s="2019" t="s">
        <v>101</v>
      </c>
      <c r="L67" s="1863" t="s">
        <v>64</v>
      </c>
      <c r="M67" s="2042" t="s">
        <v>122</v>
      </c>
      <c r="N67" s="2044">
        <v>0.6</v>
      </c>
      <c r="O67" s="2021">
        <v>0.4</v>
      </c>
      <c r="P67" s="2008" t="s">
        <v>126</v>
      </c>
      <c r="Q67" s="1421" t="s">
        <v>84</v>
      </c>
      <c r="R67" s="1337" t="s">
        <v>1830</v>
      </c>
      <c r="S67" s="1319" t="s">
        <v>1583</v>
      </c>
      <c r="T67" s="1422" t="s">
        <v>103</v>
      </c>
      <c r="U67" s="1423" t="s">
        <v>62</v>
      </c>
      <c r="V67" s="1424">
        <v>0.15</v>
      </c>
      <c r="W67" s="1423" t="s">
        <v>56</v>
      </c>
      <c r="X67" s="1424">
        <v>0.15</v>
      </c>
      <c r="Y67" s="1425">
        <v>0.3</v>
      </c>
      <c r="Z67" s="1423" t="s">
        <v>57</v>
      </c>
      <c r="AA67" s="1423" t="s">
        <v>58</v>
      </c>
      <c r="AB67" s="1423" t="s">
        <v>59</v>
      </c>
      <c r="AC67" s="1425">
        <v>0.42</v>
      </c>
      <c r="AD67" s="1426" t="s">
        <v>122</v>
      </c>
      <c r="AE67" s="1425">
        <v>0.4</v>
      </c>
      <c r="AF67" s="1426" t="s">
        <v>117</v>
      </c>
      <c r="AG67" s="1427" t="s">
        <v>126</v>
      </c>
      <c r="AH67" s="2010" t="s">
        <v>60</v>
      </c>
      <c r="AI67" s="1948" t="s">
        <v>1586</v>
      </c>
      <c r="AJ67" s="1863" t="s">
        <v>1585</v>
      </c>
      <c r="AK67" s="2125" t="s">
        <v>590</v>
      </c>
      <c r="AL67" s="2038">
        <v>45659</v>
      </c>
      <c r="AM67" s="2038">
        <v>46020</v>
      </c>
      <c r="AN67" s="1505"/>
      <c r="AO67" s="1921" t="s">
        <v>1757</v>
      </c>
    </row>
    <row r="68" spans="2:41" ht="171.75" customHeight="1" thickBot="1" x14ac:dyDescent="0.35">
      <c r="B68" s="2005"/>
      <c r="C68" s="2028"/>
      <c r="D68" s="2029"/>
      <c r="E68" s="2015"/>
      <c r="F68" s="2017"/>
      <c r="G68" s="2018"/>
      <c r="H68" s="1810"/>
      <c r="I68" s="1810"/>
      <c r="J68" s="1810"/>
      <c r="K68" s="2020"/>
      <c r="L68" s="1811"/>
      <c r="M68" s="2043"/>
      <c r="N68" s="2045"/>
      <c r="O68" s="2023"/>
      <c r="P68" s="2009"/>
      <c r="Q68" s="1436" t="s">
        <v>347</v>
      </c>
      <c r="R68" s="1339" t="s">
        <v>1831</v>
      </c>
      <c r="S68" s="1320" t="s">
        <v>1583</v>
      </c>
      <c r="T68" s="1437" t="s">
        <v>103</v>
      </c>
      <c r="U68" s="1438" t="s">
        <v>62</v>
      </c>
      <c r="V68" s="1439">
        <v>0.15</v>
      </c>
      <c r="W68" s="1438" t="s">
        <v>56</v>
      </c>
      <c r="X68" s="1439">
        <v>0.15</v>
      </c>
      <c r="Y68" s="1440">
        <v>0.3</v>
      </c>
      <c r="Z68" s="1438" t="s">
        <v>57</v>
      </c>
      <c r="AA68" s="1438" t="s">
        <v>58</v>
      </c>
      <c r="AB68" s="1438" t="s">
        <v>59</v>
      </c>
      <c r="AC68" s="1443">
        <v>0.29399999999999998</v>
      </c>
      <c r="AD68" s="1441" t="s">
        <v>90</v>
      </c>
      <c r="AE68" s="1440">
        <v>0.4</v>
      </c>
      <c r="AF68" s="1441" t="s">
        <v>117</v>
      </c>
      <c r="AG68" s="1442" t="s">
        <v>126</v>
      </c>
      <c r="AH68" s="2012"/>
      <c r="AI68" s="1810"/>
      <c r="AJ68" s="1811"/>
      <c r="AK68" s="1885"/>
      <c r="AL68" s="2039"/>
      <c r="AM68" s="2039"/>
      <c r="AN68" s="1504"/>
      <c r="AO68" s="1929"/>
    </row>
    <row r="69" spans="2:41" ht="216" customHeight="1" thickBot="1" x14ac:dyDescent="0.35">
      <c r="B69" s="1788" t="s">
        <v>197</v>
      </c>
      <c r="C69" s="2215" t="s">
        <v>216</v>
      </c>
      <c r="D69" s="2168" t="s">
        <v>229</v>
      </c>
      <c r="E69" s="1480" t="s">
        <v>74</v>
      </c>
      <c r="F69" s="1445" t="s">
        <v>274</v>
      </c>
      <c r="G69" s="1361" t="s">
        <v>929</v>
      </c>
      <c r="H69" s="1358" t="s">
        <v>68</v>
      </c>
      <c r="I69" s="1358" t="s">
        <v>613</v>
      </c>
      <c r="J69" s="1365" t="s">
        <v>614</v>
      </c>
      <c r="K69" s="1356" t="s">
        <v>101</v>
      </c>
      <c r="L69" s="1354" t="s">
        <v>72</v>
      </c>
      <c r="M69" s="1446" t="s">
        <v>90</v>
      </c>
      <c r="N69" s="1447">
        <v>0.4</v>
      </c>
      <c r="O69" s="1448">
        <v>0.2</v>
      </c>
      <c r="P69" s="1449" t="s">
        <v>90</v>
      </c>
      <c r="Q69" s="1450" t="s">
        <v>84</v>
      </c>
      <c r="R69" s="1268" t="s">
        <v>1832</v>
      </c>
      <c r="S69" s="1302" t="s">
        <v>615</v>
      </c>
      <c r="T69" s="1451" t="s">
        <v>103</v>
      </c>
      <c r="U69" s="1452" t="s">
        <v>61</v>
      </c>
      <c r="V69" s="1448">
        <v>0.25</v>
      </c>
      <c r="W69" s="1452" t="s">
        <v>56</v>
      </c>
      <c r="X69" s="1448">
        <v>0.15</v>
      </c>
      <c r="Y69" s="1453">
        <v>0.4</v>
      </c>
      <c r="Z69" s="1452" t="s">
        <v>57</v>
      </c>
      <c r="AA69" s="1452" t="s">
        <v>58</v>
      </c>
      <c r="AB69" s="1452" t="s">
        <v>59</v>
      </c>
      <c r="AC69" s="1453">
        <v>0.24</v>
      </c>
      <c r="AD69" s="1454" t="s">
        <v>90</v>
      </c>
      <c r="AE69" s="1453">
        <v>0.2</v>
      </c>
      <c r="AF69" s="1454" t="s">
        <v>1083</v>
      </c>
      <c r="AG69" s="1455" t="s">
        <v>90</v>
      </c>
      <c r="AH69" s="1452" t="s">
        <v>114</v>
      </c>
      <c r="AI69" s="1411" t="s">
        <v>388</v>
      </c>
      <c r="AJ69" s="1353" t="s">
        <v>388</v>
      </c>
      <c r="AK69" s="1353" t="s">
        <v>388</v>
      </c>
      <c r="AL69" s="1353" t="s">
        <v>388</v>
      </c>
      <c r="AM69" s="1353" t="s">
        <v>388</v>
      </c>
      <c r="AN69" s="1411"/>
      <c r="AO69" s="1355" t="s">
        <v>930</v>
      </c>
    </row>
    <row r="70" spans="2:41" ht="171.75" customHeight="1" thickBot="1" x14ac:dyDescent="0.35">
      <c r="B70" s="1814"/>
      <c r="C70" s="2215"/>
      <c r="D70" s="2215"/>
      <c r="E70" s="1444" t="s">
        <v>346</v>
      </c>
      <c r="F70" s="1445" t="s">
        <v>275</v>
      </c>
      <c r="G70" s="1361" t="s">
        <v>931</v>
      </c>
      <c r="H70" s="1358" t="s">
        <v>68</v>
      </c>
      <c r="I70" s="1358" t="s">
        <v>617</v>
      </c>
      <c r="J70" s="1365" t="s">
        <v>618</v>
      </c>
      <c r="K70" s="1356" t="s">
        <v>356</v>
      </c>
      <c r="L70" s="1354" t="s">
        <v>72</v>
      </c>
      <c r="M70" s="1446" t="s">
        <v>90</v>
      </c>
      <c r="N70" s="1447">
        <v>0.4</v>
      </c>
      <c r="O70" s="1448">
        <v>0.2</v>
      </c>
      <c r="P70" s="1449" t="s">
        <v>90</v>
      </c>
      <c r="Q70" s="1450" t="s">
        <v>84</v>
      </c>
      <c r="R70" s="1268" t="s">
        <v>1833</v>
      </c>
      <c r="S70" s="1302" t="s">
        <v>615</v>
      </c>
      <c r="T70" s="1451" t="s">
        <v>103</v>
      </c>
      <c r="U70" s="1452" t="s">
        <v>62</v>
      </c>
      <c r="V70" s="1448">
        <v>0.15</v>
      </c>
      <c r="W70" s="1452" t="s">
        <v>56</v>
      </c>
      <c r="X70" s="1448">
        <v>0.15</v>
      </c>
      <c r="Y70" s="1453">
        <v>0.3</v>
      </c>
      <c r="Z70" s="1452" t="s">
        <v>57</v>
      </c>
      <c r="AA70" s="1452" t="s">
        <v>58</v>
      </c>
      <c r="AB70" s="1452" t="s">
        <v>59</v>
      </c>
      <c r="AC70" s="1453">
        <v>0.28000000000000003</v>
      </c>
      <c r="AD70" s="1454" t="s">
        <v>90</v>
      </c>
      <c r="AE70" s="1453">
        <v>0.2</v>
      </c>
      <c r="AF70" s="1454" t="s">
        <v>1083</v>
      </c>
      <c r="AG70" s="1455" t="s">
        <v>90</v>
      </c>
      <c r="AH70" s="1452" t="s">
        <v>114</v>
      </c>
      <c r="AI70" s="1411" t="s">
        <v>388</v>
      </c>
      <c r="AJ70" s="1353" t="s">
        <v>388</v>
      </c>
      <c r="AK70" s="1353" t="s">
        <v>388</v>
      </c>
      <c r="AL70" s="1353" t="s">
        <v>388</v>
      </c>
      <c r="AM70" s="1353" t="s">
        <v>388</v>
      </c>
      <c r="AN70" s="1411"/>
      <c r="AO70" s="1355" t="s">
        <v>620</v>
      </c>
    </row>
    <row r="71" spans="2:41" ht="199.5" customHeight="1" thickBot="1" x14ac:dyDescent="0.35">
      <c r="B71" s="1814"/>
      <c r="C71" s="2215"/>
      <c r="D71" s="2215"/>
      <c r="E71" s="1444" t="s">
        <v>346</v>
      </c>
      <c r="F71" s="1445" t="s">
        <v>276</v>
      </c>
      <c r="G71" s="1361" t="s">
        <v>932</v>
      </c>
      <c r="H71" s="1358" t="s">
        <v>68</v>
      </c>
      <c r="I71" s="1358" t="s">
        <v>933</v>
      </c>
      <c r="J71" s="1365" t="s">
        <v>934</v>
      </c>
      <c r="K71" s="1356" t="s">
        <v>101</v>
      </c>
      <c r="L71" s="1354" t="s">
        <v>72</v>
      </c>
      <c r="M71" s="1446" t="s">
        <v>90</v>
      </c>
      <c r="N71" s="1447">
        <v>0.4</v>
      </c>
      <c r="O71" s="1448">
        <v>0.2</v>
      </c>
      <c r="P71" s="1449" t="s">
        <v>90</v>
      </c>
      <c r="Q71" s="1450" t="s">
        <v>84</v>
      </c>
      <c r="R71" s="1268" t="s">
        <v>1834</v>
      </c>
      <c r="S71" s="1302" t="s">
        <v>615</v>
      </c>
      <c r="T71" s="1451" t="s">
        <v>103</v>
      </c>
      <c r="U71" s="1452" t="s">
        <v>61</v>
      </c>
      <c r="V71" s="1448">
        <v>0.25</v>
      </c>
      <c r="W71" s="1452" t="s">
        <v>56</v>
      </c>
      <c r="X71" s="1448">
        <v>0.15</v>
      </c>
      <c r="Y71" s="1453">
        <v>0.4</v>
      </c>
      <c r="Z71" s="1452" t="s">
        <v>57</v>
      </c>
      <c r="AA71" s="1452" t="s">
        <v>58</v>
      </c>
      <c r="AB71" s="1452" t="s">
        <v>59</v>
      </c>
      <c r="AC71" s="1453">
        <v>0.24</v>
      </c>
      <c r="AD71" s="1454" t="s">
        <v>90</v>
      </c>
      <c r="AE71" s="1453">
        <v>0.2</v>
      </c>
      <c r="AF71" s="1454" t="s">
        <v>1083</v>
      </c>
      <c r="AG71" s="1455" t="s">
        <v>90</v>
      </c>
      <c r="AH71" s="1452" t="s">
        <v>114</v>
      </c>
      <c r="AI71" s="1411" t="s">
        <v>388</v>
      </c>
      <c r="AJ71" s="1353" t="s">
        <v>388</v>
      </c>
      <c r="AK71" s="1353" t="s">
        <v>388</v>
      </c>
      <c r="AL71" s="1353" t="s">
        <v>388</v>
      </c>
      <c r="AM71" s="1353" t="s">
        <v>388</v>
      </c>
      <c r="AN71" s="1411"/>
      <c r="AO71" s="1355" t="s">
        <v>621</v>
      </c>
    </row>
    <row r="72" spans="2:41" ht="160.5" customHeight="1" thickBot="1" x14ac:dyDescent="0.35">
      <c r="B72" s="1814"/>
      <c r="C72" s="2215"/>
      <c r="D72" s="2215"/>
      <c r="E72" s="1444" t="s">
        <v>74</v>
      </c>
      <c r="F72" s="1445" t="s">
        <v>278</v>
      </c>
      <c r="G72" s="1361" t="s">
        <v>938</v>
      </c>
      <c r="H72" s="1358" t="s">
        <v>68</v>
      </c>
      <c r="I72" s="1358" t="s">
        <v>637</v>
      </c>
      <c r="J72" s="1358" t="s">
        <v>638</v>
      </c>
      <c r="K72" s="1356" t="s">
        <v>358</v>
      </c>
      <c r="L72" s="1354" t="s">
        <v>72</v>
      </c>
      <c r="M72" s="1446" t="s">
        <v>90</v>
      </c>
      <c r="N72" s="1447">
        <v>0.4</v>
      </c>
      <c r="O72" s="1448">
        <v>0.2</v>
      </c>
      <c r="P72" s="1449" t="s">
        <v>90</v>
      </c>
      <c r="Q72" s="1450" t="s">
        <v>84</v>
      </c>
      <c r="R72" s="1268" t="s">
        <v>1661</v>
      </c>
      <c r="S72" s="1302" t="s">
        <v>1942</v>
      </c>
      <c r="T72" s="1451" t="s">
        <v>103</v>
      </c>
      <c r="U72" s="1452" t="s">
        <v>61</v>
      </c>
      <c r="V72" s="1448">
        <v>0.25</v>
      </c>
      <c r="W72" s="1452" t="s">
        <v>56</v>
      </c>
      <c r="X72" s="1448">
        <v>0.15</v>
      </c>
      <c r="Y72" s="1453">
        <v>0.4</v>
      </c>
      <c r="Z72" s="1452" t="s">
        <v>57</v>
      </c>
      <c r="AA72" s="1452" t="s">
        <v>65</v>
      </c>
      <c r="AB72" s="1452" t="s">
        <v>59</v>
      </c>
      <c r="AC72" s="1453">
        <v>0.24</v>
      </c>
      <c r="AD72" s="1454" t="s">
        <v>90</v>
      </c>
      <c r="AE72" s="1453">
        <v>0.2</v>
      </c>
      <c r="AF72" s="1454" t="s">
        <v>1083</v>
      </c>
      <c r="AG72" s="1455" t="s">
        <v>90</v>
      </c>
      <c r="AH72" s="1452" t="s">
        <v>114</v>
      </c>
      <c r="AI72" s="1358" t="s">
        <v>1662</v>
      </c>
      <c r="AJ72" s="1354" t="s">
        <v>639</v>
      </c>
      <c r="AK72" s="1354" t="s">
        <v>468</v>
      </c>
      <c r="AL72" s="1364">
        <v>45689</v>
      </c>
      <c r="AM72" s="1364">
        <v>45991</v>
      </c>
      <c r="AN72" s="1411"/>
      <c r="AO72" s="1355" t="s">
        <v>941</v>
      </c>
    </row>
    <row r="73" spans="2:41" ht="122.25" customHeight="1" x14ac:dyDescent="0.3">
      <c r="B73" s="1814"/>
      <c r="C73" s="2215"/>
      <c r="D73" s="2215"/>
      <c r="E73" s="2014" t="s">
        <v>346</v>
      </c>
      <c r="F73" s="2016" t="s">
        <v>279</v>
      </c>
      <c r="G73" s="2076" t="s">
        <v>640</v>
      </c>
      <c r="H73" s="1376" t="s">
        <v>157</v>
      </c>
      <c r="I73" s="1376" t="s">
        <v>641</v>
      </c>
      <c r="J73" s="1384" t="s">
        <v>642</v>
      </c>
      <c r="K73" s="2019" t="s">
        <v>355</v>
      </c>
      <c r="L73" s="1863" t="s">
        <v>70</v>
      </c>
      <c r="M73" s="2042" t="s">
        <v>129</v>
      </c>
      <c r="N73" s="2044">
        <v>0.8</v>
      </c>
      <c r="O73" s="2021">
        <v>0.6</v>
      </c>
      <c r="P73" s="2008" t="s">
        <v>129</v>
      </c>
      <c r="Q73" s="2159" t="s">
        <v>84</v>
      </c>
      <c r="R73" s="1948" t="s">
        <v>1313</v>
      </c>
      <c r="S73" s="2046" t="s">
        <v>1944</v>
      </c>
      <c r="T73" s="2048" t="s">
        <v>103</v>
      </c>
      <c r="U73" s="2010" t="s">
        <v>61</v>
      </c>
      <c r="V73" s="2021">
        <v>0.25</v>
      </c>
      <c r="W73" s="2010" t="s">
        <v>56</v>
      </c>
      <c r="X73" s="2021">
        <v>0.15</v>
      </c>
      <c r="Y73" s="2156">
        <v>0.4</v>
      </c>
      <c r="Z73" s="2010" t="s">
        <v>57</v>
      </c>
      <c r="AA73" s="2010" t="s">
        <v>58</v>
      </c>
      <c r="AB73" s="2010" t="s">
        <v>59</v>
      </c>
      <c r="AC73" s="2156">
        <v>0.48</v>
      </c>
      <c r="AD73" s="2034" t="s">
        <v>122</v>
      </c>
      <c r="AE73" s="2156">
        <v>0.6</v>
      </c>
      <c r="AF73" s="2034" t="s">
        <v>123</v>
      </c>
      <c r="AG73" s="2036" t="s">
        <v>126</v>
      </c>
      <c r="AH73" s="2010" t="s">
        <v>60</v>
      </c>
      <c r="AI73" s="1948" t="s">
        <v>645</v>
      </c>
      <c r="AJ73" s="1863" t="s">
        <v>646</v>
      </c>
      <c r="AK73" s="2161" t="s">
        <v>590</v>
      </c>
      <c r="AL73" s="2038">
        <v>45659</v>
      </c>
      <c r="AM73" s="2038">
        <v>46022</v>
      </c>
      <c r="AN73" s="1505"/>
      <c r="AO73" s="1921" t="s">
        <v>648</v>
      </c>
    </row>
    <row r="74" spans="2:41" ht="98.25" customHeight="1" thickBot="1" x14ac:dyDescent="0.35">
      <c r="B74" s="1814"/>
      <c r="C74" s="2215"/>
      <c r="D74" s="2215"/>
      <c r="E74" s="2014"/>
      <c r="F74" s="2017"/>
      <c r="G74" s="2077"/>
      <c r="H74" s="1351" t="s">
        <v>51</v>
      </c>
      <c r="I74" s="1374" t="s">
        <v>643</v>
      </c>
      <c r="J74" s="1385" t="s">
        <v>644</v>
      </c>
      <c r="K74" s="2020"/>
      <c r="L74" s="1811"/>
      <c r="M74" s="2043"/>
      <c r="N74" s="2045"/>
      <c r="O74" s="2023"/>
      <c r="P74" s="2009"/>
      <c r="Q74" s="2160"/>
      <c r="R74" s="1810"/>
      <c r="S74" s="2047"/>
      <c r="T74" s="2049"/>
      <c r="U74" s="2012"/>
      <c r="V74" s="2023"/>
      <c r="W74" s="2012"/>
      <c r="X74" s="2023"/>
      <c r="Y74" s="2152"/>
      <c r="Z74" s="2012"/>
      <c r="AA74" s="2012"/>
      <c r="AB74" s="2012"/>
      <c r="AC74" s="2152"/>
      <c r="AD74" s="2035"/>
      <c r="AE74" s="2152"/>
      <c r="AF74" s="2035"/>
      <c r="AG74" s="2037"/>
      <c r="AH74" s="2012"/>
      <c r="AI74" s="1810"/>
      <c r="AJ74" s="1811"/>
      <c r="AK74" s="2162"/>
      <c r="AL74" s="2039"/>
      <c r="AM74" s="2039"/>
      <c r="AN74" s="1504"/>
      <c r="AO74" s="1929"/>
    </row>
    <row r="75" spans="2:41" ht="227.25" customHeight="1" thickBot="1" x14ac:dyDescent="0.35">
      <c r="B75" s="1814"/>
      <c r="C75" s="2215"/>
      <c r="D75" s="2215"/>
      <c r="E75" s="1444" t="s">
        <v>50</v>
      </c>
      <c r="F75" s="1445" t="s">
        <v>280</v>
      </c>
      <c r="G75" s="913" t="s">
        <v>649</v>
      </c>
      <c r="H75" s="1358" t="s">
        <v>51</v>
      </c>
      <c r="I75" s="1358" t="s">
        <v>650</v>
      </c>
      <c r="J75" s="1365" t="s">
        <v>651</v>
      </c>
      <c r="K75" s="1356" t="s">
        <v>355</v>
      </c>
      <c r="L75" s="1354" t="s">
        <v>70</v>
      </c>
      <c r="M75" s="1446" t="s">
        <v>129</v>
      </c>
      <c r="N75" s="1447">
        <v>0.8</v>
      </c>
      <c r="O75" s="1448">
        <v>0.6</v>
      </c>
      <c r="P75" s="1449" t="s">
        <v>129</v>
      </c>
      <c r="Q75" s="1450" t="s">
        <v>84</v>
      </c>
      <c r="R75" s="1358" t="s">
        <v>1835</v>
      </c>
      <c r="S75" s="1302" t="s">
        <v>652</v>
      </c>
      <c r="T75" s="1451" t="s">
        <v>103</v>
      </c>
      <c r="U75" s="1452" t="s">
        <v>62</v>
      </c>
      <c r="V75" s="1448">
        <v>0.15</v>
      </c>
      <c r="W75" s="1452" t="s">
        <v>56</v>
      </c>
      <c r="X75" s="1448">
        <v>0.15</v>
      </c>
      <c r="Y75" s="1453">
        <v>0.3</v>
      </c>
      <c r="Z75" s="1452" t="s">
        <v>57</v>
      </c>
      <c r="AA75" s="1452" t="s">
        <v>58</v>
      </c>
      <c r="AB75" s="1452" t="s">
        <v>59</v>
      </c>
      <c r="AC75" s="1453">
        <v>0.56000000000000005</v>
      </c>
      <c r="AD75" s="1454" t="s">
        <v>122</v>
      </c>
      <c r="AE75" s="1453">
        <v>0.6</v>
      </c>
      <c r="AF75" s="1454" t="s">
        <v>123</v>
      </c>
      <c r="AG75" s="1455" t="s">
        <v>126</v>
      </c>
      <c r="AH75" s="1452" t="s">
        <v>60</v>
      </c>
      <c r="AI75" s="1358" t="s">
        <v>654</v>
      </c>
      <c r="AJ75" s="1354" t="s">
        <v>655</v>
      </c>
      <c r="AK75" s="1353" t="s">
        <v>590</v>
      </c>
      <c r="AL75" s="1258">
        <v>45659</v>
      </c>
      <c r="AM75" s="1258">
        <v>46022</v>
      </c>
      <c r="AN75" s="1411"/>
      <c r="AO75" s="1355" t="s">
        <v>656</v>
      </c>
    </row>
    <row r="76" spans="2:41" ht="162" customHeight="1" x14ac:dyDescent="0.3">
      <c r="B76" s="1814"/>
      <c r="C76" s="2215"/>
      <c r="D76" s="2215"/>
      <c r="E76" s="2014" t="s">
        <v>346</v>
      </c>
      <c r="F76" s="2016" t="s">
        <v>281</v>
      </c>
      <c r="G76" s="2076" t="s">
        <v>943</v>
      </c>
      <c r="H76" s="1948" t="s">
        <v>68</v>
      </c>
      <c r="I76" s="1376" t="s">
        <v>657</v>
      </c>
      <c r="J76" s="2119" t="s">
        <v>659</v>
      </c>
      <c r="K76" s="2019" t="s">
        <v>101</v>
      </c>
      <c r="L76" s="1863" t="s">
        <v>64</v>
      </c>
      <c r="M76" s="2042" t="s">
        <v>122</v>
      </c>
      <c r="N76" s="2044">
        <v>0.6</v>
      </c>
      <c r="O76" s="2021">
        <v>0.6</v>
      </c>
      <c r="P76" s="2008" t="s">
        <v>126</v>
      </c>
      <c r="Q76" s="2159" t="s">
        <v>84</v>
      </c>
      <c r="R76" s="1948" t="s">
        <v>1836</v>
      </c>
      <c r="S76" s="2046" t="s">
        <v>1945</v>
      </c>
      <c r="T76" s="2048" t="s">
        <v>103</v>
      </c>
      <c r="U76" s="2010" t="s">
        <v>62</v>
      </c>
      <c r="V76" s="2021">
        <v>0.15</v>
      </c>
      <c r="W76" s="2010" t="s">
        <v>56</v>
      </c>
      <c r="X76" s="2021">
        <v>0.15</v>
      </c>
      <c r="Y76" s="2156">
        <v>0.3</v>
      </c>
      <c r="Z76" s="2010" t="s">
        <v>57</v>
      </c>
      <c r="AA76" s="2010" t="s">
        <v>58</v>
      </c>
      <c r="AB76" s="2010" t="s">
        <v>59</v>
      </c>
      <c r="AC76" s="2156">
        <v>0.42</v>
      </c>
      <c r="AD76" s="2034" t="s">
        <v>122</v>
      </c>
      <c r="AE76" s="2156">
        <v>0.6</v>
      </c>
      <c r="AF76" s="2034" t="s">
        <v>123</v>
      </c>
      <c r="AG76" s="2036" t="s">
        <v>126</v>
      </c>
      <c r="AH76" s="2010" t="s">
        <v>60</v>
      </c>
      <c r="AI76" s="1948" t="s">
        <v>661</v>
      </c>
      <c r="AJ76" s="1863" t="s">
        <v>662</v>
      </c>
      <c r="AK76" s="2125" t="s">
        <v>430</v>
      </c>
      <c r="AL76" s="2038">
        <v>45750</v>
      </c>
      <c r="AM76" s="2038">
        <v>45991</v>
      </c>
      <c r="AN76" s="1505"/>
      <c r="AO76" s="1921" t="s">
        <v>944</v>
      </c>
    </row>
    <row r="77" spans="2:41" ht="99" customHeight="1" thickBot="1" x14ac:dyDescent="0.35">
      <c r="B77" s="1814"/>
      <c r="C77" s="2215"/>
      <c r="D77" s="2215"/>
      <c r="E77" s="2014"/>
      <c r="F77" s="2017"/>
      <c r="G77" s="2077"/>
      <c r="H77" s="1810"/>
      <c r="I77" s="1374" t="s">
        <v>658</v>
      </c>
      <c r="J77" s="2120"/>
      <c r="K77" s="2020"/>
      <c r="L77" s="1811"/>
      <c r="M77" s="2043"/>
      <c r="N77" s="2045"/>
      <c r="O77" s="2023"/>
      <c r="P77" s="2009"/>
      <c r="Q77" s="2160"/>
      <c r="R77" s="1810"/>
      <c r="S77" s="2047"/>
      <c r="T77" s="2049"/>
      <c r="U77" s="2012"/>
      <c r="V77" s="2023"/>
      <c r="W77" s="2012"/>
      <c r="X77" s="2023"/>
      <c r="Y77" s="2152"/>
      <c r="Z77" s="2012"/>
      <c r="AA77" s="2012"/>
      <c r="AB77" s="2012"/>
      <c r="AC77" s="2152"/>
      <c r="AD77" s="2035"/>
      <c r="AE77" s="2152"/>
      <c r="AF77" s="2035"/>
      <c r="AG77" s="2037"/>
      <c r="AH77" s="2012"/>
      <c r="AI77" s="1810"/>
      <c r="AJ77" s="1811"/>
      <c r="AK77" s="1885"/>
      <c r="AL77" s="2039"/>
      <c r="AM77" s="2039"/>
      <c r="AN77" s="1504"/>
      <c r="AO77" s="1929"/>
    </row>
    <row r="78" spans="2:41" ht="159.75" customHeight="1" x14ac:dyDescent="0.3">
      <c r="B78" s="1814"/>
      <c r="C78" s="2215"/>
      <c r="D78" s="2215"/>
      <c r="E78" s="2014" t="s">
        <v>74</v>
      </c>
      <c r="F78" s="2016" t="s">
        <v>282</v>
      </c>
      <c r="G78" s="2076" t="s">
        <v>681</v>
      </c>
      <c r="H78" s="1948" t="s">
        <v>68</v>
      </c>
      <c r="I78" s="1948" t="s">
        <v>1663</v>
      </c>
      <c r="J78" s="2119" t="s">
        <v>683</v>
      </c>
      <c r="K78" s="2019" t="s">
        <v>101</v>
      </c>
      <c r="L78" s="1863" t="s">
        <v>167</v>
      </c>
      <c r="M78" s="2042" t="s">
        <v>112</v>
      </c>
      <c r="N78" s="2044">
        <v>0.2</v>
      </c>
      <c r="O78" s="2021">
        <v>0.2</v>
      </c>
      <c r="P78" s="2008" t="s">
        <v>90</v>
      </c>
      <c r="Q78" s="2159" t="s">
        <v>84</v>
      </c>
      <c r="R78" s="1948" t="s">
        <v>1837</v>
      </c>
      <c r="S78" s="2046" t="s">
        <v>1711</v>
      </c>
      <c r="T78" s="2048" t="s">
        <v>103</v>
      </c>
      <c r="U78" s="2010" t="s">
        <v>61</v>
      </c>
      <c r="V78" s="2021">
        <v>0.25</v>
      </c>
      <c r="W78" s="2010" t="s">
        <v>56</v>
      </c>
      <c r="X78" s="2021">
        <v>0.15</v>
      </c>
      <c r="Y78" s="2156">
        <v>0.4</v>
      </c>
      <c r="Z78" s="2010" t="s">
        <v>57</v>
      </c>
      <c r="AA78" s="2010" t="s">
        <v>58</v>
      </c>
      <c r="AB78" s="2010" t="s">
        <v>59</v>
      </c>
      <c r="AC78" s="2156">
        <v>7.0000000000000007E-2</v>
      </c>
      <c r="AD78" s="2034" t="s">
        <v>112</v>
      </c>
      <c r="AE78" s="2156">
        <v>0.2</v>
      </c>
      <c r="AF78" s="2034" t="s">
        <v>1083</v>
      </c>
      <c r="AG78" s="2036" t="s">
        <v>90</v>
      </c>
      <c r="AH78" s="2010" t="s">
        <v>114</v>
      </c>
      <c r="AI78" s="2163" t="s">
        <v>388</v>
      </c>
      <c r="AJ78" s="2125" t="s">
        <v>388</v>
      </c>
      <c r="AK78" s="2125" t="s">
        <v>388</v>
      </c>
      <c r="AL78" s="2125" t="s">
        <v>388</v>
      </c>
      <c r="AM78" s="2125" t="s">
        <v>388</v>
      </c>
      <c r="AN78" s="1505"/>
      <c r="AO78" s="1921" t="s">
        <v>947</v>
      </c>
    </row>
    <row r="79" spans="2:41" ht="100.5" customHeight="1" x14ac:dyDescent="0.3">
      <c r="B79" s="1814"/>
      <c r="C79" s="2215"/>
      <c r="D79" s="2215"/>
      <c r="E79" s="2014"/>
      <c r="F79" s="2033"/>
      <c r="G79" s="2085"/>
      <c r="H79" s="2013"/>
      <c r="I79" s="2013"/>
      <c r="J79" s="2190"/>
      <c r="K79" s="2118"/>
      <c r="L79" s="2096"/>
      <c r="M79" s="2117"/>
      <c r="N79" s="2121"/>
      <c r="O79" s="2022"/>
      <c r="P79" s="2081"/>
      <c r="Q79" s="2166"/>
      <c r="R79" s="2013"/>
      <c r="S79" s="2139"/>
      <c r="T79" s="2140"/>
      <c r="U79" s="2011"/>
      <c r="V79" s="2022"/>
      <c r="W79" s="2011"/>
      <c r="X79" s="2022"/>
      <c r="Y79" s="2151"/>
      <c r="Z79" s="2011"/>
      <c r="AA79" s="2011"/>
      <c r="AB79" s="2011"/>
      <c r="AC79" s="2151"/>
      <c r="AD79" s="2147"/>
      <c r="AE79" s="2151"/>
      <c r="AF79" s="2147"/>
      <c r="AG79" s="2148"/>
      <c r="AH79" s="2011"/>
      <c r="AI79" s="2164"/>
      <c r="AJ79" s="2126"/>
      <c r="AK79" s="2126"/>
      <c r="AL79" s="2126"/>
      <c r="AM79" s="2126"/>
      <c r="AN79" s="1275"/>
      <c r="AO79" s="2133"/>
    </row>
    <row r="80" spans="2:41" ht="42" customHeight="1" thickBot="1" x14ac:dyDescent="0.35">
      <c r="B80" s="1814"/>
      <c r="C80" s="2215"/>
      <c r="D80" s="2215"/>
      <c r="E80" s="2014"/>
      <c r="F80" s="2017"/>
      <c r="G80" s="2077"/>
      <c r="H80" s="1810"/>
      <c r="I80" s="1810"/>
      <c r="J80" s="2120"/>
      <c r="K80" s="2020"/>
      <c r="L80" s="1811"/>
      <c r="M80" s="2043"/>
      <c r="N80" s="2045"/>
      <c r="O80" s="2023"/>
      <c r="P80" s="2009"/>
      <c r="Q80" s="2160"/>
      <c r="R80" s="1810"/>
      <c r="S80" s="2047"/>
      <c r="T80" s="2049"/>
      <c r="U80" s="2012"/>
      <c r="V80" s="2023"/>
      <c r="W80" s="2012"/>
      <c r="X80" s="2023"/>
      <c r="Y80" s="2152"/>
      <c r="Z80" s="2012"/>
      <c r="AA80" s="2012"/>
      <c r="AB80" s="2012"/>
      <c r="AC80" s="2152"/>
      <c r="AD80" s="2035"/>
      <c r="AE80" s="2152"/>
      <c r="AF80" s="2035"/>
      <c r="AG80" s="2037"/>
      <c r="AH80" s="2012"/>
      <c r="AI80" s="2165"/>
      <c r="AJ80" s="1885"/>
      <c r="AK80" s="1885"/>
      <c r="AL80" s="1885"/>
      <c r="AM80" s="1885"/>
      <c r="AN80" s="1504"/>
      <c r="AO80" s="1929"/>
    </row>
    <row r="81" spans="2:41" ht="195" customHeight="1" x14ac:dyDescent="0.3">
      <c r="B81" s="1814"/>
      <c r="C81" s="2215"/>
      <c r="D81" s="2215"/>
      <c r="E81" s="2014" t="s">
        <v>50</v>
      </c>
      <c r="F81" s="2016" t="s">
        <v>283</v>
      </c>
      <c r="G81" s="2076" t="s">
        <v>692</v>
      </c>
      <c r="H81" s="1948" t="s">
        <v>68</v>
      </c>
      <c r="I81" s="1948" t="s">
        <v>696</v>
      </c>
      <c r="J81" s="1948" t="s">
        <v>695</v>
      </c>
      <c r="K81" s="2019" t="s">
        <v>101</v>
      </c>
      <c r="L81" s="1863" t="s">
        <v>72</v>
      </c>
      <c r="M81" s="2042" t="s">
        <v>90</v>
      </c>
      <c r="N81" s="2044">
        <v>0.4</v>
      </c>
      <c r="O81" s="2021">
        <v>0.4</v>
      </c>
      <c r="P81" s="2008" t="s">
        <v>126</v>
      </c>
      <c r="Q81" s="2159" t="s">
        <v>84</v>
      </c>
      <c r="R81" s="1948" t="s">
        <v>1838</v>
      </c>
      <c r="S81" s="2046" t="s">
        <v>1943</v>
      </c>
      <c r="T81" s="2048" t="s">
        <v>103</v>
      </c>
      <c r="U81" s="2010" t="s">
        <v>61</v>
      </c>
      <c r="V81" s="2021">
        <v>0.25</v>
      </c>
      <c r="W81" s="2010" t="s">
        <v>56</v>
      </c>
      <c r="X81" s="2021">
        <v>0.15</v>
      </c>
      <c r="Y81" s="2156">
        <v>0.4</v>
      </c>
      <c r="Z81" s="2010" t="s">
        <v>57</v>
      </c>
      <c r="AA81" s="2010" t="s">
        <v>58</v>
      </c>
      <c r="AB81" s="2010" t="s">
        <v>59</v>
      </c>
      <c r="AC81" s="2167">
        <v>0.14399999999999999</v>
      </c>
      <c r="AD81" s="2034" t="s">
        <v>112</v>
      </c>
      <c r="AE81" s="2156">
        <v>0.4</v>
      </c>
      <c r="AF81" s="2034" t="s">
        <v>117</v>
      </c>
      <c r="AG81" s="2036" t="s">
        <v>90</v>
      </c>
      <c r="AH81" s="2010" t="s">
        <v>114</v>
      </c>
      <c r="AI81" s="1948" t="s">
        <v>1664</v>
      </c>
      <c r="AJ81" s="1863" t="s">
        <v>702</v>
      </c>
      <c r="AK81" s="1863" t="s">
        <v>430</v>
      </c>
      <c r="AL81" s="2038">
        <v>45672</v>
      </c>
      <c r="AM81" s="2038">
        <v>45991</v>
      </c>
      <c r="AN81" s="1505"/>
      <c r="AO81" s="1921" t="s">
        <v>703</v>
      </c>
    </row>
    <row r="82" spans="2:41" ht="118.5" customHeight="1" thickBot="1" x14ac:dyDescent="0.35">
      <c r="B82" s="1814"/>
      <c r="C82" s="2215"/>
      <c r="D82" s="2215"/>
      <c r="E82" s="2014"/>
      <c r="F82" s="2017"/>
      <c r="G82" s="2077"/>
      <c r="H82" s="1810"/>
      <c r="I82" s="1810"/>
      <c r="J82" s="1810"/>
      <c r="K82" s="2020"/>
      <c r="L82" s="1811"/>
      <c r="M82" s="2043"/>
      <c r="N82" s="2045"/>
      <c r="O82" s="2023"/>
      <c r="P82" s="2009"/>
      <c r="Q82" s="2160"/>
      <c r="R82" s="1810"/>
      <c r="S82" s="2047"/>
      <c r="T82" s="2049"/>
      <c r="U82" s="2012"/>
      <c r="V82" s="2023"/>
      <c r="W82" s="2012"/>
      <c r="X82" s="2023"/>
      <c r="Y82" s="2152"/>
      <c r="Z82" s="2012"/>
      <c r="AA82" s="2012"/>
      <c r="AB82" s="2012"/>
      <c r="AC82" s="2150"/>
      <c r="AD82" s="2035"/>
      <c r="AE82" s="2152"/>
      <c r="AF82" s="2035"/>
      <c r="AG82" s="2037"/>
      <c r="AH82" s="2012"/>
      <c r="AI82" s="1810"/>
      <c r="AJ82" s="1811"/>
      <c r="AK82" s="1811"/>
      <c r="AL82" s="2039"/>
      <c r="AM82" s="2039"/>
      <c r="AN82" s="1504"/>
      <c r="AO82" s="1929"/>
    </row>
    <row r="83" spans="2:41" ht="257.25" customHeight="1" x14ac:dyDescent="0.3">
      <c r="B83" s="1814"/>
      <c r="C83" s="2215"/>
      <c r="D83" s="2215"/>
      <c r="E83" s="2014" t="s">
        <v>346</v>
      </c>
      <c r="F83" s="2016" t="s">
        <v>285</v>
      </c>
      <c r="G83" s="2076" t="s">
        <v>950</v>
      </c>
      <c r="H83" s="1948" t="s">
        <v>68</v>
      </c>
      <c r="I83" s="2119" t="s">
        <v>705</v>
      </c>
      <c r="J83" s="2119" t="s">
        <v>706</v>
      </c>
      <c r="K83" s="2019" t="s">
        <v>355</v>
      </c>
      <c r="L83" s="1863" t="s">
        <v>70</v>
      </c>
      <c r="M83" s="2042" t="s">
        <v>129</v>
      </c>
      <c r="N83" s="2044">
        <v>0.8</v>
      </c>
      <c r="O83" s="2021">
        <v>0.8</v>
      </c>
      <c r="P83" s="2008" t="s">
        <v>129</v>
      </c>
      <c r="Q83" s="1421" t="s">
        <v>84</v>
      </c>
      <c r="R83" s="1272" t="s">
        <v>1839</v>
      </c>
      <c r="S83" s="1300" t="s">
        <v>708</v>
      </c>
      <c r="T83" s="1422" t="s">
        <v>105</v>
      </c>
      <c r="U83" s="1423" t="s">
        <v>1665</v>
      </c>
      <c r="V83" s="1424">
        <v>0.1</v>
      </c>
      <c r="W83" s="1423" t="s">
        <v>56</v>
      </c>
      <c r="X83" s="1424">
        <v>0.15</v>
      </c>
      <c r="Y83" s="1425">
        <v>0.25</v>
      </c>
      <c r="Z83" s="1423" t="s">
        <v>57</v>
      </c>
      <c r="AA83" s="1423" t="s">
        <v>58</v>
      </c>
      <c r="AB83" s="1423" t="s">
        <v>59</v>
      </c>
      <c r="AC83" s="1425">
        <v>0.56000000000000005</v>
      </c>
      <c r="AD83" s="1426" t="s">
        <v>122</v>
      </c>
      <c r="AE83" s="1425">
        <v>0.6</v>
      </c>
      <c r="AF83" s="1426" t="s">
        <v>123</v>
      </c>
      <c r="AG83" s="1427" t="s">
        <v>126</v>
      </c>
      <c r="AH83" s="2010" t="s">
        <v>60</v>
      </c>
      <c r="AI83" s="1376" t="s">
        <v>712</v>
      </c>
      <c r="AJ83" s="1359" t="s">
        <v>713</v>
      </c>
      <c r="AK83" s="1359" t="s">
        <v>590</v>
      </c>
      <c r="AL83" s="1377">
        <v>45659</v>
      </c>
      <c r="AM83" s="1377">
        <v>45991</v>
      </c>
      <c r="AN83" s="1948"/>
      <c r="AO83" s="1921" t="s">
        <v>951</v>
      </c>
    </row>
    <row r="84" spans="2:41" ht="348" customHeight="1" thickBot="1" x14ac:dyDescent="0.35">
      <c r="B84" s="1814"/>
      <c r="C84" s="2215"/>
      <c r="D84" s="2215"/>
      <c r="E84" s="2014"/>
      <c r="F84" s="2017"/>
      <c r="G84" s="2077"/>
      <c r="H84" s="1810"/>
      <c r="I84" s="2120"/>
      <c r="J84" s="2120"/>
      <c r="K84" s="2020"/>
      <c r="L84" s="1811"/>
      <c r="M84" s="2043"/>
      <c r="N84" s="2045"/>
      <c r="O84" s="2023"/>
      <c r="P84" s="2009"/>
      <c r="Q84" s="1436" t="s">
        <v>347</v>
      </c>
      <c r="R84" s="1372" t="s">
        <v>1909</v>
      </c>
      <c r="S84" s="1301" t="s">
        <v>708</v>
      </c>
      <c r="T84" s="1437" t="s">
        <v>103</v>
      </c>
      <c r="U84" s="1438" t="s">
        <v>62</v>
      </c>
      <c r="V84" s="1439">
        <v>0.15</v>
      </c>
      <c r="W84" s="1438" t="s">
        <v>56</v>
      </c>
      <c r="X84" s="1439">
        <v>0.15</v>
      </c>
      <c r="Y84" s="1440">
        <v>0.3</v>
      </c>
      <c r="Z84" s="1438" t="s">
        <v>57</v>
      </c>
      <c r="AA84" s="1438" t="s">
        <v>58</v>
      </c>
      <c r="AB84" s="1438" t="s">
        <v>59</v>
      </c>
      <c r="AC84" s="1443">
        <v>0.39</v>
      </c>
      <c r="AD84" s="1441" t="s">
        <v>90</v>
      </c>
      <c r="AE84" s="1440">
        <v>0.60000000000000009</v>
      </c>
      <c r="AF84" s="1441" t="s">
        <v>123</v>
      </c>
      <c r="AG84" s="1442" t="s">
        <v>126</v>
      </c>
      <c r="AH84" s="2012"/>
      <c r="AI84" s="1374" t="s">
        <v>714</v>
      </c>
      <c r="AJ84" s="1360" t="s">
        <v>1666</v>
      </c>
      <c r="AK84" s="1360" t="s">
        <v>395</v>
      </c>
      <c r="AL84" s="1368">
        <v>45659</v>
      </c>
      <c r="AM84" s="1368">
        <v>45991</v>
      </c>
      <c r="AN84" s="1810"/>
      <c r="AO84" s="1929"/>
    </row>
    <row r="85" spans="2:41" ht="200.25" customHeight="1" x14ac:dyDescent="0.3">
      <c r="B85" s="1814"/>
      <c r="C85" s="2215"/>
      <c r="D85" s="2215"/>
      <c r="E85" s="2031" t="s">
        <v>50</v>
      </c>
      <c r="F85" s="2217" t="s">
        <v>287</v>
      </c>
      <c r="G85" s="1788" t="s">
        <v>1946</v>
      </c>
      <c r="H85" s="1786" t="s">
        <v>68</v>
      </c>
      <c r="I85" s="1786" t="s">
        <v>1712</v>
      </c>
      <c r="J85" s="1820" t="s">
        <v>1713</v>
      </c>
      <c r="K85" s="1774" t="s">
        <v>355</v>
      </c>
      <c r="L85" s="1776" t="s">
        <v>64</v>
      </c>
      <c r="M85" s="2209" t="s">
        <v>122</v>
      </c>
      <c r="N85" s="2212">
        <v>0.6</v>
      </c>
      <c r="O85" s="2179">
        <v>0.6</v>
      </c>
      <c r="P85" s="2173" t="s">
        <v>126</v>
      </c>
      <c r="Q85" s="1421" t="s">
        <v>84</v>
      </c>
      <c r="R85" s="1272" t="s">
        <v>1840</v>
      </c>
      <c r="S85" s="1300" t="s">
        <v>1714</v>
      </c>
      <c r="T85" s="1422" t="s">
        <v>103</v>
      </c>
      <c r="U85" s="1423" t="s">
        <v>62</v>
      </c>
      <c r="V85" s="1424">
        <v>0.15</v>
      </c>
      <c r="W85" s="1423" t="s">
        <v>56</v>
      </c>
      <c r="X85" s="1424">
        <v>0.15</v>
      </c>
      <c r="Y85" s="1425">
        <v>0.3</v>
      </c>
      <c r="Z85" s="1423" t="s">
        <v>57</v>
      </c>
      <c r="AA85" s="1423" t="s">
        <v>58</v>
      </c>
      <c r="AB85" s="1423" t="s">
        <v>59</v>
      </c>
      <c r="AC85" s="1425">
        <v>0.42</v>
      </c>
      <c r="AD85" s="1426" t="s">
        <v>122</v>
      </c>
      <c r="AE85" s="1425">
        <v>0.6</v>
      </c>
      <c r="AF85" s="1426" t="s">
        <v>123</v>
      </c>
      <c r="AG85" s="1427" t="s">
        <v>126</v>
      </c>
      <c r="AH85" s="2010" t="s">
        <v>60</v>
      </c>
      <c r="AI85" s="1786" t="s">
        <v>1716</v>
      </c>
      <c r="AJ85" s="1776" t="s">
        <v>1717</v>
      </c>
      <c r="AK85" s="1776" t="s">
        <v>1342</v>
      </c>
      <c r="AL85" s="1794">
        <v>45992</v>
      </c>
      <c r="AM85" s="1794">
        <v>46020</v>
      </c>
      <c r="AN85" s="1948"/>
      <c r="AO85" s="1782" t="s">
        <v>1667</v>
      </c>
    </row>
    <row r="86" spans="2:41" ht="247.5" customHeight="1" thickBot="1" x14ac:dyDescent="0.35">
      <c r="B86" s="1814"/>
      <c r="C86" s="2215"/>
      <c r="D86" s="2215"/>
      <c r="E86" s="2220"/>
      <c r="F86" s="2218"/>
      <c r="G86" s="1814"/>
      <c r="H86" s="1791"/>
      <c r="I86" s="1791"/>
      <c r="J86" s="1821"/>
      <c r="K86" s="1779"/>
      <c r="L86" s="1777"/>
      <c r="M86" s="2210"/>
      <c r="N86" s="2213"/>
      <c r="O86" s="2180"/>
      <c r="P86" s="2174"/>
      <c r="Q86" s="1428" t="s">
        <v>347</v>
      </c>
      <c r="R86" s="1403" t="s">
        <v>1841</v>
      </c>
      <c r="S86" s="1477" t="s">
        <v>1715</v>
      </c>
      <c r="T86" s="1472" t="s">
        <v>103</v>
      </c>
      <c r="U86" s="1473" t="s">
        <v>62</v>
      </c>
      <c r="V86" s="1474">
        <v>0.15</v>
      </c>
      <c r="W86" s="1473" t="s">
        <v>56</v>
      </c>
      <c r="X86" s="1474">
        <v>0.15</v>
      </c>
      <c r="Y86" s="1433">
        <v>0.3</v>
      </c>
      <c r="Z86" s="1473" t="s">
        <v>57</v>
      </c>
      <c r="AA86" s="1473" t="s">
        <v>58</v>
      </c>
      <c r="AB86" s="1473" t="s">
        <v>59</v>
      </c>
      <c r="AC86" s="1433">
        <v>0.14405999999999999</v>
      </c>
      <c r="AD86" s="1475" t="s">
        <v>90</v>
      </c>
      <c r="AE86" s="1433">
        <v>0.6</v>
      </c>
      <c r="AF86" s="1476" t="s">
        <v>90</v>
      </c>
      <c r="AG86" s="1477" t="s">
        <v>126</v>
      </c>
      <c r="AH86" s="2011"/>
      <c r="AI86" s="1787"/>
      <c r="AJ86" s="1778"/>
      <c r="AK86" s="1778"/>
      <c r="AL86" s="1796"/>
      <c r="AM86" s="1796"/>
      <c r="AN86" s="2013"/>
      <c r="AO86" s="1805"/>
    </row>
    <row r="87" spans="2:41" ht="247.5" customHeight="1" thickBot="1" x14ac:dyDescent="0.35">
      <c r="B87" s="1814"/>
      <c r="C87" s="2215"/>
      <c r="D87" s="2215"/>
      <c r="E87" s="2220"/>
      <c r="F87" s="2218"/>
      <c r="G87" s="1814"/>
      <c r="H87" s="1791"/>
      <c r="I87" s="1791"/>
      <c r="J87" s="1821"/>
      <c r="K87" s="1779"/>
      <c r="L87" s="1777"/>
      <c r="M87" s="2210"/>
      <c r="N87" s="2213"/>
      <c r="O87" s="2180"/>
      <c r="P87" s="2174"/>
      <c r="Q87" s="1478" t="s">
        <v>348</v>
      </c>
      <c r="R87" s="1333" t="s">
        <v>1895</v>
      </c>
      <c r="S87" s="1302" t="s">
        <v>1718</v>
      </c>
      <c r="T87" s="1472" t="s">
        <v>103</v>
      </c>
      <c r="U87" s="1477" t="s">
        <v>62</v>
      </c>
      <c r="V87" s="1474">
        <v>0.15</v>
      </c>
      <c r="W87" s="340" t="s">
        <v>56</v>
      </c>
      <c r="X87" s="1474">
        <v>0.15</v>
      </c>
      <c r="Y87" s="1433">
        <f>+V87+X87</f>
        <v>0.3</v>
      </c>
      <c r="Z87" s="1473" t="s">
        <v>57</v>
      </c>
      <c r="AA87" s="1473" t="s">
        <v>58</v>
      </c>
      <c r="AB87" s="1473" t="s">
        <v>59</v>
      </c>
      <c r="AC87" s="1433">
        <v>0.42</v>
      </c>
      <c r="AD87" s="1479" t="s">
        <v>90</v>
      </c>
      <c r="AE87" s="1433">
        <v>0.6</v>
      </c>
      <c r="AF87" s="1476" t="s">
        <v>90</v>
      </c>
      <c r="AG87" s="1477" t="s">
        <v>126</v>
      </c>
      <c r="AH87" s="2006" t="s">
        <v>118</v>
      </c>
      <c r="AI87" s="1786" t="s">
        <v>1721</v>
      </c>
      <c r="AJ87" s="1776" t="s">
        <v>1780</v>
      </c>
      <c r="AK87" s="1776" t="s">
        <v>390</v>
      </c>
      <c r="AL87" s="1784">
        <v>45992</v>
      </c>
      <c r="AM87" s="1784">
        <v>46020</v>
      </c>
      <c r="AN87" s="1411"/>
      <c r="AO87" s="1805"/>
    </row>
    <row r="88" spans="2:41" ht="247.5" customHeight="1" thickBot="1" x14ac:dyDescent="0.35">
      <c r="B88" s="1814"/>
      <c r="C88" s="2215"/>
      <c r="D88" s="2215"/>
      <c r="E88" s="2201"/>
      <c r="F88" s="2219"/>
      <c r="G88" s="1789"/>
      <c r="H88" s="1787"/>
      <c r="I88" s="1787"/>
      <c r="J88" s="1822"/>
      <c r="K88" s="1775"/>
      <c r="L88" s="1778"/>
      <c r="M88" s="2211"/>
      <c r="N88" s="2214"/>
      <c r="O88" s="2181"/>
      <c r="P88" s="2175"/>
      <c r="Q88" s="1478" t="s">
        <v>349</v>
      </c>
      <c r="R88" s="1346" t="s">
        <v>1894</v>
      </c>
      <c r="S88" s="1302" t="s">
        <v>1719</v>
      </c>
      <c r="T88" s="1472" t="s">
        <v>103</v>
      </c>
      <c r="U88" s="1477" t="s">
        <v>61</v>
      </c>
      <c r="V88" s="1474">
        <v>0.25</v>
      </c>
      <c r="W88" s="340" t="s">
        <v>56</v>
      </c>
      <c r="X88" s="1474">
        <v>0.15</v>
      </c>
      <c r="Y88" s="1433">
        <f>+V88+X88</f>
        <v>0.4</v>
      </c>
      <c r="Z88" s="1473" t="s">
        <v>57</v>
      </c>
      <c r="AA88" s="1473" t="s">
        <v>58</v>
      </c>
      <c r="AB88" s="1473" t="s">
        <v>59</v>
      </c>
      <c r="AC88" s="1433">
        <v>0.25</v>
      </c>
      <c r="AD88" s="1479" t="s">
        <v>1720</v>
      </c>
      <c r="AE88" s="1433">
        <v>0.6</v>
      </c>
      <c r="AF88" s="1476" t="s">
        <v>90</v>
      </c>
      <c r="AG88" s="1477" t="s">
        <v>126</v>
      </c>
      <c r="AH88" s="2007"/>
      <c r="AI88" s="1787"/>
      <c r="AJ88" s="1778"/>
      <c r="AK88" s="1778"/>
      <c r="AL88" s="1808"/>
      <c r="AM88" s="1785"/>
      <c r="AN88" s="1411"/>
      <c r="AO88" s="1783"/>
    </row>
    <row r="89" spans="2:41" ht="150.75" customHeight="1" x14ac:dyDescent="0.3">
      <c r="B89" s="1814"/>
      <c r="C89" s="2215"/>
      <c r="D89" s="2215"/>
      <c r="E89" s="2014" t="s">
        <v>50</v>
      </c>
      <c r="F89" s="2016" t="s">
        <v>288</v>
      </c>
      <c r="G89" s="1861" t="s">
        <v>966</v>
      </c>
      <c r="H89" s="1948" t="s">
        <v>51</v>
      </c>
      <c r="I89" s="1948" t="s">
        <v>737</v>
      </c>
      <c r="J89" s="1948" t="s">
        <v>738</v>
      </c>
      <c r="K89" s="2019" t="s">
        <v>355</v>
      </c>
      <c r="L89" s="1863" t="s">
        <v>64</v>
      </c>
      <c r="M89" s="2182" t="s">
        <v>122</v>
      </c>
      <c r="N89" s="2044">
        <v>0.6</v>
      </c>
      <c r="O89" s="2021">
        <v>0.2</v>
      </c>
      <c r="P89" s="2008" t="s">
        <v>126</v>
      </c>
      <c r="Q89" s="1421" t="s">
        <v>84</v>
      </c>
      <c r="R89" s="1337" t="s">
        <v>1842</v>
      </c>
      <c r="S89" s="1300" t="s">
        <v>1344</v>
      </c>
      <c r="T89" s="1422" t="s">
        <v>105</v>
      </c>
      <c r="U89" s="1423" t="s">
        <v>55</v>
      </c>
      <c r="V89" s="1424">
        <v>0.1</v>
      </c>
      <c r="W89" s="1423" t="s">
        <v>56</v>
      </c>
      <c r="X89" s="1424">
        <v>0.15</v>
      </c>
      <c r="Y89" s="1425">
        <v>0.25</v>
      </c>
      <c r="Z89" s="1423" t="s">
        <v>57</v>
      </c>
      <c r="AA89" s="1423" t="s">
        <v>58</v>
      </c>
      <c r="AB89" s="1423" t="s">
        <v>59</v>
      </c>
      <c r="AC89" s="1425">
        <v>0.6</v>
      </c>
      <c r="AD89" s="1426" t="s">
        <v>122</v>
      </c>
      <c r="AE89" s="1425">
        <v>0.15000000000000002</v>
      </c>
      <c r="AF89" s="1426" t="s">
        <v>1083</v>
      </c>
      <c r="AG89" s="1427" t="s">
        <v>126</v>
      </c>
      <c r="AH89" s="2010" t="s">
        <v>114</v>
      </c>
      <c r="AI89" s="1948" t="s">
        <v>388</v>
      </c>
      <c r="AJ89" s="1863" t="s">
        <v>388</v>
      </c>
      <c r="AK89" s="1863" t="s">
        <v>388</v>
      </c>
      <c r="AL89" s="1813" t="s">
        <v>388</v>
      </c>
      <c r="AM89" s="1863" t="s">
        <v>388</v>
      </c>
      <c r="AN89" s="1505"/>
      <c r="AO89" s="1921" t="s">
        <v>749</v>
      </c>
    </row>
    <row r="90" spans="2:41" ht="141" customHeight="1" x14ac:dyDescent="0.3">
      <c r="B90" s="1814"/>
      <c r="C90" s="2215"/>
      <c r="D90" s="2215"/>
      <c r="E90" s="2014"/>
      <c r="F90" s="2033"/>
      <c r="G90" s="2050"/>
      <c r="H90" s="2013"/>
      <c r="I90" s="2013"/>
      <c r="J90" s="2013"/>
      <c r="K90" s="2118"/>
      <c r="L90" s="2096"/>
      <c r="M90" s="2183"/>
      <c r="N90" s="2121"/>
      <c r="O90" s="2022"/>
      <c r="P90" s="2081"/>
      <c r="Q90" s="1428" t="s">
        <v>347</v>
      </c>
      <c r="R90" s="1403" t="s">
        <v>1843</v>
      </c>
      <c r="S90" s="1477" t="s">
        <v>1344</v>
      </c>
      <c r="T90" s="1429" t="s">
        <v>103</v>
      </c>
      <c r="U90" s="1430" t="s">
        <v>62</v>
      </c>
      <c r="V90" s="1431">
        <v>0.15</v>
      </c>
      <c r="W90" s="1430" t="s">
        <v>56</v>
      </c>
      <c r="X90" s="1431">
        <v>0.15</v>
      </c>
      <c r="Y90" s="1432">
        <v>0.3</v>
      </c>
      <c r="Z90" s="1430" t="s">
        <v>57</v>
      </c>
      <c r="AA90" s="1430" t="s">
        <v>58</v>
      </c>
      <c r="AB90" s="1430" t="s">
        <v>59</v>
      </c>
      <c r="AC90" s="1433">
        <v>0.42</v>
      </c>
      <c r="AD90" s="1434" t="s">
        <v>122</v>
      </c>
      <c r="AE90" s="1432">
        <v>0.15000000000000002</v>
      </c>
      <c r="AF90" s="1434" t="s">
        <v>1083</v>
      </c>
      <c r="AG90" s="1435" t="s">
        <v>126</v>
      </c>
      <c r="AH90" s="2011"/>
      <c r="AI90" s="2013"/>
      <c r="AJ90" s="2096"/>
      <c r="AK90" s="2096"/>
      <c r="AL90" s="2096"/>
      <c r="AM90" s="2096"/>
      <c r="AN90" s="1275"/>
      <c r="AO90" s="2133"/>
    </row>
    <row r="91" spans="2:41" ht="174" customHeight="1" thickBot="1" x14ac:dyDescent="0.35">
      <c r="B91" s="1814"/>
      <c r="C91" s="2215"/>
      <c r="D91" s="2215"/>
      <c r="E91" s="2014"/>
      <c r="F91" s="2017"/>
      <c r="G91" s="2018"/>
      <c r="H91" s="1810"/>
      <c r="I91" s="1810"/>
      <c r="J91" s="1810"/>
      <c r="K91" s="2020"/>
      <c r="L91" s="1811"/>
      <c r="M91" s="2184"/>
      <c r="N91" s="2045"/>
      <c r="O91" s="2023"/>
      <c r="P91" s="2009"/>
      <c r="Q91" s="1436" t="s">
        <v>348</v>
      </c>
      <c r="R91" s="1339" t="s">
        <v>1844</v>
      </c>
      <c r="S91" s="1301" t="s">
        <v>1345</v>
      </c>
      <c r="T91" s="1437" t="s">
        <v>103</v>
      </c>
      <c r="U91" s="1438" t="s">
        <v>61</v>
      </c>
      <c r="V91" s="1439">
        <v>0.25</v>
      </c>
      <c r="W91" s="1438" t="s">
        <v>56</v>
      </c>
      <c r="X91" s="1439">
        <v>0.15</v>
      </c>
      <c r="Y91" s="1440">
        <v>0.4</v>
      </c>
      <c r="Z91" s="1438" t="s">
        <v>57</v>
      </c>
      <c r="AA91" s="1438" t="s">
        <v>58</v>
      </c>
      <c r="AB91" s="1438" t="s">
        <v>59</v>
      </c>
      <c r="AC91" s="1440">
        <v>0.252</v>
      </c>
      <c r="AD91" s="1441" t="s">
        <v>90</v>
      </c>
      <c r="AE91" s="1440">
        <v>0.15000000000000002</v>
      </c>
      <c r="AF91" s="1441" t="s">
        <v>1083</v>
      </c>
      <c r="AG91" s="1442" t="s">
        <v>90</v>
      </c>
      <c r="AH91" s="2012"/>
      <c r="AI91" s="1810"/>
      <c r="AJ91" s="1811"/>
      <c r="AK91" s="1811"/>
      <c r="AL91" s="1811"/>
      <c r="AM91" s="1811"/>
      <c r="AN91" s="1504"/>
      <c r="AO91" s="1929"/>
    </row>
    <row r="92" spans="2:41" ht="160.5" customHeight="1" thickBot="1" x14ac:dyDescent="0.35">
      <c r="B92" s="1789"/>
      <c r="C92" s="2215"/>
      <c r="D92" s="2216"/>
      <c r="E92" s="1471" t="s">
        <v>346</v>
      </c>
      <c r="F92" s="1445" t="s">
        <v>290</v>
      </c>
      <c r="G92" s="913" t="s">
        <v>967</v>
      </c>
      <c r="H92" s="1358" t="s">
        <v>68</v>
      </c>
      <c r="I92" s="1358" t="s">
        <v>759</v>
      </c>
      <c r="J92" s="1365" t="s">
        <v>760</v>
      </c>
      <c r="K92" s="1356" t="s">
        <v>355</v>
      </c>
      <c r="L92" s="1354" t="s">
        <v>72</v>
      </c>
      <c r="M92" s="1481" t="s">
        <v>90</v>
      </c>
      <c r="N92" s="1482">
        <v>0.4</v>
      </c>
      <c r="O92" s="1483">
        <v>0.4</v>
      </c>
      <c r="P92" s="1484" t="s">
        <v>126</v>
      </c>
      <c r="Q92" s="1450" t="s">
        <v>84</v>
      </c>
      <c r="R92" s="1358" t="s">
        <v>1845</v>
      </c>
      <c r="S92" s="1302" t="s">
        <v>1337</v>
      </c>
      <c r="T92" s="1485" t="s">
        <v>103</v>
      </c>
      <c r="U92" s="1486" t="s">
        <v>61</v>
      </c>
      <c r="V92" s="1483">
        <v>0.25</v>
      </c>
      <c r="W92" s="1486" t="s">
        <v>56</v>
      </c>
      <c r="X92" s="1483">
        <v>0.15</v>
      </c>
      <c r="Y92" s="1487">
        <v>0.4</v>
      </c>
      <c r="Z92" s="1486" t="s">
        <v>73</v>
      </c>
      <c r="AA92" s="1486" t="s">
        <v>65</v>
      </c>
      <c r="AB92" s="1486" t="s">
        <v>59</v>
      </c>
      <c r="AC92" s="1487">
        <v>0.24</v>
      </c>
      <c r="AD92" s="1488" t="s">
        <v>90</v>
      </c>
      <c r="AE92" s="1487">
        <v>0.4</v>
      </c>
      <c r="AF92" s="1488" t="s">
        <v>117</v>
      </c>
      <c r="AG92" s="1489" t="s">
        <v>126</v>
      </c>
      <c r="AH92" s="1452" t="s">
        <v>60</v>
      </c>
      <c r="AI92" s="1358" t="s">
        <v>762</v>
      </c>
      <c r="AJ92" s="1354" t="s">
        <v>1337</v>
      </c>
      <c r="AK92" s="1354" t="s">
        <v>430</v>
      </c>
      <c r="AL92" s="1362">
        <v>45778</v>
      </c>
      <c r="AM92" s="1362">
        <v>45991</v>
      </c>
      <c r="AN92" s="1411"/>
      <c r="AO92" s="1355" t="s">
        <v>763</v>
      </c>
    </row>
    <row r="93" spans="2:41" ht="270" customHeight="1" thickBot="1" x14ac:dyDescent="0.35">
      <c r="B93" s="1788" t="s">
        <v>195</v>
      </c>
      <c r="C93" s="2168" t="s">
        <v>208</v>
      </c>
      <c r="D93" s="2168" t="s">
        <v>230</v>
      </c>
      <c r="E93" s="1420" t="s">
        <v>74</v>
      </c>
      <c r="F93" s="1445" t="s">
        <v>291</v>
      </c>
      <c r="G93" s="1361" t="s">
        <v>1737</v>
      </c>
      <c r="H93" s="1358" t="s">
        <v>68</v>
      </c>
      <c r="I93" s="1358" t="s">
        <v>1938</v>
      </c>
      <c r="J93" s="1358" t="s">
        <v>1939</v>
      </c>
      <c r="K93" s="1356" t="s">
        <v>101</v>
      </c>
      <c r="L93" s="1354" t="s">
        <v>70</v>
      </c>
      <c r="M93" s="1446" t="s">
        <v>129</v>
      </c>
      <c r="N93" s="1447">
        <v>0.8</v>
      </c>
      <c r="O93" s="1448">
        <v>0.6</v>
      </c>
      <c r="P93" s="1449" t="s">
        <v>129</v>
      </c>
      <c r="Q93" s="1450" t="s">
        <v>84</v>
      </c>
      <c r="R93" s="1321" t="s">
        <v>1846</v>
      </c>
      <c r="S93" s="1317" t="s">
        <v>800</v>
      </c>
      <c r="T93" s="1451" t="s">
        <v>103</v>
      </c>
      <c r="U93" s="1452" t="s">
        <v>61</v>
      </c>
      <c r="V93" s="1448">
        <v>0.25</v>
      </c>
      <c r="W93" s="1452" t="s">
        <v>69</v>
      </c>
      <c r="X93" s="1448">
        <v>0.25</v>
      </c>
      <c r="Y93" s="1453">
        <v>0.5</v>
      </c>
      <c r="Z93" s="1452" t="s">
        <v>57</v>
      </c>
      <c r="AA93" s="1452" t="s">
        <v>58</v>
      </c>
      <c r="AB93" s="1452" t="s">
        <v>59</v>
      </c>
      <c r="AC93" s="1453">
        <v>0.4</v>
      </c>
      <c r="AD93" s="1454" t="s">
        <v>90</v>
      </c>
      <c r="AE93" s="1453">
        <v>0.6</v>
      </c>
      <c r="AF93" s="1454" t="s">
        <v>123</v>
      </c>
      <c r="AG93" s="1455" t="s">
        <v>126</v>
      </c>
      <c r="AH93" s="1452" t="s">
        <v>60</v>
      </c>
      <c r="AI93" s="1358" t="s">
        <v>1738</v>
      </c>
      <c r="AJ93" s="1386" t="s">
        <v>819</v>
      </c>
      <c r="AK93" s="1386" t="s">
        <v>1436</v>
      </c>
      <c r="AL93" s="1291">
        <v>45689</v>
      </c>
      <c r="AM93" s="1291">
        <v>46020</v>
      </c>
      <c r="AN93" s="1411"/>
      <c r="AO93" s="1355" t="s">
        <v>805</v>
      </c>
    </row>
    <row r="94" spans="2:41" ht="336.75" customHeight="1" thickBot="1" x14ac:dyDescent="0.35">
      <c r="B94" s="2170"/>
      <c r="C94" s="2169"/>
      <c r="D94" s="2169"/>
      <c r="E94" s="1444" t="s">
        <v>74</v>
      </c>
      <c r="F94" s="1445" t="s">
        <v>292</v>
      </c>
      <c r="G94" s="1361" t="s">
        <v>1739</v>
      </c>
      <c r="H94" s="1358" t="s">
        <v>68</v>
      </c>
      <c r="I94" s="1287" t="s">
        <v>1937</v>
      </c>
      <c r="J94" s="1287" t="s">
        <v>1936</v>
      </c>
      <c r="K94" s="1356" t="s">
        <v>101</v>
      </c>
      <c r="L94" s="1354" t="s">
        <v>70</v>
      </c>
      <c r="M94" s="1446" t="s">
        <v>129</v>
      </c>
      <c r="N94" s="1447">
        <v>0.8</v>
      </c>
      <c r="O94" s="1448">
        <v>0.6</v>
      </c>
      <c r="P94" s="1449" t="s">
        <v>129</v>
      </c>
      <c r="Q94" s="1450" t="s">
        <v>84</v>
      </c>
      <c r="R94" s="1328" t="s">
        <v>1847</v>
      </c>
      <c r="S94" s="1317" t="s">
        <v>800</v>
      </c>
      <c r="T94" s="1451" t="s">
        <v>103</v>
      </c>
      <c r="U94" s="1452" t="s">
        <v>61</v>
      </c>
      <c r="V94" s="1448">
        <v>0.25</v>
      </c>
      <c r="W94" s="1452" t="s">
        <v>56</v>
      </c>
      <c r="X94" s="1448">
        <v>0.15</v>
      </c>
      <c r="Y94" s="1453">
        <v>0.4</v>
      </c>
      <c r="Z94" s="1452" t="s">
        <v>57</v>
      </c>
      <c r="AA94" s="1452" t="s">
        <v>58</v>
      </c>
      <c r="AB94" s="1452" t="s">
        <v>59</v>
      </c>
      <c r="AC94" s="1453">
        <v>0.48</v>
      </c>
      <c r="AD94" s="1454" t="s">
        <v>122</v>
      </c>
      <c r="AE94" s="1453">
        <v>0.6</v>
      </c>
      <c r="AF94" s="1454" t="s">
        <v>123</v>
      </c>
      <c r="AG94" s="1455" t="s">
        <v>126</v>
      </c>
      <c r="AH94" s="1452" t="s">
        <v>60</v>
      </c>
      <c r="AI94" s="1287" t="s">
        <v>1910</v>
      </c>
      <c r="AJ94" s="1386" t="s">
        <v>819</v>
      </c>
      <c r="AK94" s="1386" t="s">
        <v>1436</v>
      </c>
      <c r="AL94" s="1291">
        <v>45689</v>
      </c>
      <c r="AM94" s="1291">
        <v>46020</v>
      </c>
      <c r="AN94" s="1411"/>
      <c r="AO94" s="1355" t="s">
        <v>814</v>
      </c>
    </row>
    <row r="95" spans="2:41" ht="274.5" customHeight="1" thickBot="1" x14ac:dyDescent="0.35">
      <c r="B95" s="2170"/>
      <c r="C95" s="2169"/>
      <c r="D95" s="2169"/>
      <c r="E95" s="1444" t="s">
        <v>74</v>
      </c>
      <c r="F95" s="1445" t="s">
        <v>293</v>
      </c>
      <c r="G95" s="1361" t="s">
        <v>1646</v>
      </c>
      <c r="H95" s="1358" t="s">
        <v>68</v>
      </c>
      <c r="I95" s="1358" t="s">
        <v>815</v>
      </c>
      <c r="J95" s="1358" t="s">
        <v>816</v>
      </c>
      <c r="K95" s="1356" t="s">
        <v>101</v>
      </c>
      <c r="L95" s="1354" t="s">
        <v>70</v>
      </c>
      <c r="M95" s="1446" t="s">
        <v>129</v>
      </c>
      <c r="N95" s="1447">
        <v>0.8</v>
      </c>
      <c r="O95" s="1448">
        <v>0.6</v>
      </c>
      <c r="P95" s="1449" t="s">
        <v>129</v>
      </c>
      <c r="Q95" s="1450" t="s">
        <v>84</v>
      </c>
      <c r="R95" s="1328" t="s">
        <v>1848</v>
      </c>
      <c r="S95" s="1317" t="s">
        <v>800</v>
      </c>
      <c r="T95" s="1451" t="s">
        <v>103</v>
      </c>
      <c r="U95" s="1452" t="s">
        <v>61</v>
      </c>
      <c r="V95" s="1448">
        <v>0.25</v>
      </c>
      <c r="W95" s="1452" t="s">
        <v>56</v>
      </c>
      <c r="X95" s="1448">
        <v>0.15</v>
      </c>
      <c r="Y95" s="1453">
        <v>0.4</v>
      </c>
      <c r="Z95" s="1452" t="s">
        <v>57</v>
      </c>
      <c r="AA95" s="1452" t="s">
        <v>58</v>
      </c>
      <c r="AB95" s="1452" t="s">
        <v>59</v>
      </c>
      <c r="AC95" s="1453">
        <v>0.48</v>
      </c>
      <c r="AD95" s="1454" t="s">
        <v>122</v>
      </c>
      <c r="AE95" s="1453">
        <v>0.6</v>
      </c>
      <c r="AF95" s="1454" t="s">
        <v>123</v>
      </c>
      <c r="AG95" s="1455" t="s">
        <v>126</v>
      </c>
      <c r="AH95" s="1452" t="s">
        <v>60</v>
      </c>
      <c r="AI95" s="1287" t="s">
        <v>1674</v>
      </c>
      <c r="AJ95" s="1386" t="s">
        <v>819</v>
      </c>
      <c r="AK95" s="1386" t="s">
        <v>1647</v>
      </c>
      <c r="AL95" s="1291">
        <v>45689</v>
      </c>
      <c r="AM95" s="1291">
        <v>46020</v>
      </c>
      <c r="AN95" s="1411"/>
      <c r="AO95" s="1355" t="s">
        <v>820</v>
      </c>
    </row>
    <row r="96" spans="2:41" ht="215.25" customHeight="1" thickBot="1" x14ac:dyDescent="0.35">
      <c r="B96" s="2170"/>
      <c r="C96" s="2169"/>
      <c r="D96" s="2169"/>
      <c r="E96" s="1444" t="s">
        <v>74</v>
      </c>
      <c r="F96" s="1445" t="s">
        <v>294</v>
      </c>
      <c r="G96" s="1361" t="s">
        <v>821</v>
      </c>
      <c r="H96" s="1358" t="s">
        <v>68</v>
      </c>
      <c r="I96" s="1358" t="s">
        <v>989</v>
      </c>
      <c r="J96" s="1358" t="s">
        <v>990</v>
      </c>
      <c r="K96" s="1356" t="s">
        <v>101</v>
      </c>
      <c r="L96" s="1354" t="s">
        <v>72</v>
      </c>
      <c r="M96" s="1446" t="s">
        <v>90</v>
      </c>
      <c r="N96" s="1447">
        <v>0.4</v>
      </c>
      <c r="O96" s="1448">
        <v>0.2</v>
      </c>
      <c r="P96" s="1449" t="s">
        <v>90</v>
      </c>
      <c r="Q96" s="1450" t="s">
        <v>84</v>
      </c>
      <c r="R96" s="1358" t="s">
        <v>1911</v>
      </c>
      <c r="S96" s="1317" t="s">
        <v>992</v>
      </c>
      <c r="T96" s="1451" t="s">
        <v>103</v>
      </c>
      <c r="U96" s="1452" t="s">
        <v>61</v>
      </c>
      <c r="V96" s="1448">
        <v>0.25</v>
      </c>
      <c r="W96" s="1452" t="s">
        <v>56</v>
      </c>
      <c r="X96" s="1448">
        <v>0.15</v>
      </c>
      <c r="Y96" s="1453">
        <v>0.4</v>
      </c>
      <c r="Z96" s="1452" t="s">
        <v>73</v>
      </c>
      <c r="AA96" s="1452" t="s">
        <v>65</v>
      </c>
      <c r="AB96" s="1452" t="s">
        <v>59</v>
      </c>
      <c r="AC96" s="1453">
        <v>0.24</v>
      </c>
      <c r="AD96" s="1454" t="s">
        <v>90</v>
      </c>
      <c r="AE96" s="1453">
        <v>0.2</v>
      </c>
      <c r="AF96" s="1454" t="s">
        <v>1083</v>
      </c>
      <c r="AG96" s="1455" t="s">
        <v>90</v>
      </c>
      <c r="AH96" s="1452" t="s">
        <v>114</v>
      </c>
      <c r="AI96" s="1411" t="s">
        <v>388</v>
      </c>
      <c r="AJ96" s="1353" t="s">
        <v>388</v>
      </c>
      <c r="AK96" s="1353" t="s">
        <v>388</v>
      </c>
      <c r="AL96" s="1353" t="s">
        <v>388</v>
      </c>
      <c r="AM96" s="1353" t="s">
        <v>388</v>
      </c>
      <c r="AN96" s="1411"/>
      <c r="AO96" s="1355" t="s">
        <v>822</v>
      </c>
    </row>
    <row r="97" spans="1:41" ht="200.25" customHeight="1" thickBot="1" x14ac:dyDescent="0.35">
      <c r="B97" s="2170"/>
      <c r="C97" s="2169"/>
      <c r="D97" s="2169"/>
      <c r="E97" s="1444" t="s">
        <v>74</v>
      </c>
      <c r="F97" s="1445" t="s">
        <v>333</v>
      </c>
      <c r="G97" s="1361" t="s">
        <v>1675</v>
      </c>
      <c r="H97" s="1358" t="s">
        <v>51</v>
      </c>
      <c r="I97" s="1365" t="s">
        <v>1676</v>
      </c>
      <c r="J97" s="1365" t="s">
        <v>1677</v>
      </c>
      <c r="K97" s="1356" t="s">
        <v>101</v>
      </c>
      <c r="L97" s="1354" t="s">
        <v>167</v>
      </c>
      <c r="M97" s="1446" t="s">
        <v>112</v>
      </c>
      <c r="N97" s="1447">
        <v>0.2</v>
      </c>
      <c r="O97" s="1448">
        <v>0.2</v>
      </c>
      <c r="P97" s="1449" t="s">
        <v>90</v>
      </c>
      <c r="Q97" s="1450" t="s">
        <v>84</v>
      </c>
      <c r="R97" s="1358" t="s">
        <v>1679</v>
      </c>
      <c r="S97" s="1317" t="s">
        <v>1509</v>
      </c>
      <c r="T97" s="1451" t="s">
        <v>103</v>
      </c>
      <c r="U97" s="1452" t="s">
        <v>61</v>
      </c>
      <c r="V97" s="1448">
        <v>0.25</v>
      </c>
      <c r="W97" s="1452" t="s">
        <v>56</v>
      </c>
      <c r="X97" s="1448">
        <v>0.15</v>
      </c>
      <c r="Y97" s="1453">
        <v>0.4</v>
      </c>
      <c r="Z97" s="1452" t="s">
        <v>57</v>
      </c>
      <c r="AA97" s="1452" t="s">
        <v>58</v>
      </c>
      <c r="AB97" s="1452" t="s">
        <v>59</v>
      </c>
      <c r="AC97" s="1453">
        <v>0.12</v>
      </c>
      <c r="AD97" s="1454" t="s">
        <v>112</v>
      </c>
      <c r="AE97" s="1453">
        <v>0.2</v>
      </c>
      <c r="AF97" s="1454" t="s">
        <v>1083</v>
      </c>
      <c r="AG97" s="1455" t="s">
        <v>90</v>
      </c>
      <c r="AH97" s="1452" t="s">
        <v>114</v>
      </c>
      <c r="AI97" s="1411" t="s">
        <v>388</v>
      </c>
      <c r="AJ97" s="1353" t="s">
        <v>388</v>
      </c>
      <c r="AK97" s="1353" t="s">
        <v>388</v>
      </c>
      <c r="AL97" s="1353" t="s">
        <v>388</v>
      </c>
      <c r="AM97" s="1353" t="s">
        <v>388</v>
      </c>
      <c r="AN97" s="1411"/>
      <c r="AO97" s="1355" t="s">
        <v>1678</v>
      </c>
    </row>
    <row r="98" spans="1:41" ht="222" customHeight="1" x14ac:dyDescent="0.3">
      <c r="A98" s="1304"/>
      <c r="B98" s="2170"/>
      <c r="C98" s="2169"/>
      <c r="D98" s="2169"/>
      <c r="E98" s="2014" t="s">
        <v>50</v>
      </c>
      <c r="F98" s="2016" t="s">
        <v>302</v>
      </c>
      <c r="G98" s="2171" t="s">
        <v>1680</v>
      </c>
      <c r="H98" s="2040" t="s">
        <v>68</v>
      </c>
      <c r="I98" s="2040" t="s">
        <v>1681</v>
      </c>
      <c r="J98" s="2040" t="s">
        <v>1682</v>
      </c>
      <c r="K98" s="2019" t="s">
        <v>355</v>
      </c>
      <c r="L98" s="1863" t="s">
        <v>70</v>
      </c>
      <c r="M98" s="2042" t="s">
        <v>129</v>
      </c>
      <c r="N98" s="2044">
        <v>0.8</v>
      </c>
      <c r="O98" s="2021">
        <v>1</v>
      </c>
      <c r="P98" s="2008" t="s">
        <v>91</v>
      </c>
      <c r="Q98" s="1421" t="s">
        <v>84</v>
      </c>
      <c r="R98" s="1324" t="s">
        <v>1849</v>
      </c>
      <c r="S98" s="1314" t="s">
        <v>1683</v>
      </c>
      <c r="T98" s="1490" t="s">
        <v>103</v>
      </c>
      <c r="U98" s="1491" t="s">
        <v>55</v>
      </c>
      <c r="V98" s="1492">
        <v>0.25</v>
      </c>
      <c r="W98" s="1491" t="s">
        <v>56</v>
      </c>
      <c r="X98" s="1492">
        <v>0.25</v>
      </c>
      <c r="Y98" s="1493">
        <v>0.3</v>
      </c>
      <c r="Z98" s="1491" t="s">
        <v>57</v>
      </c>
      <c r="AA98" s="1491" t="s">
        <v>58</v>
      </c>
      <c r="AB98" s="1491" t="s">
        <v>59</v>
      </c>
      <c r="AC98" s="1493">
        <v>0.48</v>
      </c>
      <c r="AD98" s="1494" t="s">
        <v>129</v>
      </c>
      <c r="AE98" s="1493">
        <v>1</v>
      </c>
      <c r="AF98" s="1494" t="s">
        <v>155</v>
      </c>
      <c r="AG98" s="1300" t="s">
        <v>91</v>
      </c>
      <c r="AH98" s="2010" t="s">
        <v>60</v>
      </c>
      <c r="AI98" s="1277" t="s">
        <v>1684</v>
      </c>
      <c r="AJ98" s="1399" t="s">
        <v>845</v>
      </c>
      <c r="AK98" s="1293" t="s">
        <v>395</v>
      </c>
      <c r="AL98" s="1282">
        <v>45658</v>
      </c>
      <c r="AM98" s="1282">
        <v>46022</v>
      </c>
      <c r="AN98" s="1506"/>
      <c r="AO98" s="2185" t="s">
        <v>1685</v>
      </c>
    </row>
    <row r="99" spans="1:41" ht="235.5" customHeight="1" x14ac:dyDescent="0.3">
      <c r="A99" s="1304"/>
      <c r="B99" s="2170"/>
      <c r="C99" s="2169"/>
      <c r="D99" s="2169"/>
      <c r="E99" s="2014"/>
      <c r="F99" s="2033"/>
      <c r="G99" s="2172"/>
      <c r="H99" s="2041"/>
      <c r="I99" s="2041"/>
      <c r="J99" s="2041"/>
      <c r="K99" s="2118"/>
      <c r="L99" s="2096"/>
      <c r="M99" s="2117"/>
      <c r="N99" s="2121"/>
      <c r="O99" s="2022"/>
      <c r="P99" s="2081"/>
      <c r="Q99" s="1428" t="s">
        <v>347</v>
      </c>
      <c r="R99" s="1330" t="s">
        <v>1850</v>
      </c>
      <c r="S99" s="1315" t="s">
        <v>1683</v>
      </c>
      <c r="T99" s="1472" t="s">
        <v>103</v>
      </c>
      <c r="U99" s="1473" t="s">
        <v>62</v>
      </c>
      <c r="V99" s="1474">
        <v>0.15</v>
      </c>
      <c r="W99" s="1473" t="s">
        <v>56</v>
      </c>
      <c r="X99" s="1474">
        <v>0.25</v>
      </c>
      <c r="Y99" s="1433">
        <v>0.3</v>
      </c>
      <c r="Z99" s="1473" t="s">
        <v>57</v>
      </c>
      <c r="AA99" s="1473" t="s">
        <v>58</v>
      </c>
      <c r="AB99" s="1473" t="s">
        <v>59</v>
      </c>
      <c r="AC99" s="1433">
        <v>0.48</v>
      </c>
      <c r="AD99" s="1475" t="s">
        <v>129</v>
      </c>
      <c r="AE99" s="1433">
        <v>1</v>
      </c>
      <c r="AF99" s="1475" t="s">
        <v>155</v>
      </c>
      <c r="AG99" s="1477" t="s">
        <v>91</v>
      </c>
      <c r="AH99" s="2011"/>
      <c r="AI99" s="1281" t="s">
        <v>1686</v>
      </c>
      <c r="AJ99" s="1401" t="s">
        <v>845</v>
      </c>
      <c r="AK99" s="1292" t="s">
        <v>395</v>
      </c>
      <c r="AL99" s="1283">
        <v>45658</v>
      </c>
      <c r="AM99" s="1283">
        <v>46022</v>
      </c>
      <c r="AN99" s="1509"/>
      <c r="AO99" s="2186"/>
    </row>
    <row r="100" spans="1:41" ht="196.5" customHeight="1" thickBot="1" x14ac:dyDescent="0.35">
      <c r="A100" s="1304"/>
      <c r="B100" s="2170"/>
      <c r="C100" s="2169"/>
      <c r="D100" s="2169"/>
      <c r="E100" s="2014"/>
      <c r="F100" s="2033"/>
      <c r="G100" s="2172"/>
      <c r="H100" s="2041"/>
      <c r="I100" s="2041"/>
      <c r="J100" s="2041"/>
      <c r="K100" s="2118"/>
      <c r="L100" s="2096"/>
      <c r="M100" s="2117"/>
      <c r="N100" s="2121"/>
      <c r="O100" s="2022"/>
      <c r="P100" s="2081"/>
      <c r="Q100" s="1478" t="s">
        <v>348</v>
      </c>
      <c r="R100" s="1298" t="s">
        <v>1851</v>
      </c>
      <c r="S100" s="1315" t="s">
        <v>1683</v>
      </c>
      <c r="T100" s="1472" t="s">
        <v>103</v>
      </c>
      <c r="U100" s="1473" t="s">
        <v>61</v>
      </c>
      <c r="V100" s="1474">
        <v>0.25</v>
      </c>
      <c r="W100" s="1473" t="s">
        <v>56</v>
      </c>
      <c r="X100" s="1474">
        <v>0.15</v>
      </c>
      <c r="Y100" s="1433">
        <v>0.2</v>
      </c>
      <c r="Z100" s="1473" t="s">
        <v>57</v>
      </c>
      <c r="AA100" s="1473" t="s">
        <v>58</v>
      </c>
      <c r="AB100" s="1473" t="s">
        <v>59</v>
      </c>
      <c r="AC100" s="1433">
        <v>0.34</v>
      </c>
      <c r="AD100" s="1475" t="s">
        <v>129</v>
      </c>
      <c r="AE100" s="1433">
        <v>0.8</v>
      </c>
      <c r="AF100" s="1475" t="s">
        <v>130</v>
      </c>
      <c r="AG100" s="1477" t="s">
        <v>129</v>
      </c>
      <c r="AH100" s="2011"/>
      <c r="AI100" s="1281" t="s">
        <v>1687</v>
      </c>
      <c r="AJ100" s="1401" t="s">
        <v>845</v>
      </c>
      <c r="AK100" s="1292" t="s">
        <v>877</v>
      </c>
      <c r="AL100" s="1283">
        <v>45672</v>
      </c>
      <c r="AM100" s="1283">
        <v>46022</v>
      </c>
      <c r="AN100" s="1509"/>
      <c r="AO100" s="2186"/>
    </row>
    <row r="101" spans="1:41" ht="258.75" customHeight="1" x14ac:dyDescent="0.3">
      <c r="B101" s="2170"/>
      <c r="C101" s="2169"/>
      <c r="D101" s="2169"/>
      <c r="E101" s="2014" t="s">
        <v>50</v>
      </c>
      <c r="F101" s="2016" t="s">
        <v>303</v>
      </c>
      <c r="G101" s="1861" t="s">
        <v>1001</v>
      </c>
      <c r="H101" s="1948" t="s">
        <v>68</v>
      </c>
      <c r="I101" s="1948" t="s">
        <v>1002</v>
      </c>
      <c r="J101" s="1869" t="s">
        <v>1003</v>
      </c>
      <c r="K101" s="2019" t="s">
        <v>101</v>
      </c>
      <c r="L101" s="1863" t="s">
        <v>72</v>
      </c>
      <c r="M101" s="2042" t="s">
        <v>90</v>
      </c>
      <c r="N101" s="2044">
        <v>0.4</v>
      </c>
      <c r="O101" s="2021">
        <v>0.2</v>
      </c>
      <c r="P101" s="2008" t="s">
        <v>90</v>
      </c>
      <c r="Q101" s="1421" t="s">
        <v>84</v>
      </c>
      <c r="R101" s="1277" t="s">
        <v>1688</v>
      </c>
      <c r="S101" s="1314" t="s">
        <v>1523</v>
      </c>
      <c r="T101" s="1422" t="s">
        <v>103</v>
      </c>
      <c r="U101" s="1423" t="s">
        <v>62</v>
      </c>
      <c r="V101" s="1424">
        <v>0.15</v>
      </c>
      <c r="W101" s="1423" t="s">
        <v>56</v>
      </c>
      <c r="X101" s="1424">
        <v>0.15</v>
      </c>
      <c r="Y101" s="1425">
        <v>0.3</v>
      </c>
      <c r="Z101" s="1423" t="s">
        <v>73</v>
      </c>
      <c r="AA101" s="1423" t="s">
        <v>65</v>
      </c>
      <c r="AB101" s="1423" t="s">
        <v>59</v>
      </c>
      <c r="AC101" s="1425">
        <v>0.28000000000000003</v>
      </c>
      <c r="AD101" s="1426" t="s">
        <v>90</v>
      </c>
      <c r="AE101" s="1425">
        <v>0.2</v>
      </c>
      <c r="AF101" s="1426" t="s">
        <v>1083</v>
      </c>
      <c r="AG101" s="1427" t="s">
        <v>90</v>
      </c>
      <c r="AH101" s="2010" t="s">
        <v>114</v>
      </c>
      <c r="AI101" s="2040" t="s">
        <v>1690</v>
      </c>
      <c r="AJ101" s="2161" t="s">
        <v>1691</v>
      </c>
      <c r="AK101" s="2176" t="s">
        <v>430</v>
      </c>
      <c r="AL101" s="2178">
        <v>45689</v>
      </c>
      <c r="AM101" s="2178">
        <v>45991</v>
      </c>
      <c r="AN101" s="1506"/>
      <c r="AO101" s="2185" t="s">
        <v>1692</v>
      </c>
    </row>
    <row r="102" spans="1:41" ht="186" customHeight="1" thickBot="1" x14ac:dyDescent="0.35">
      <c r="B102" s="2170"/>
      <c r="C102" s="2169"/>
      <c r="D102" s="2169"/>
      <c r="E102" s="2014"/>
      <c r="F102" s="2017"/>
      <c r="G102" s="2018"/>
      <c r="H102" s="1810"/>
      <c r="I102" s="1810"/>
      <c r="J102" s="1810"/>
      <c r="K102" s="2020"/>
      <c r="L102" s="1811"/>
      <c r="M102" s="2043"/>
      <c r="N102" s="2045"/>
      <c r="O102" s="2023"/>
      <c r="P102" s="2009"/>
      <c r="Q102" s="1436" t="s">
        <v>347</v>
      </c>
      <c r="R102" s="1351" t="s">
        <v>1689</v>
      </c>
      <c r="S102" s="1316" t="s">
        <v>1527</v>
      </c>
      <c r="T102" s="1437" t="s">
        <v>103</v>
      </c>
      <c r="U102" s="1438" t="s">
        <v>62</v>
      </c>
      <c r="V102" s="1439">
        <v>0.15</v>
      </c>
      <c r="W102" s="1438" t="s">
        <v>56</v>
      </c>
      <c r="X102" s="1439">
        <v>0.15</v>
      </c>
      <c r="Y102" s="1440">
        <v>0.3</v>
      </c>
      <c r="Z102" s="1438" t="s">
        <v>73</v>
      </c>
      <c r="AA102" s="1438" t="s">
        <v>65</v>
      </c>
      <c r="AB102" s="1438" t="s">
        <v>59</v>
      </c>
      <c r="AC102" s="1443">
        <v>0.19600000000000001</v>
      </c>
      <c r="AD102" s="1441" t="s">
        <v>112</v>
      </c>
      <c r="AE102" s="1440">
        <v>0.2</v>
      </c>
      <c r="AF102" s="1441" t="s">
        <v>1083</v>
      </c>
      <c r="AG102" s="1442" t="s">
        <v>90</v>
      </c>
      <c r="AH102" s="2012"/>
      <c r="AI102" s="2188"/>
      <c r="AJ102" s="2162"/>
      <c r="AK102" s="2177"/>
      <c r="AL102" s="2162"/>
      <c r="AM102" s="2162"/>
      <c r="AN102" s="1507"/>
      <c r="AO102" s="2187"/>
    </row>
    <row r="103" spans="1:41" ht="196.5" customHeight="1" thickBot="1" x14ac:dyDescent="0.35">
      <c r="B103" s="2170"/>
      <c r="C103" s="2169"/>
      <c r="D103" s="1981"/>
      <c r="E103" s="1471" t="s">
        <v>50</v>
      </c>
      <c r="F103" s="1467" t="s">
        <v>305</v>
      </c>
      <c r="G103" s="1369" t="s">
        <v>1005</v>
      </c>
      <c r="H103" s="1376" t="s">
        <v>68</v>
      </c>
      <c r="I103" s="1384" t="s">
        <v>1006</v>
      </c>
      <c r="J103" s="1384" t="s">
        <v>860</v>
      </c>
      <c r="K103" s="1382" t="s">
        <v>101</v>
      </c>
      <c r="L103" s="1359" t="s">
        <v>72</v>
      </c>
      <c r="M103" s="1468" t="s">
        <v>90</v>
      </c>
      <c r="N103" s="1469">
        <v>0.4</v>
      </c>
      <c r="O103" s="1424">
        <v>0.4</v>
      </c>
      <c r="P103" s="1470" t="s">
        <v>126</v>
      </c>
      <c r="Q103" s="1421" t="s">
        <v>84</v>
      </c>
      <c r="R103" s="1324" t="s">
        <v>1912</v>
      </c>
      <c r="S103" s="1314" t="s">
        <v>862</v>
      </c>
      <c r="T103" s="1422" t="s">
        <v>103</v>
      </c>
      <c r="U103" s="1423" t="s">
        <v>62</v>
      </c>
      <c r="V103" s="1424">
        <v>0.15</v>
      </c>
      <c r="W103" s="1423" t="s">
        <v>56</v>
      </c>
      <c r="X103" s="1424">
        <v>0.15</v>
      </c>
      <c r="Y103" s="1425">
        <v>0.3</v>
      </c>
      <c r="Z103" s="1423" t="s">
        <v>57</v>
      </c>
      <c r="AA103" s="1423" t="s">
        <v>58</v>
      </c>
      <c r="AB103" s="1423" t="s">
        <v>59</v>
      </c>
      <c r="AC103" s="1493">
        <v>0.28000000000000003</v>
      </c>
      <c r="AD103" s="1426" t="s">
        <v>90</v>
      </c>
      <c r="AE103" s="1425">
        <v>0.4</v>
      </c>
      <c r="AF103" s="1426" t="s">
        <v>117</v>
      </c>
      <c r="AG103" s="1427" t="s">
        <v>126</v>
      </c>
      <c r="AH103" s="1423" t="s">
        <v>60</v>
      </c>
      <c r="AI103" s="1277" t="s">
        <v>1693</v>
      </c>
      <c r="AJ103" s="1399" t="s">
        <v>854</v>
      </c>
      <c r="AK103" s="1399" t="s">
        <v>877</v>
      </c>
      <c r="AL103" s="1279">
        <v>45659</v>
      </c>
      <c r="AM103" s="1279">
        <v>46022</v>
      </c>
      <c r="AN103" s="1506"/>
      <c r="AO103" s="1397" t="s">
        <v>1090</v>
      </c>
    </row>
    <row r="104" spans="1:41" ht="171" customHeight="1" x14ac:dyDescent="0.3">
      <c r="B104" s="2003" t="s">
        <v>202</v>
      </c>
      <c r="C104" s="2025" t="s">
        <v>209</v>
      </c>
      <c r="D104" s="2032" t="s">
        <v>225</v>
      </c>
      <c r="E104" s="2030" t="s">
        <v>346</v>
      </c>
      <c r="F104" s="2016" t="s">
        <v>307</v>
      </c>
      <c r="G104" s="1861" t="s">
        <v>508</v>
      </c>
      <c r="H104" s="1948" t="s">
        <v>68</v>
      </c>
      <c r="I104" s="2207" t="s">
        <v>506</v>
      </c>
      <c r="J104" s="2119" t="s">
        <v>507</v>
      </c>
      <c r="K104" s="2019" t="s">
        <v>101</v>
      </c>
      <c r="L104" s="1863" t="s">
        <v>64</v>
      </c>
      <c r="M104" s="2042" t="s">
        <v>122</v>
      </c>
      <c r="N104" s="2044">
        <v>0.6</v>
      </c>
      <c r="O104" s="2021">
        <v>0.4</v>
      </c>
      <c r="P104" s="2008" t="s">
        <v>126</v>
      </c>
      <c r="Q104" s="1421" t="s">
        <v>84</v>
      </c>
      <c r="R104" s="1337" t="s">
        <v>1934</v>
      </c>
      <c r="S104" s="1314" t="s">
        <v>523</v>
      </c>
      <c r="T104" s="1422" t="s">
        <v>103</v>
      </c>
      <c r="U104" s="1423" t="s">
        <v>62</v>
      </c>
      <c r="V104" s="1424">
        <v>0.15</v>
      </c>
      <c r="W104" s="1423" t="s">
        <v>56</v>
      </c>
      <c r="X104" s="1424">
        <v>0.15</v>
      </c>
      <c r="Y104" s="1425">
        <v>0.3</v>
      </c>
      <c r="Z104" s="1423" t="s">
        <v>57</v>
      </c>
      <c r="AA104" s="1423" t="s">
        <v>58</v>
      </c>
      <c r="AB104" s="1423" t="s">
        <v>59</v>
      </c>
      <c r="AC104" s="1425">
        <v>0.42</v>
      </c>
      <c r="AD104" s="1426" t="s">
        <v>122</v>
      </c>
      <c r="AE104" s="1425">
        <v>0.4</v>
      </c>
      <c r="AF104" s="1426" t="s">
        <v>117</v>
      </c>
      <c r="AG104" s="1427" t="s">
        <v>126</v>
      </c>
      <c r="AH104" s="2010" t="s">
        <v>60</v>
      </c>
      <c r="AI104" s="1376" t="s">
        <v>1759</v>
      </c>
      <c r="AJ104" s="1359" t="s">
        <v>1482</v>
      </c>
      <c r="AK104" s="1359" t="s">
        <v>381</v>
      </c>
      <c r="AL104" s="1377">
        <v>45659</v>
      </c>
      <c r="AM104" s="1377">
        <v>46017</v>
      </c>
      <c r="AN104" s="1376"/>
      <c r="AO104" s="2185" t="s">
        <v>1008</v>
      </c>
    </row>
    <row r="105" spans="1:41" ht="188.25" customHeight="1" thickBot="1" x14ac:dyDescent="0.35">
      <c r="B105" s="2004"/>
      <c r="C105" s="2026"/>
      <c r="D105" s="2026"/>
      <c r="E105" s="2014"/>
      <c r="F105" s="2017"/>
      <c r="G105" s="2018"/>
      <c r="H105" s="1810"/>
      <c r="I105" s="2208"/>
      <c r="J105" s="2120"/>
      <c r="K105" s="2020"/>
      <c r="L105" s="1811"/>
      <c r="M105" s="2043"/>
      <c r="N105" s="2045"/>
      <c r="O105" s="2023"/>
      <c r="P105" s="2009"/>
      <c r="Q105" s="1436" t="s">
        <v>347</v>
      </c>
      <c r="R105" s="1339" t="s">
        <v>1935</v>
      </c>
      <c r="S105" s="1316" t="s">
        <v>1480</v>
      </c>
      <c r="T105" s="1437" t="s">
        <v>103</v>
      </c>
      <c r="U105" s="1438" t="s">
        <v>61</v>
      </c>
      <c r="V105" s="1439">
        <v>0.25</v>
      </c>
      <c r="W105" s="1438" t="s">
        <v>56</v>
      </c>
      <c r="X105" s="1439">
        <v>0.15</v>
      </c>
      <c r="Y105" s="1440">
        <v>0.4</v>
      </c>
      <c r="Z105" s="1438" t="s">
        <v>57</v>
      </c>
      <c r="AA105" s="1438" t="s">
        <v>65</v>
      </c>
      <c r="AB105" s="1438" t="s">
        <v>59</v>
      </c>
      <c r="AC105" s="1443">
        <v>0.252</v>
      </c>
      <c r="AD105" s="1441" t="s">
        <v>90</v>
      </c>
      <c r="AE105" s="1440">
        <v>0.4</v>
      </c>
      <c r="AF105" s="1441" t="s">
        <v>117</v>
      </c>
      <c r="AG105" s="1442" t="s">
        <v>126</v>
      </c>
      <c r="AH105" s="2012"/>
      <c r="AI105" s="1374" t="s">
        <v>1760</v>
      </c>
      <c r="AJ105" s="1360" t="s">
        <v>876</v>
      </c>
      <c r="AK105" s="1360" t="s">
        <v>1485</v>
      </c>
      <c r="AL105" s="1368">
        <v>45659</v>
      </c>
      <c r="AM105" s="1368">
        <v>46017</v>
      </c>
      <c r="AN105" s="1374"/>
      <c r="AO105" s="2187"/>
    </row>
    <row r="106" spans="1:41" ht="184.5" customHeight="1" x14ac:dyDescent="0.3">
      <c r="B106" s="2004"/>
      <c r="C106" s="2026"/>
      <c r="D106" s="2026"/>
      <c r="E106" s="2014" t="s">
        <v>50</v>
      </c>
      <c r="F106" s="2016" t="s">
        <v>308</v>
      </c>
      <c r="G106" s="2076" t="s">
        <v>1010</v>
      </c>
      <c r="H106" s="1948" t="s">
        <v>68</v>
      </c>
      <c r="I106" s="2119" t="s">
        <v>878</v>
      </c>
      <c r="J106" s="2119" t="s">
        <v>1468</v>
      </c>
      <c r="K106" s="2019" t="s">
        <v>101</v>
      </c>
      <c r="L106" s="1863" t="s">
        <v>64</v>
      </c>
      <c r="M106" s="2042" t="s">
        <v>122</v>
      </c>
      <c r="N106" s="2044">
        <v>0.6</v>
      </c>
      <c r="O106" s="2021">
        <v>0.6</v>
      </c>
      <c r="P106" s="2008" t="s">
        <v>126</v>
      </c>
      <c r="Q106" s="1421" t="s">
        <v>84</v>
      </c>
      <c r="R106" s="1327" t="s">
        <v>1852</v>
      </c>
      <c r="S106" s="1314" t="s">
        <v>501</v>
      </c>
      <c r="T106" s="1422" t="s">
        <v>103</v>
      </c>
      <c r="U106" s="1423" t="s">
        <v>62</v>
      </c>
      <c r="V106" s="1424">
        <v>0.15</v>
      </c>
      <c r="W106" s="1423" t="s">
        <v>56</v>
      </c>
      <c r="X106" s="1424">
        <v>0.15</v>
      </c>
      <c r="Y106" s="1425">
        <v>0.3</v>
      </c>
      <c r="Z106" s="1423" t="s">
        <v>57</v>
      </c>
      <c r="AA106" s="1423" t="s">
        <v>65</v>
      </c>
      <c r="AB106" s="1423" t="s">
        <v>59</v>
      </c>
      <c r="AC106" s="1425">
        <v>0.42</v>
      </c>
      <c r="AD106" s="1426" t="s">
        <v>122</v>
      </c>
      <c r="AE106" s="1425">
        <v>0.6</v>
      </c>
      <c r="AF106" s="1426" t="s">
        <v>123</v>
      </c>
      <c r="AG106" s="1427" t="s">
        <v>126</v>
      </c>
      <c r="AH106" s="2010" t="s">
        <v>60</v>
      </c>
      <c r="AI106" s="1948" t="s">
        <v>1761</v>
      </c>
      <c r="AJ106" s="1863" t="s">
        <v>883</v>
      </c>
      <c r="AK106" s="1863" t="s">
        <v>1488</v>
      </c>
      <c r="AL106" s="1897">
        <v>45659</v>
      </c>
      <c r="AM106" s="1897">
        <v>46017</v>
      </c>
      <c r="AN106" s="1376"/>
      <c r="AO106" s="1921" t="s">
        <v>1012</v>
      </c>
    </row>
    <row r="107" spans="1:41" ht="164.25" customHeight="1" thickBot="1" x14ac:dyDescent="0.35">
      <c r="B107" s="2004"/>
      <c r="C107" s="2026"/>
      <c r="D107" s="2026"/>
      <c r="E107" s="2014"/>
      <c r="F107" s="2017"/>
      <c r="G107" s="2077"/>
      <c r="H107" s="1810"/>
      <c r="I107" s="2120"/>
      <c r="J107" s="2120"/>
      <c r="K107" s="2020"/>
      <c r="L107" s="1811"/>
      <c r="M107" s="2043"/>
      <c r="N107" s="2045"/>
      <c r="O107" s="2023"/>
      <c r="P107" s="2009"/>
      <c r="Q107" s="1436" t="s">
        <v>347</v>
      </c>
      <c r="R107" s="1374" t="s">
        <v>1853</v>
      </c>
      <c r="S107" s="1316" t="s">
        <v>1854</v>
      </c>
      <c r="T107" s="1437" t="s">
        <v>103</v>
      </c>
      <c r="U107" s="1438" t="s">
        <v>62</v>
      </c>
      <c r="V107" s="1439">
        <v>0.15</v>
      </c>
      <c r="W107" s="1438" t="s">
        <v>56</v>
      </c>
      <c r="X107" s="1439">
        <v>0.15</v>
      </c>
      <c r="Y107" s="1440">
        <v>0.3</v>
      </c>
      <c r="Z107" s="1438" t="s">
        <v>57</v>
      </c>
      <c r="AA107" s="1438" t="s">
        <v>65</v>
      </c>
      <c r="AB107" s="1438" t="s">
        <v>59</v>
      </c>
      <c r="AC107" s="1443">
        <v>0.29399999999999998</v>
      </c>
      <c r="AD107" s="1441" t="s">
        <v>90</v>
      </c>
      <c r="AE107" s="1440">
        <v>0.6</v>
      </c>
      <c r="AF107" s="1441" t="s">
        <v>123</v>
      </c>
      <c r="AG107" s="1442" t="s">
        <v>126</v>
      </c>
      <c r="AH107" s="2012"/>
      <c r="AI107" s="1810"/>
      <c r="AJ107" s="1811"/>
      <c r="AK107" s="1811"/>
      <c r="AL107" s="1807"/>
      <c r="AM107" s="1807"/>
      <c r="AN107" s="1374"/>
      <c r="AO107" s="1929"/>
    </row>
    <row r="108" spans="1:41" ht="186.75" customHeight="1" x14ac:dyDescent="0.3">
      <c r="B108" s="2004"/>
      <c r="C108" s="2026"/>
      <c r="D108" s="2026"/>
      <c r="E108" s="2014" t="s">
        <v>50</v>
      </c>
      <c r="F108" s="2016" t="s">
        <v>309</v>
      </c>
      <c r="G108" s="2076" t="s">
        <v>1013</v>
      </c>
      <c r="H108" s="1948" t="s">
        <v>68</v>
      </c>
      <c r="I108" s="2119" t="s">
        <v>885</v>
      </c>
      <c r="J108" s="2119" t="s">
        <v>886</v>
      </c>
      <c r="K108" s="2019" t="s">
        <v>101</v>
      </c>
      <c r="L108" s="1863" t="s">
        <v>64</v>
      </c>
      <c r="M108" s="2042" t="s">
        <v>122</v>
      </c>
      <c r="N108" s="2044">
        <v>0.6</v>
      </c>
      <c r="O108" s="2021">
        <v>0.6</v>
      </c>
      <c r="P108" s="2008" t="s">
        <v>126</v>
      </c>
      <c r="Q108" s="1421" t="s">
        <v>84</v>
      </c>
      <c r="R108" s="1352" t="s">
        <v>1913</v>
      </c>
      <c r="S108" s="1314" t="s">
        <v>887</v>
      </c>
      <c r="T108" s="1422" t="s">
        <v>103</v>
      </c>
      <c r="U108" s="1423" t="s">
        <v>61</v>
      </c>
      <c r="V108" s="1424">
        <v>0.25</v>
      </c>
      <c r="W108" s="1423" t="s">
        <v>56</v>
      </c>
      <c r="X108" s="1424">
        <v>0.15</v>
      </c>
      <c r="Y108" s="1425">
        <v>0.4</v>
      </c>
      <c r="Z108" s="1423" t="s">
        <v>57</v>
      </c>
      <c r="AA108" s="1423" t="s">
        <v>65</v>
      </c>
      <c r="AB108" s="1423" t="s">
        <v>59</v>
      </c>
      <c r="AC108" s="1425">
        <v>0.36</v>
      </c>
      <c r="AD108" s="1426" t="s">
        <v>90</v>
      </c>
      <c r="AE108" s="1425">
        <v>0.6</v>
      </c>
      <c r="AF108" s="1426" t="s">
        <v>123</v>
      </c>
      <c r="AG108" s="1427" t="s">
        <v>126</v>
      </c>
      <c r="AH108" s="2010" t="s">
        <v>118</v>
      </c>
      <c r="AI108" s="1948" t="s">
        <v>1762</v>
      </c>
      <c r="AJ108" s="1863" t="s">
        <v>1015</v>
      </c>
      <c r="AK108" s="1863" t="s">
        <v>395</v>
      </c>
      <c r="AL108" s="1897">
        <v>45689</v>
      </c>
      <c r="AM108" s="1897">
        <v>45991</v>
      </c>
      <c r="AN108" s="1376"/>
      <c r="AO108" s="1921" t="s">
        <v>890</v>
      </c>
    </row>
    <row r="109" spans="1:41" ht="192.75" customHeight="1" thickBot="1" x14ac:dyDescent="0.35">
      <c r="B109" s="2004"/>
      <c r="C109" s="2026"/>
      <c r="D109" s="2026"/>
      <c r="E109" s="2014"/>
      <c r="F109" s="2017"/>
      <c r="G109" s="2077"/>
      <c r="H109" s="1810"/>
      <c r="I109" s="2120"/>
      <c r="J109" s="2120"/>
      <c r="K109" s="2020"/>
      <c r="L109" s="1811"/>
      <c r="M109" s="2043"/>
      <c r="N109" s="2045"/>
      <c r="O109" s="2023"/>
      <c r="P109" s="2009"/>
      <c r="Q109" s="1436" t="s">
        <v>347</v>
      </c>
      <c r="R109" s="1351" t="s">
        <v>1855</v>
      </c>
      <c r="S109" s="1316" t="s">
        <v>1446</v>
      </c>
      <c r="T109" s="1437" t="s">
        <v>103</v>
      </c>
      <c r="U109" s="1438" t="s">
        <v>61</v>
      </c>
      <c r="V109" s="1439">
        <v>0.25</v>
      </c>
      <c r="W109" s="1438" t="s">
        <v>56</v>
      </c>
      <c r="X109" s="1439">
        <v>0.15</v>
      </c>
      <c r="Y109" s="1440">
        <v>0.4</v>
      </c>
      <c r="Z109" s="1438" t="s">
        <v>57</v>
      </c>
      <c r="AA109" s="1438" t="s">
        <v>65</v>
      </c>
      <c r="AB109" s="1438" t="s">
        <v>59</v>
      </c>
      <c r="AC109" s="1443">
        <v>0.216</v>
      </c>
      <c r="AD109" s="1441" t="s">
        <v>90</v>
      </c>
      <c r="AE109" s="1440">
        <v>0.6</v>
      </c>
      <c r="AF109" s="1441" t="s">
        <v>123</v>
      </c>
      <c r="AG109" s="1442" t="s">
        <v>126</v>
      </c>
      <c r="AH109" s="2012"/>
      <c r="AI109" s="1810"/>
      <c r="AJ109" s="1811"/>
      <c r="AK109" s="1811"/>
      <c r="AL109" s="1807"/>
      <c r="AM109" s="1807"/>
      <c r="AN109" s="1374"/>
      <c r="AO109" s="1929"/>
    </row>
    <row r="110" spans="1:41" ht="224.25" customHeight="1" x14ac:dyDescent="0.3">
      <c r="B110" s="2004"/>
      <c r="C110" s="2026"/>
      <c r="D110" s="2026"/>
      <c r="E110" s="2014" t="s">
        <v>50</v>
      </c>
      <c r="F110" s="2016" t="s">
        <v>311</v>
      </c>
      <c r="G110" s="2076" t="s">
        <v>1016</v>
      </c>
      <c r="H110" s="1948" t="s">
        <v>68</v>
      </c>
      <c r="I110" s="1948" t="s">
        <v>886</v>
      </c>
      <c r="J110" s="1948" t="s">
        <v>892</v>
      </c>
      <c r="K110" s="2019" t="s">
        <v>101</v>
      </c>
      <c r="L110" s="1863" t="s">
        <v>72</v>
      </c>
      <c r="M110" s="2042" t="s">
        <v>90</v>
      </c>
      <c r="N110" s="2044">
        <v>0.4</v>
      </c>
      <c r="O110" s="2021">
        <v>0.6</v>
      </c>
      <c r="P110" s="2008" t="s">
        <v>126</v>
      </c>
      <c r="Q110" s="1421" t="s">
        <v>84</v>
      </c>
      <c r="R110" s="1376" t="s">
        <v>1930</v>
      </c>
      <c r="S110" s="1314" t="s">
        <v>899</v>
      </c>
      <c r="T110" s="1422" t="s">
        <v>103</v>
      </c>
      <c r="U110" s="1423" t="s">
        <v>61</v>
      </c>
      <c r="V110" s="1424">
        <v>0.25</v>
      </c>
      <c r="W110" s="1423" t="s">
        <v>56</v>
      </c>
      <c r="X110" s="1424">
        <v>0.15</v>
      </c>
      <c r="Y110" s="1425">
        <v>0.4</v>
      </c>
      <c r="Z110" s="1423" t="s">
        <v>57</v>
      </c>
      <c r="AA110" s="1423" t="s">
        <v>58</v>
      </c>
      <c r="AB110" s="1423" t="s">
        <v>59</v>
      </c>
      <c r="AC110" s="1425">
        <v>0.24</v>
      </c>
      <c r="AD110" s="1426" t="s">
        <v>90</v>
      </c>
      <c r="AE110" s="1425">
        <v>0.6</v>
      </c>
      <c r="AF110" s="1426" t="s">
        <v>123</v>
      </c>
      <c r="AG110" s="1427" t="s">
        <v>126</v>
      </c>
      <c r="AH110" s="2010" t="s">
        <v>60</v>
      </c>
      <c r="AI110" s="1376" t="s">
        <v>1763</v>
      </c>
      <c r="AJ110" s="1863" t="s">
        <v>899</v>
      </c>
      <c r="AK110" s="1863" t="s">
        <v>430</v>
      </c>
      <c r="AL110" s="1897">
        <v>45689</v>
      </c>
      <c r="AM110" s="1897">
        <v>45991</v>
      </c>
      <c r="AN110" s="1376"/>
      <c r="AO110" s="1921" t="s">
        <v>1017</v>
      </c>
    </row>
    <row r="111" spans="1:41" ht="119.25" customHeight="1" x14ac:dyDescent="0.3">
      <c r="B111" s="2004"/>
      <c r="C111" s="2026"/>
      <c r="D111" s="2026"/>
      <c r="E111" s="2014"/>
      <c r="F111" s="2033"/>
      <c r="G111" s="2085"/>
      <c r="H111" s="2013"/>
      <c r="I111" s="2013"/>
      <c r="J111" s="2013"/>
      <c r="K111" s="2118"/>
      <c r="L111" s="2096"/>
      <c r="M111" s="2117"/>
      <c r="N111" s="2121"/>
      <c r="O111" s="2022"/>
      <c r="P111" s="2081"/>
      <c r="Q111" s="1428" t="s">
        <v>347</v>
      </c>
      <c r="R111" s="1402" t="s">
        <v>1385</v>
      </c>
      <c r="S111" s="1315" t="s">
        <v>894</v>
      </c>
      <c r="T111" s="1429" t="s">
        <v>103</v>
      </c>
      <c r="U111" s="1430" t="s">
        <v>61</v>
      </c>
      <c r="V111" s="1431">
        <v>0.25</v>
      </c>
      <c r="W111" s="1430" t="s">
        <v>56</v>
      </c>
      <c r="X111" s="1431">
        <v>0.15</v>
      </c>
      <c r="Y111" s="1432">
        <v>0.4</v>
      </c>
      <c r="Z111" s="1430" t="s">
        <v>57</v>
      </c>
      <c r="AA111" s="1430" t="s">
        <v>58</v>
      </c>
      <c r="AB111" s="1430" t="s">
        <v>59</v>
      </c>
      <c r="AC111" s="1433">
        <v>0.14399999999999999</v>
      </c>
      <c r="AD111" s="1434" t="s">
        <v>112</v>
      </c>
      <c r="AE111" s="1432">
        <v>0.6</v>
      </c>
      <c r="AF111" s="1434" t="s">
        <v>123</v>
      </c>
      <c r="AG111" s="1435" t="s">
        <v>126</v>
      </c>
      <c r="AH111" s="2011"/>
      <c r="AI111" s="1402" t="s">
        <v>1765</v>
      </c>
      <c r="AJ111" s="2096"/>
      <c r="AK111" s="2096"/>
      <c r="AL111" s="2189"/>
      <c r="AM111" s="2189"/>
      <c r="AN111" s="1402"/>
      <c r="AO111" s="2133"/>
    </row>
    <row r="112" spans="1:41" ht="96" customHeight="1" thickBot="1" x14ac:dyDescent="0.35">
      <c r="B112" s="2004"/>
      <c r="C112" s="2026"/>
      <c r="D112" s="2026"/>
      <c r="E112" s="2014"/>
      <c r="F112" s="2017"/>
      <c r="G112" s="2077"/>
      <c r="H112" s="1810"/>
      <c r="I112" s="1810"/>
      <c r="J112" s="1810"/>
      <c r="K112" s="2020"/>
      <c r="L112" s="1811"/>
      <c r="M112" s="2043"/>
      <c r="N112" s="2045"/>
      <c r="O112" s="2023"/>
      <c r="P112" s="2009"/>
      <c r="Q112" s="1436" t="s">
        <v>348</v>
      </c>
      <c r="R112" s="1374" t="s">
        <v>1856</v>
      </c>
      <c r="S112" s="1316" t="s">
        <v>895</v>
      </c>
      <c r="T112" s="1437" t="s">
        <v>103</v>
      </c>
      <c r="U112" s="1438" t="s">
        <v>62</v>
      </c>
      <c r="V112" s="1439">
        <v>0.15</v>
      </c>
      <c r="W112" s="1438" t="s">
        <v>56</v>
      </c>
      <c r="X112" s="1439">
        <v>0.15</v>
      </c>
      <c r="Y112" s="1440">
        <v>0.3</v>
      </c>
      <c r="Z112" s="1438" t="s">
        <v>73</v>
      </c>
      <c r="AA112" s="1438" t="s">
        <v>65</v>
      </c>
      <c r="AB112" s="1438" t="s">
        <v>59</v>
      </c>
      <c r="AC112" s="1440">
        <v>0.1008</v>
      </c>
      <c r="AD112" s="1441" t="s">
        <v>112</v>
      </c>
      <c r="AE112" s="1440">
        <v>0.6</v>
      </c>
      <c r="AF112" s="1441" t="s">
        <v>123</v>
      </c>
      <c r="AG112" s="1442" t="s">
        <v>126</v>
      </c>
      <c r="AH112" s="2012"/>
      <c r="AI112" s="1374" t="s">
        <v>1764</v>
      </c>
      <c r="AJ112" s="1811"/>
      <c r="AK112" s="1811"/>
      <c r="AL112" s="1807"/>
      <c r="AM112" s="1807"/>
      <c r="AN112" s="1374"/>
      <c r="AO112" s="1929"/>
    </row>
    <row r="113" spans="2:41" ht="246" customHeight="1" x14ac:dyDescent="0.3">
      <c r="B113" s="2004"/>
      <c r="C113" s="2026"/>
      <c r="D113" s="2026"/>
      <c r="E113" s="2014" t="s">
        <v>50</v>
      </c>
      <c r="F113" s="2016" t="s">
        <v>313</v>
      </c>
      <c r="G113" s="2076" t="s">
        <v>1019</v>
      </c>
      <c r="H113" s="1948" t="s">
        <v>68</v>
      </c>
      <c r="I113" s="1948" t="s">
        <v>903</v>
      </c>
      <c r="J113" s="1948" t="s">
        <v>904</v>
      </c>
      <c r="K113" s="2019" t="s">
        <v>101</v>
      </c>
      <c r="L113" s="1863" t="s">
        <v>167</v>
      </c>
      <c r="M113" s="2042" t="s">
        <v>112</v>
      </c>
      <c r="N113" s="2044">
        <v>0.2</v>
      </c>
      <c r="O113" s="2021">
        <v>0.8</v>
      </c>
      <c r="P113" s="2008" t="s">
        <v>129</v>
      </c>
      <c r="Q113" s="1421" t="s">
        <v>84</v>
      </c>
      <c r="R113" s="1277" t="s">
        <v>1382</v>
      </c>
      <c r="S113" s="1314" t="s">
        <v>905</v>
      </c>
      <c r="T113" s="1422" t="s">
        <v>103</v>
      </c>
      <c r="U113" s="1423" t="s">
        <v>61</v>
      </c>
      <c r="V113" s="1424">
        <v>0.25</v>
      </c>
      <c r="W113" s="1423" t="s">
        <v>56</v>
      </c>
      <c r="X113" s="1424">
        <v>0.15</v>
      </c>
      <c r="Y113" s="1425">
        <v>0.4</v>
      </c>
      <c r="Z113" s="1423" t="s">
        <v>57</v>
      </c>
      <c r="AA113" s="1423" t="s">
        <v>58</v>
      </c>
      <c r="AB113" s="1423" t="s">
        <v>59</v>
      </c>
      <c r="AC113" s="1425">
        <v>0.12</v>
      </c>
      <c r="AD113" s="1426" t="s">
        <v>112</v>
      </c>
      <c r="AE113" s="1425">
        <v>0.8</v>
      </c>
      <c r="AF113" s="1426" t="s">
        <v>130</v>
      </c>
      <c r="AG113" s="1427" t="s">
        <v>129</v>
      </c>
      <c r="AH113" s="2010" t="s">
        <v>118</v>
      </c>
      <c r="AI113" s="1376" t="s">
        <v>1766</v>
      </c>
      <c r="AJ113" s="1863" t="s">
        <v>906</v>
      </c>
      <c r="AK113" s="1388" t="s">
        <v>430</v>
      </c>
      <c r="AL113" s="1897">
        <v>45691</v>
      </c>
      <c r="AM113" s="1897">
        <v>45989</v>
      </c>
      <c r="AN113" s="1376"/>
      <c r="AO113" s="1921" t="s">
        <v>910</v>
      </c>
    </row>
    <row r="114" spans="2:41" ht="218.25" customHeight="1" thickBot="1" x14ac:dyDescent="0.35">
      <c r="B114" s="2004"/>
      <c r="C114" s="2026"/>
      <c r="D114" s="2026"/>
      <c r="E114" s="2014"/>
      <c r="F114" s="2017"/>
      <c r="G114" s="2077"/>
      <c r="H114" s="1810"/>
      <c r="I114" s="1810"/>
      <c r="J114" s="1810"/>
      <c r="K114" s="2020"/>
      <c r="L114" s="1811"/>
      <c r="M114" s="2043"/>
      <c r="N114" s="2045"/>
      <c r="O114" s="2023"/>
      <c r="P114" s="2009"/>
      <c r="Q114" s="1436" t="s">
        <v>347</v>
      </c>
      <c r="R114" s="1351" t="s">
        <v>1931</v>
      </c>
      <c r="S114" s="1316" t="s">
        <v>906</v>
      </c>
      <c r="T114" s="1437" t="s">
        <v>105</v>
      </c>
      <c r="U114" s="1438" t="s">
        <v>55</v>
      </c>
      <c r="V114" s="1439">
        <v>0.1</v>
      </c>
      <c r="W114" s="1438" t="s">
        <v>56</v>
      </c>
      <c r="X114" s="1439">
        <v>0.15</v>
      </c>
      <c r="Y114" s="1440">
        <v>0.25</v>
      </c>
      <c r="Z114" s="1438" t="s">
        <v>57</v>
      </c>
      <c r="AA114" s="1438" t="s">
        <v>58</v>
      </c>
      <c r="AB114" s="1438" t="s">
        <v>59</v>
      </c>
      <c r="AC114" s="1443">
        <v>0.12</v>
      </c>
      <c r="AD114" s="1441" t="s">
        <v>112</v>
      </c>
      <c r="AE114" s="1440">
        <v>0.60000000000000009</v>
      </c>
      <c r="AF114" s="1441" t="s">
        <v>123</v>
      </c>
      <c r="AG114" s="1442" t="s">
        <v>126</v>
      </c>
      <c r="AH114" s="2012"/>
      <c r="AI114" s="1374" t="s">
        <v>1767</v>
      </c>
      <c r="AJ114" s="1811"/>
      <c r="AK114" s="1357" t="s">
        <v>381</v>
      </c>
      <c r="AL114" s="1807"/>
      <c r="AM114" s="1807"/>
      <c r="AN114" s="1374"/>
      <c r="AO114" s="1929"/>
    </row>
    <row r="115" spans="2:41" ht="147.75" customHeight="1" x14ac:dyDescent="0.3">
      <c r="B115" s="2004"/>
      <c r="C115" s="2026"/>
      <c r="D115" s="2026"/>
      <c r="E115" s="2014" t="s">
        <v>50</v>
      </c>
      <c r="F115" s="2016" t="s">
        <v>331</v>
      </c>
      <c r="G115" s="2076" t="s">
        <v>1020</v>
      </c>
      <c r="H115" s="1948" t="s">
        <v>165</v>
      </c>
      <c r="I115" s="2119" t="s">
        <v>1021</v>
      </c>
      <c r="J115" s="2119" t="s">
        <v>1022</v>
      </c>
      <c r="K115" s="2019" t="s">
        <v>357</v>
      </c>
      <c r="L115" s="1863" t="s">
        <v>64</v>
      </c>
      <c r="M115" s="2042" t="s">
        <v>122</v>
      </c>
      <c r="N115" s="2044">
        <v>0.6</v>
      </c>
      <c r="O115" s="2021">
        <v>0.8</v>
      </c>
      <c r="P115" s="2008" t="s">
        <v>129</v>
      </c>
      <c r="Q115" s="1421" t="s">
        <v>84</v>
      </c>
      <c r="R115" s="1277" t="s">
        <v>1660</v>
      </c>
      <c r="S115" s="1314" t="s">
        <v>1447</v>
      </c>
      <c r="T115" s="1422" t="s">
        <v>103</v>
      </c>
      <c r="U115" s="1423" t="s">
        <v>62</v>
      </c>
      <c r="V115" s="1424">
        <v>0.15</v>
      </c>
      <c r="W115" s="1423" t="s">
        <v>56</v>
      </c>
      <c r="X115" s="1424">
        <v>0.15</v>
      </c>
      <c r="Y115" s="1425">
        <v>0.3</v>
      </c>
      <c r="Z115" s="1423" t="s">
        <v>57</v>
      </c>
      <c r="AA115" s="1423" t="s">
        <v>58</v>
      </c>
      <c r="AB115" s="1423" t="s">
        <v>59</v>
      </c>
      <c r="AC115" s="1425">
        <v>0.42</v>
      </c>
      <c r="AD115" s="1426" t="s">
        <v>122</v>
      </c>
      <c r="AE115" s="1425">
        <v>0.8</v>
      </c>
      <c r="AF115" s="1426" t="s">
        <v>130</v>
      </c>
      <c r="AG115" s="1427" t="s">
        <v>129</v>
      </c>
      <c r="AH115" s="2010" t="s">
        <v>60</v>
      </c>
      <c r="AI115" s="1376" t="s">
        <v>1768</v>
      </c>
      <c r="AJ115" s="1359" t="s">
        <v>1025</v>
      </c>
      <c r="AK115" s="1359" t="s">
        <v>390</v>
      </c>
      <c r="AL115" s="1377">
        <v>45691</v>
      </c>
      <c r="AM115" s="1377">
        <v>45989</v>
      </c>
      <c r="AN115" s="1376"/>
      <c r="AO115" s="1921" t="s">
        <v>913</v>
      </c>
    </row>
    <row r="116" spans="2:41" ht="131.25" customHeight="1" thickBot="1" x14ac:dyDescent="0.35">
      <c r="B116" s="2099"/>
      <c r="C116" s="2028"/>
      <c r="D116" s="2029"/>
      <c r="E116" s="2015"/>
      <c r="F116" s="2017"/>
      <c r="G116" s="2077"/>
      <c r="H116" s="1810"/>
      <c r="I116" s="2120"/>
      <c r="J116" s="2120"/>
      <c r="K116" s="2020"/>
      <c r="L116" s="1811"/>
      <c r="M116" s="2043"/>
      <c r="N116" s="2045"/>
      <c r="O116" s="2023"/>
      <c r="P116" s="2009"/>
      <c r="Q116" s="1436" t="s">
        <v>347</v>
      </c>
      <c r="R116" s="1351" t="s">
        <v>1857</v>
      </c>
      <c r="S116" s="1316" t="s">
        <v>1027</v>
      </c>
      <c r="T116" s="1437" t="s">
        <v>105</v>
      </c>
      <c r="U116" s="1438" t="s">
        <v>55</v>
      </c>
      <c r="V116" s="1439">
        <v>0.1</v>
      </c>
      <c r="W116" s="1438" t="s">
        <v>56</v>
      </c>
      <c r="X116" s="1439">
        <v>0.15</v>
      </c>
      <c r="Y116" s="1440">
        <v>0.25</v>
      </c>
      <c r="Z116" s="1438" t="s">
        <v>73</v>
      </c>
      <c r="AA116" s="1438" t="s">
        <v>65</v>
      </c>
      <c r="AB116" s="1438" t="s">
        <v>59</v>
      </c>
      <c r="AC116" s="1443">
        <v>0.42</v>
      </c>
      <c r="AD116" s="1441" t="s">
        <v>122</v>
      </c>
      <c r="AE116" s="1440">
        <v>0.60000000000000009</v>
      </c>
      <c r="AF116" s="1441" t="s">
        <v>123</v>
      </c>
      <c r="AG116" s="1442" t="s">
        <v>126</v>
      </c>
      <c r="AH116" s="2012"/>
      <c r="AI116" s="1374" t="s">
        <v>1769</v>
      </c>
      <c r="AJ116" s="1360" t="s">
        <v>1025</v>
      </c>
      <c r="AK116" s="1360" t="s">
        <v>430</v>
      </c>
      <c r="AL116" s="1368">
        <v>45691</v>
      </c>
      <c r="AM116" s="1368">
        <v>45989</v>
      </c>
      <c r="AN116" s="1374"/>
      <c r="AO116" s="1929"/>
    </row>
    <row r="117" spans="2:41" ht="166.5" customHeight="1" thickBot="1" x14ac:dyDescent="0.35">
      <c r="B117" s="2003" t="s">
        <v>162</v>
      </c>
      <c r="C117" s="2025" t="s">
        <v>219</v>
      </c>
      <c r="D117" s="2025" t="s">
        <v>225</v>
      </c>
      <c r="E117" s="1480" t="s">
        <v>50</v>
      </c>
      <c r="F117" s="1445" t="s">
        <v>317</v>
      </c>
      <c r="G117" s="913" t="s">
        <v>524</v>
      </c>
      <c r="H117" s="1358" t="s">
        <v>68</v>
      </c>
      <c r="I117" s="1365" t="s">
        <v>525</v>
      </c>
      <c r="J117" s="1365" t="s">
        <v>1029</v>
      </c>
      <c r="K117" s="1356" t="s">
        <v>101</v>
      </c>
      <c r="L117" s="1354" t="s">
        <v>167</v>
      </c>
      <c r="M117" s="1446" t="s">
        <v>112</v>
      </c>
      <c r="N117" s="1447">
        <v>0.2</v>
      </c>
      <c r="O117" s="1448">
        <v>0.6</v>
      </c>
      <c r="P117" s="1449" t="s">
        <v>126</v>
      </c>
      <c r="Q117" s="1450" t="s">
        <v>84</v>
      </c>
      <c r="R117" s="1341" t="s">
        <v>1858</v>
      </c>
      <c r="S117" s="1317" t="s">
        <v>1030</v>
      </c>
      <c r="T117" s="1451" t="s">
        <v>103</v>
      </c>
      <c r="U117" s="1452" t="s">
        <v>61</v>
      </c>
      <c r="V117" s="1448">
        <v>0.25</v>
      </c>
      <c r="W117" s="1452" t="s">
        <v>56</v>
      </c>
      <c r="X117" s="1448">
        <v>0.15</v>
      </c>
      <c r="Y117" s="1453">
        <v>0.4</v>
      </c>
      <c r="Z117" s="1452" t="s">
        <v>57</v>
      </c>
      <c r="AA117" s="1452" t="s">
        <v>58</v>
      </c>
      <c r="AB117" s="1452" t="s">
        <v>59</v>
      </c>
      <c r="AC117" s="1453">
        <v>0.12</v>
      </c>
      <c r="AD117" s="1454" t="s">
        <v>112</v>
      </c>
      <c r="AE117" s="1453">
        <v>0.6</v>
      </c>
      <c r="AF117" s="1454" t="s">
        <v>123</v>
      </c>
      <c r="AG117" s="1455" t="s">
        <v>126</v>
      </c>
      <c r="AH117" s="1452" t="s">
        <v>60</v>
      </c>
      <c r="AI117" s="1358" t="s">
        <v>1859</v>
      </c>
      <c r="AJ117" s="1354" t="s">
        <v>764</v>
      </c>
      <c r="AK117" s="1354" t="s">
        <v>590</v>
      </c>
      <c r="AL117" s="1362">
        <v>45659</v>
      </c>
      <c r="AM117" s="1362">
        <v>46017</v>
      </c>
      <c r="AN117" s="1411"/>
      <c r="AO117" s="1355" t="s">
        <v>1031</v>
      </c>
    </row>
    <row r="118" spans="2:41" ht="108.75" customHeight="1" x14ac:dyDescent="0.3">
      <c r="B118" s="2004"/>
      <c r="C118" s="2026"/>
      <c r="D118" s="2026"/>
      <c r="E118" s="2014" t="s">
        <v>74</v>
      </c>
      <c r="F118" s="2016" t="s">
        <v>319</v>
      </c>
      <c r="G118" s="2076" t="s">
        <v>1032</v>
      </c>
      <c r="H118" s="1948" t="s">
        <v>68</v>
      </c>
      <c r="I118" s="2119" t="s">
        <v>536</v>
      </c>
      <c r="J118" s="2119" t="s">
        <v>1033</v>
      </c>
      <c r="K118" s="2019" t="s">
        <v>101</v>
      </c>
      <c r="L118" s="1863" t="s">
        <v>72</v>
      </c>
      <c r="M118" s="2042" t="s">
        <v>90</v>
      </c>
      <c r="N118" s="2044">
        <v>0.4</v>
      </c>
      <c r="O118" s="2021">
        <v>0.4</v>
      </c>
      <c r="P118" s="2008" t="s">
        <v>126</v>
      </c>
      <c r="Q118" s="1421" t="s">
        <v>84</v>
      </c>
      <c r="R118" s="1324" t="s">
        <v>1860</v>
      </c>
      <c r="S118" s="1314" t="s">
        <v>538</v>
      </c>
      <c r="T118" s="1422" t="s">
        <v>103</v>
      </c>
      <c r="U118" s="1423" t="s">
        <v>62</v>
      </c>
      <c r="V118" s="1424">
        <v>0.15</v>
      </c>
      <c r="W118" s="1423" t="s">
        <v>56</v>
      </c>
      <c r="X118" s="1424">
        <v>0.15</v>
      </c>
      <c r="Y118" s="1425">
        <v>0.3</v>
      </c>
      <c r="Z118" s="1423" t="s">
        <v>57</v>
      </c>
      <c r="AA118" s="1423" t="s">
        <v>58</v>
      </c>
      <c r="AB118" s="1423" t="s">
        <v>59</v>
      </c>
      <c r="AC118" s="1425">
        <v>0.28000000000000003</v>
      </c>
      <c r="AD118" s="1426" t="s">
        <v>90</v>
      </c>
      <c r="AE118" s="1425">
        <v>0.4</v>
      </c>
      <c r="AF118" s="1426" t="s">
        <v>117</v>
      </c>
      <c r="AG118" s="1427" t="s">
        <v>126</v>
      </c>
      <c r="AH118" s="2010" t="s">
        <v>114</v>
      </c>
      <c r="AI118" s="2163" t="s">
        <v>388</v>
      </c>
      <c r="AJ118" s="2125" t="s">
        <v>388</v>
      </c>
      <c r="AK118" s="2125" t="s">
        <v>388</v>
      </c>
      <c r="AL118" s="2125" t="s">
        <v>388</v>
      </c>
      <c r="AM118" s="2125" t="s">
        <v>388</v>
      </c>
      <c r="AN118" s="2163" t="s">
        <v>388</v>
      </c>
      <c r="AO118" s="1921" t="s">
        <v>1034</v>
      </c>
    </row>
    <row r="119" spans="2:41" ht="145.5" customHeight="1" x14ac:dyDescent="0.3">
      <c r="B119" s="2004"/>
      <c r="C119" s="2026"/>
      <c r="D119" s="2026"/>
      <c r="E119" s="2014"/>
      <c r="F119" s="2033"/>
      <c r="G119" s="2085"/>
      <c r="H119" s="2013"/>
      <c r="I119" s="2190"/>
      <c r="J119" s="2190"/>
      <c r="K119" s="2118"/>
      <c r="L119" s="2096"/>
      <c r="M119" s="2117"/>
      <c r="N119" s="2121"/>
      <c r="O119" s="2022"/>
      <c r="P119" s="2081"/>
      <c r="Q119" s="1428" t="s">
        <v>347</v>
      </c>
      <c r="R119" s="1298" t="s">
        <v>1861</v>
      </c>
      <c r="S119" s="1315" t="s">
        <v>1035</v>
      </c>
      <c r="T119" s="1429" t="s">
        <v>103</v>
      </c>
      <c r="U119" s="1430" t="s">
        <v>62</v>
      </c>
      <c r="V119" s="1431">
        <v>0.15</v>
      </c>
      <c r="W119" s="1430" t="s">
        <v>56</v>
      </c>
      <c r="X119" s="1431">
        <v>0.15</v>
      </c>
      <c r="Y119" s="1432">
        <v>0.3</v>
      </c>
      <c r="Z119" s="1430" t="s">
        <v>57</v>
      </c>
      <c r="AA119" s="1430" t="s">
        <v>58</v>
      </c>
      <c r="AB119" s="1430" t="s">
        <v>59</v>
      </c>
      <c r="AC119" s="1433">
        <v>0.19600000000000001</v>
      </c>
      <c r="AD119" s="1434" t="s">
        <v>112</v>
      </c>
      <c r="AE119" s="1432">
        <v>0.4</v>
      </c>
      <c r="AF119" s="1434" t="s">
        <v>117</v>
      </c>
      <c r="AG119" s="1435" t="s">
        <v>90</v>
      </c>
      <c r="AH119" s="2011"/>
      <c r="AI119" s="2164"/>
      <c r="AJ119" s="2126"/>
      <c r="AK119" s="2126"/>
      <c r="AL119" s="2126"/>
      <c r="AM119" s="2126"/>
      <c r="AN119" s="2164"/>
      <c r="AO119" s="2133"/>
    </row>
    <row r="120" spans="2:41" ht="166.5" customHeight="1" thickBot="1" x14ac:dyDescent="0.35">
      <c r="B120" s="2004"/>
      <c r="C120" s="2026"/>
      <c r="D120" s="2026"/>
      <c r="E120" s="2014"/>
      <c r="F120" s="2017"/>
      <c r="G120" s="2077"/>
      <c r="H120" s="1810"/>
      <c r="I120" s="2120"/>
      <c r="J120" s="2120"/>
      <c r="K120" s="2020"/>
      <c r="L120" s="1811"/>
      <c r="M120" s="2043"/>
      <c r="N120" s="2045"/>
      <c r="O120" s="2023"/>
      <c r="P120" s="2009"/>
      <c r="Q120" s="1436" t="s">
        <v>348</v>
      </c>
      <c r="R120" s="1395" t="s">
        <v>1862</v>
      </c>
      <c r="S120" s="1316" t="s">
        <v>537</v>
      </c>
      <c r="T120" s="1437" t="s">
        <v>103</v>
      </c>
      <c r="U120" s="1438" t="s">
        <v>62</v>
      </c>
      <c r="V120" s="1439">
        <v>0.15</v>
      </c>
      <c r="W120" s="1438" t="s">
        <v>56</v>
      </c>
      <c r="X120" s="1439">
        <v>0.15</v>
      </c>
      <c r="Y120" s="1440">
        <v>0.3</v>
      </c>
      <c r="Z120" s="1438" t="s">
        <v>57</v>
      </c>
      <c r="AA120" s="1438" t="s">
        <v>58</v>
      </c>
      <c r="AB120" s="1438" t="s">
        <v>59</v>
      </c>
      <c r="AC120" s="1443">
        <v>0.13720000000000002</v>
      </c>
      <c r="AD120" s="1441" t="s">
        <v>112</v>
      </c>
      <c r="AE120" s="1440">
        <v>0.4</v>
      </c>
      <c r="AF120" s="1441" t="s">
        <v>117</v>
      </c>
      <c r="AG120" s="1442" t="s">
        <v>90</v>
      </c>
      <c r="AH120" s="2012"/>
      <c r="AI120" s="2165"/>
      <c r="AJ120" s="1885"/>
      <c r="AK120" s="1885"/>
      <c r="AL120" s="1885"/>
      <c r="AM120" s="1885"/>
      <c r="AN120" s="2165"/>
      <c r="AO120" s="1929"/>
    </row>
    <row r="121" spans="2:41" ht="185.25" customHeight="1" x14ac:dyDescent="0.3">
      <c r="B121" s="2004"/>
      <c r="C121" s="2026"/>
      <c r="D121" s="2026"/>
      <c r="E121" s="2014" t="s">
        <v>50</v>
      </c>
      <c r="F121" s="2016" t="s">
        <v>320</v>
      </c>
      <c r="G121" s="1861" t="s">
        <v>562</v>
      </c>
      <c r="H121" s="1948" t="s">
        <v>68</v>
      </c>
      <c r="I121" s="1948" t="s">
        <v>563</v>
      </c>
      <c r="J121" s="1948" t="s">
        <v>1036</v>
      </c>
      <c r="K121" s="2019" t="s">
        <v>101</v>
      </c>
      <c r="L121" s="1863" t="s">
        <v>72</v>
      </c>
      <c r="M121" s="2042" t="s">
        <v>90</v>
      </c>
      <c r="N121" s="2044">
        <v>0.4</v>
      </c>
      <c r="O121" s="2021">
        <v>0.4</v>
      </c>
      <c r="P121" s="2008" t="s">
        <v>126</v>
      </c>
      <c r="Q121" s="1421" t="s">
        <v>84</v>
      </c>
      <c r="R121" s="1394" t="s">
        <v>1863</v>
      </c>
      <c r="S121" s="1314" t="s">
        <v>564</v>
      </c>
      <c r="T121" s="1422" t="s">
        <v>103</v>
      </c>
      <c r="U121" s="1423" t="s">
        <v>61</v>
      </c>
      <c r="V121" s="1424">
        <v>0.25</v>
      </c>
      <c r="W121" s="1423" t="s">
        <v>69</v>
      </c>
      <c r="X121" s="1424">
        <v>0.25</v>
      </c>
      <c r="Y121" s="1425">
        <v>0.5</v>
      </c>
      <c r="Z121" s="1423" t="s">
        <v>57</v>
      </c>
      <c r="AA121" s="1423" t="s">
        <v>58</v>
      </c>
      <c r="AB121" s="1423" t="s">
        <v>59</v>
      </c>
      <c r="AC121" s="1425">
        <v>0.2</v>
      </c>
      <c r="AD121" s="1426" t="s">
        <v>112</v>
      </c>
      <c r="AE121" s="1425">
        <v>0.4</v>
      </c>
      <c r="AF121" s="1426" t="s">
        <v>117</v>
      </c>
      <c r="AG121" s="1427" t="s">
        <v>90</v>
      </c>
      <c r="AH121" s="2010" t="s">
        <v>114</v>
      </c>
      <c r="AI121" s="2163" t="s">
        <v>388</v>
      </c>
      <c r="AJ121" s="2125" t="s">
        <v>388</v>
      </c>
      <c r="AK121" s="2125" t="s">
        <v>388</v>
      </c>
      <c r="AL121" s="2125" t="s">
        <v>388</v>
      </c>
      <c r="AM121" s="2125" t="s">
        <v>388</v>
      </c>
      <c r="AN121" s="1505"/>
      <c r="AO121" s="1921" t="s">
        <v>1038</v>
      </c>
    </row>
    <row r="122" spans="2:41" ht="150.75" customHeight="1" thickBot="1" x14ac:dyDescent="0.35">
      <c r="B122" s="2099"/>
      <c r="C122" s="2028"/>
      <c r="D122" s="2029"/>
      <c r="E122" s="2015"/>
      <c r="F122" s="2017"/>
      <c r="G122" s="2018"/>
      <c r="H122" s="1810"/>
      <c r="I122" s="1810"/>
      <c r="J122" s="1810"/>
      <c r="K122" s="2020"/>
      <c r="L122" s="1811"/>
      <c r="M122" s="2043"/>
      <c r="N122" s="2045"/>
      <c r="O122" s="2023"/>
      <c r="P122" s="2009"/>
      <c r="Q122" s="1436" t="s">
        <v>347</v>
      </c>
      <c r="R122" s="1395" t="s">
        <v>1770</v>
      </c>
      <c r="S122" s="1316" t="s">
        <v>565</v>
      </c>
      <c r="T122" s="1437" t="s">
        <v>103</v>
      </c>
      <c r="U122" s="1438" t="s">
        <v>61</v>
      </c>
      <c r="V122" s="1439">
        <v>0.25</v>
      </c>
      <c r="W122" s="1438" t="s">
        <v>69</v>
      </c>
      <c r="X122" s="1439">
        <v>0.25</v>
      </c>
      <c r="Y122" s="1440">
        <v>0.5</v>
      </c>
      <c r="Z122" s="1438" t="s">
        <v>57</v>
      </c>
      <c r="AA122" s="1438" t="s">
        <v>58</v>
      </c>
      <c r="AB122" s="1438" t="s">
        <v>59</v>
      </c>
      <c r="AC122" s="1443">
        <v>0.1</v>
      </c>
      <c r="AD122" s="1441" t="s">
        <v>112</v>
      </c>
      <c r="AE122" s="1440">
        <v>0.4</v>
      </c>
      <c r="AF122" s="1441" t="s">
        <v>117</v>
      </c>
      <c r="AG122" s="1442" t="s">
        <v>90</v>
      </c>
      <c r="AH122" s="2012"/>
      <c r="AI122" s="2165"/>
      <c r="AJ122" s="1885"/>
      <c r="AK122" s="1885"/>
      <c r="AL122" s="1885"/>
      <c r="AM122" s="1885"/>
      <c r="AN122" s="1504"/>
      <c r="AO122" s="1929"/>
    </row>
    <row r="123" spans="2:41" ht="154.5" customHeight="1" thickBot="1" x14ac:dyDescent="0.35">
      <c r="B123" s="2003" t="s">
        <v>71</v>
      </c>
      <c r="C123" s="2032" t="s">
        <v>220</v>
      </c>
      <c r="D123" s="2025" t="s">
        <v>221</v>
      </c>
      <c r="E123" s="1480" t="s">
        <v>50</v>
      </c>
      <c r="F123" s="1467" t="s">
        <v>321</v>
      </c>
      <c r="G123" s="1387" t="s">
        <v>567</v>
      </c>
      <c r="H123" s="1376" t="s">
        <v>68</v>
      </c>
      <c r="I123" s="1384" t="s">
        <v>568</v>
      </c>
      <c r="J123" s="1384" t="s">
        <v>569</v>
      </c>
      <c r="K123" s="1382" t="s">
        <v>355</v>
      </c>
      <c r="L123" s="1359" t="s">
        <v>167</v>
      </c>
      <c r="M123" s="1468" t="s">
        <v>112</v>
      </c>
      <c r="N123" s="1469">
        <v>0.2</v>
      </c>
      <c r="O123" s="1424">
        <v>1</v>
      </c>
      <c r="P123" s="1470" t="s">
        <v>91</v>
      </c>
      <c r="Q123" s="1421" t="s">
        <v>84</v>
      </c>
      <c r="R123" s="1352" t="s">
        <v>1864</v>
      </c>
      <c r="S123" s="1314" t="s">
        <v>570</v>
      </c>
      <c r="T123" s="1422" t="s">
        <v>105</v>
      </c>
      <c r="U123" s="1423" t="s">
        <v>55</v>
      </c>
      <c r="V123" s="1424">
        <v>0.1</v>
      </c>
      <c r="W123" s="1423" t="s">
        <v>56</v>
      </c>
      <c r="X123" s="1424">
        <v>0.15</v>
      </c>
      <c r="Y123" s="1425">
        <v>0.25</v>
      </c>
      <c r="Z123" s="1423" t="s">
        <v>57</v>
      </c>
      <c r="AA123" s="1423" t="s">
        <v>65</v>
      </c>
      <c r="AB123" s="1423" t="s">
        <v>59</v>
      </c>
      <c r="AC123" s="1425">
        <v>0.2</v>
      </c>
      <c r="AD123" s="1426" t="s">
        <v>112</v>
      </c>
      <c r="AE123" s="1425">
        <v>0.75</v>
      </c>
      <c r="AF123" s="1426" t="s">
        <v>130</v>
      </c>
      <c r="AG123" s="1427" t="s">
        <v>129</v>
      </c>
      <c r="AH123" s="1423" t="s">
        <v>118</v>
      </c>
      <c r="AI123" s="1376" t="s">
        <v>572</v>
      </c>
      <c r="AJ123" s="1359" t="s">
        <v>573</v>
      </c>
      <c r="AK123" s="1359" t="s">
        <v>430</v>
      </c>
      <c r="AL123" s="1377">
        <v>45658</v>
      </c>
      <c r="AM123" s="1377">
        <v>46021</v>
      </c>
      <c r="AN123" s="1505"/>
      <c r="AO123" s="1375" t="s">
        <v>576</v>
      </c>
    </row>
    <row r="124" spans="2:41" ht="134.25" customHeight="1" x14ac:dyDescent="0.3">
      <c r="B124" s="2004"/>
      <c r="C124" s="2026"/>
      <c r="D124" s="2026"/>
      <c r="E124" s="2014" t="s">
        <v>74</v>
      </c>
      <c r="F124" s="2016" t="s">
        <v>322</v>
      </c>
      <c r="G124" s="2076" t="s">
        <v>577</v>
      </c>
      <c r="H124" s="1948" t="s">
        <v>68</v>
      </c>
      <c r="I124" s="1948" t="s">
        <v>578</v>
      </c>
      <c r="J124" s="1948" t="s">
        <v>579</v>
      </c>
      <c r="K124" s="2019" t="s">
        <v>101</v>
      </c>
      <c r="L124" s="1863" t="s">
        <v>72</v>
      </c>
      <c r="M124" s="2042" t="s">
        <v>90</v>
      </c>
      <c r="N124" s="2044">
        <v>0.4</v>
      </c>
      <c r="O124" s="2021">
        <v>0.6</v>
      </c>
      <c r="P124" s="2008" t="s">
        <v>126</v>
      </c>
      <c r="Q124" s="1421" t="s">
        <v>84</v>
      </c>
      <c r="R124" s="1394" t="s">
        <v>1865</v>
      </c>
      <c r="S124" s="1314" t="s">
        <v>580</v>
      </c>
      <c r="T124" s="1422" t="s">
        <v>103</v>
      </c>
      <c r="U124" s="1423" t="s">
        <v>61</v>
      </c>
      <c r="V124" s="1424">
        <v>0.25</v>
      </c>
      <c r="W124" s="1423" t="s">
        <v>56</v>
      </c>
      <c r="X124" s="1424">
        <v>0.15</v>
      </c>
      <c r="Y124" s="1425">
        <v>0.4</v>
      </c>
      <c r="Z124" s="1423" t="s">
        <v>57</v>
      </c>
      <c r="AA124" s="1423" t="s">
        <v>65</v>
      </c>
      <c r="AB124" s="1423" t="s">
        <v>59</v>
      </c>
      <c r="AC124" s="1425">
        <v>0.24</v>
      </c>
      <c r="AD124" s="1426" t="s">
        <v>90</v>
      </c>
      <c r="AE124" s="1425">
        <v>0.6</v>
      </c>
      <c r="AF124" s="1426" t="s">
        <v>123</v>
      </c>
      <c r="AG124" s="1427" t="s">
        <v>126</v>
      </c>
      <c r="AH124" s="2010" t="s">
        <v>60</v>
      </c>
      <c r="AI124" s="1272" t="s">
        <v>585</v>
      </c>
      <c r="AJ124" s="1359" t="s">
        <v>586</v>
      </c>
      <c r="AK124" s="1359" t="s">
        <v>381</v>
      </c>
      <c r="AL124" s="1377">
        <v>45778</v>
      </c>
      <c r="AM124" s="1377">
        <v>45899</v>
      </c>
      <c r="AN124" s="1505"/>
      <c r="AO124" s="1921" t="s">
        <v>591</v>
      </c>
    </row>
    <row r="125" spans="2:41" ht="122.25" customHeight="1" x14ac:dyDescent="0.3">
      <c r="B125" s="2004"/>
      <c r="C125" s="2026"/>
      <c r="D125" s="2026"/>
      <c r="E125" s="2014"/>
      <c r="F125" s="2033"/>
      <c r="G125" s="2085"/>
      <c r="H125" s="2013"/>
      <c r="I125" s="2013"/>
      <c r="J125" s="2013"/>
      <c r="K125" s="2118"/>
      <c r="L125" s="2096"/>
      <c r="M125" s="2117"/>
      <c r="N125" s="2121"/>
      <c r="O125" s="2022"/>
      <c r="P125" s="2081"/>
      <c r="Q125" s="1428" t="s">
        <v>347</v>
      </c>
      <c r="R125" s="1298" t="s">
        <v>1866</v>
      </c>
      <c r="S125" s="1315" t="s">
        <v>581</v>
      </c>
      <c r="T125" s="1429" t="s">
        <v>103</v>
      </c>
      <c r="U125" s="1430" t="s">
        <v>62</v>
      </c>
      <c r="V125" s="1431">
        <v>0.15</v>
      </c>
      <c r="W125" s="1430" t="s">
        <v>56</v>
      </c>
      <c r="X125" s="1431">
        <v>0.15</v>
      </c>
      <c r="Y125" s="1432">
        <v>0.3</v>
      </c>
      <c r="Z125" s="1430" t="s">
        <v>57</v>
      </c>
      <c r="AA125" s="1430" t="s">
        <v>65</v>
      </c>
      <c r="AB125" s="1430" t="s">
        <v>59</v>
      </c>
      <c r="AC125" s="1433">
        <v>0.16799999999999998</v>
      </c>
      <c r="AD125" s="1434" t="s">
        <v>112</v>
      </c>
      <c r="AE125" s="1432">
        <v>0.6</v>
      </c>
      <c r="AF125" s="1434" t="s">
        <v>123</v>
      </c>
      <c r="AG125" s="1435" t="s">
        <v>126</v>
      </c>
      <c r="AH125" s="2011"/>
      <c r="AI125" s="1403" t="s">
        <v>587</v>
      </c>
      <c r="AJ125" s="1381" t="s">
        <v>588</v>
      </c>
      <c r="AK125" s="1381" t="s">
        <v>430</v>
      </c>
      <c r="AL125" s="1396">
        <v>45658</v>
      </c>
      <c r="AM125" s="1396">
        <v>46020</v>
      </c>
      <c r="AN125" s="1275"/>
      <c r="AO125" s="2133"/>
    </row>
    <row r="126" spans="2:41" ht="178.5" customHeight="1" thickBot="1" x14ac:dyDescent="0.35">
      <c r="B126" s="2004"/>
      <c r="C126" s="2026"/>
      <c r="D126" s="2026"/>
      <c r="E126" s="2014"/>
      <c r="F126" s="2017"/>
      <c r="G126" s="2077"/>
      <c r="H126" s="1810"/>
      <c r="I126" s="1810"/>
      <c r="J126" s="1810"/>
      <c r="K126" s="2020"/>
      <c r="L126" s="1811"/>
      <c r="M126" s="2043"/>
      <c r="N126" s="2045"/>
      <c r="O126" s="2023"/>
      <c r="P126" s="2009"/>
      <c r="Q126" s="1436" t="s">
        <v>348</v>
      </c>
      <c r="R126" s="1347" t="s">
        <v>1867</v>
      </c>
      <c r="S126" s="1316" t="s">
        <v>580</v>
      </c>
      <c r="T126" s="1437" t="s">
        <v>103</v>
      </c>
      <c r="U126" s="1438" t="s">
        <v>62</v>
      </c>
      <c r="V126" s="1439">
        <v>0.15</v>
      </c>
      <c r="W126" s="1438" t="s">
        <v>56</v>
      </c>
      <c r="X126" s="1439">
        <v>0.15</v>
      </c>
      <c r="Y126" s="1440">
        <v>0.3</v>
      </c>
      <c r="Z126" s="1438" t="s">
        <v>57</v>
      </c>
      <c r="AA126" s="1438" t="s">
        <v>65</v>
      </c>
      <c r="AB126" s="1438" t="s">
        <v>59</v>
      </c>
      <c r="AC126" s="1443">
        <v>0.11759999999999998</v>
      </c>
      <c r="AD126" s="1441" t="s">
        <v>112</v>
      </c>
      <c r="AE126" s="1440">
        <v>0.6</v>
      </c>
      <c r="AF126" s="1441" t="s">
        <v>123</v>
      </c>
      <c r="AG126" s="1442" t="s">
        <v>126</v>
      </c>
      <c r="AH126" s="2012"/>
      <c r="AI126" s="1372" t="s">
        <v>589</v>
      </c>
      <c r="AJ126" s="1360" t="s">
        <v>586</v>
      </c>
      <c r="AK126" s="1360" t="s">
        <v>590</v>
      </c>
      <c r="AL126" s="1368" t="s">
        <v>1771</v>
      </c>
      <c r="AM126" s="1368">
        <v>46020</v>
      </c>
      <c r="AN126" s="1504"/>
      <c r="AO126" s="1929"/>
    </row>
    <row r="127" spans="2:41" ht="93.75" customHeight="1" x14ac:dyDescent="0.3">
      <c r="B127" s="2004"/>
      <c r="C127" s="2026"/>
      <c r="D127" s="2026"/>
      <c r="E127" s="2014" t="s">
        <v>346</v>
      </c>
      <c r="F127" s="2016" t="s">
        <v>329</v>
      </c>
      <c r="G127" s="2076" t="s">
        <v>672</v>
      </c>
      <c r="H127" s="1948" t="s">
        <v>68</v>
      </c>
      <c r="I127" s="2119" t="s">
        <v>1039</v>
      </c>
      <c r="J127" s="2119" t="s">
        <v>673</v>
      </c>
      <c r="K127" s="2019" t="s">
        <v>355</v>
      </c>
      <c r="L127" s="1863" t="s">
        <v>64</v>
      </c>
      <c r="M127" s="2042" t="s">
        <v>122</v>
      </c>
      <c r="N127" s="2044">
        <v>0.6</v>
      </c>
      <c r="O127" s="2021">
        <v>0.8</v>
      </c>
      <c r="P127" s="2008" t="s">
        <v>129</v>
      </c>
      <c r="Q127" s="2159" t="s">
        <v>84</v>
      </c>
      <c r="R127" s="2192" t="s">
        <v>1868</v>
      </c>
      <c r="S127" s="2194" t="s">
        <v>570</v>
      </c>
      <c r="T127" s="2048" t="s">
        <v>103</v>
      </c>
      <c r="U127" s="2010" t="s">
        <v>62</v>
      </c>
      <c r="V127" s="2021">
        <v>0.15</v>
      </c>
      <c r="W127" s="2010" t="s">
        <v>56</v>
      </c>
      <c r="X127" s="2021">
        <v>0.15</v>
      </c>
      <c r="Y127" s="2156">
        <v>0.3</v>
      </c>
      <c r="Z127" s="2010" t="s">
        <v>57</v>
      </c>
      <c r="AA127" s="2010" t="s">
        <v>65</v>
      </c>
      <c r="AB127" s="2010" t="s">
        <v>59</v>
      </c>
      <c r="AC127" s="2156">
        <v>0.42</v>
      </c>
      <c r="AD127" s="2034" t="s">
        <v>122</v>
      </c>
      <c r="AE127" s="2156">
        <v>0.8</v>
      </c>
      <c r="AF127" s="2034" t="s">
        <v>130</v>
      </c>
      <c r="AG127" s="2036" t="s">
        <v>129</v>
      </c>
      <c r="AH127" s="2010" t="s">
        <v>60</v>
      </c>
      <c r="AI127" s="2206" t="s">
        <v>670</v>
      </c>
      <c r="AJ127" s="1863" t="s">
        <v>671</v>
      </c>
      <c r="AK127" s="1863" t="s">
        <v>381</v>
      </c>
      <c r="AL127" s="1897">
        <v>45659</v>
      </c>
      <c r="AM127" s="1897">
        <v>46018</v>
      </c>
      <c r="AN127" s="1505"/>
      <c r="AO127" s="1921" t="s">
        <v>1040</v>
      </c>
    </row>
    <row r="128" spans="2:41" ht="101.25" customHeight="1" thickBot="1" x14ac:dyDescent="0.35">
      <c r="B128" s="2099"/>
      <c r="C128" s="2029"/>
      <c r="D128" s="2029"/>
      <c r="E128" s="2015"/>
      <c r="F128" s="2017"/>
      <c r="G128" s="2077"/>
      <c r="H128" s="1810"/>
      <c r="I128" s="2120"/>
      <c r="J128" s="2120"/>
      <c r="K128" s="2020"/>
      <c r="L128" s="1811"/>
      <c r="M128" s="2043"/>
      <c r="N128" s="2045"/>
      <c r="O128" s="2023"/>
      <c r="P128" s="2009"/>
      <c r="Q128" s="2160"/>
      <c r="R128" s="2193"/>
      <c r="S128" s="2195"/>
      <c r="T128" s="2049"/>
      <c r="U128" s="2012"/>
      <c r="V128" s="2023"/>
      <c r="W128" s="2012"/>
      <c r="X128" s="2023"/>
      <c r="Y128" s="2152"/>
      <c r="Z128" s="2012"/>
      <c r="AA128" s="2012"/>
      <c r="AB128" s="2012"/>
      <c r="AC128" s="2152"/>
      <c r="AD128" s="2035"/>
      <c r="AE128" s="2152"/>
      <c r="AF128" s="2035"/>
      <c r="AG128" s="2037"/>
      <c r="AH128" s="2012"/>
      <c r="AI128" s="1823"/>
      <c r="AJ128" s="1811"/>
      <c r="AK128" s="1811"/>
      <c r="AL128" s="1807"/>
      <c r="AM128" s="1807"/>
      <c r="AN128" s="1504"/>
      <c r="AO128" s="1929"/>
    </row>
    <row r="129" spans="2:41" ht="202.5" customHeight="1" x14ac:dyDescent="0.3">
      <c r="B129" s="2200" t="s">
        <v>200</v>
      </c>
      <c r="C129" s="2025" t="s">
        <v>210</v>
      </c>
      <c r="D129" s="2025" t="s">
        <v>221</v>
      </c>
      <c r="E129" s="2201" t="s">
        <v>74</v>
      </c>
      <c r="F129" s="2016" t="s">
        <v>325</v>
      </c>
      <c r="G129" s="1861" t="s">
        <v>1041</v>
      </c>
      <c r="H129" s="1948" t="s">
        <v>157</v>
      </c>
      <c r="I129" s="1948" t="s">
        <v>603</v>
      </c>
      <c r="J129" s="1948" t="s">
        <v>1042</v>
      </c>
      <c r="K129" s="2019" t="s">
        <v>356</v>
      </c>
      <c r="L129" s="1863" t="s">
        <v>52</v>
      </c>
      <c r="M129" s="2042" t="s">
        <v>135</v>
      </c>
      <c r="N129" s="2044">
        <v>1</v>
      </c>
      <c r="O129" s="2021">
        <v>0.6</v>
      </c>
      <c r="P129" s="2008" t="s">
        <v>129</v>
      </c>
      <c r="Q129" s="1421" t="s">
        <v>84</v>
      </c>
      <c r="R129" s="1376" t="s">
        <v>1869</v>
      </c>
      <c r="S129" s="1300" t="s">
        <v>1775</v>
      </c>
      <c r="T129" s="1422" t="s">
        <v>103</v>
      </c>
      <c r="U129" s="1423" t="s">
        <v>61</v>
      </c>
      <c r="V129" s="1424">
        <v>0.25</v>
      </c>
      <c r="W129" s="1423" t="s">
        <v>56</v>
      </c>
      <c r="X129" s="1424">
        <v>0.15</v>
      </c>
      <c r="Y129" s="1425">
        <v>0.4</v>
      </c>
      <c r="Z129" s="1423" t="s">
        <v>57</v>
      </c>
      <c r="AA129" s="1423" t="s">
        <v>58</v>
      </c>
      <c r="AB129" s="1423" t="s">
        <v>59</v>
      </c>
      <c r="AC129" s="1425">
        <v>0.6</v>
      </c>
      <c r="AD129" s="1426" t="s">
        <v>122</v>
      </c>
      <c r="AE129" s="1425">
        <v>0.6</v>
      </c>
      <c r="AF129" s="1426" t="s">
        <v>123</v>
      </c>
      <c r="AG129" s="1427" t="s">
        <v>126</v>
      </c>
      <c r="AH129" s="2010" t="s">
        <v>60</v>
      </c>
      <c r="AI129" s="1948" t="s">
        <v>1707</v>
      </c>
      <c r="AJ129" s="1863" t="s">
        <v>1095</v>
      </c>
      <c r="AK129" s="2125" t="s">
        <v>590</v>
      </c>
      <c r="AL129" s="2038">
        <v>45689</v>
      </c>
      <c r="AM129" s="2038">
        <v>46020</v>
      </c>
      <c r="AN129" s="1505"/>
      <c r="AO129" s="1921" t="s">
        <v>1098</v>
      </c>
    </row>
    <row r="130" spans="2:41" ht="198" customHeight="1" thickBot="1" x14ac:dyDescent="0.35">
      <c r="B130" s="2004"/>
      <c r="C130" s="2026"/>
      <c r="D130" s="2026"/>
      <c r="E130" s="2014"/>
      <c r="F130" s="2017"/>
      <c r="G130" s="2018"/>
      <c r="H130" s="1810"/>
      <c r="I130" s="1810"/>
      <c r="J130" s="1810"/>
      <c r="K130" s="2020"/>
      <c r="L130" s="1811"/>
      <c r="M130" s="2043"/>
      <c r="N130" s="2045"/>
      <c r="O130" s="2023"/>
      <c r="P130" s="2009"/>
      <c r="Q130" s="1436" t="s">
        <v>347</v>
      </c>
      <c r="R130" s="1325" t="s">
        <v>1870</v>
      </c>
      <c r="S130" s="1301" t="s">
        <v>605</v>
      </c>
      <c r="T130" s="1437" t="s">
        <v>103</v>
      </c>
      <c r="U130" s="1438" t="s">
        <v>61</v>
      </c>
      <c r="V130" s="1439">
        <v>0.25</v>
      </c>
      <c r="W130" s="1438" t="s">
        <v>56</v>
      </c>
      <c r="X130" s="1439">
        <v>0.15</v>
      </c>
      <c r="Y130" s="1440">
        <v>0.4</v>
      </c>
      <c r="Z130" s="1438" t="s">
        <v>57</v>
      </c>
      <c r="AA130" s="1438" t="s">
        <v>58</v>
      </c>
      <c r="AB130" s="1438" t="s">
        <v>59</v>
      </c>
      <c r="AC130" s="1443">
        <v>0.36</v>
      </c>
      <c r="AD130" s="1441" t="s">
        <v>90</v>
      </c>
      <c r="AE130" s="1440">
        <v>0.6</v>
      </c>
      <c r="AF130" s="1441" t="s">
        <v>123</v>
      </c>
      <c r="AG130" s="1442" t="s">
        <v>126</v>
      </c>
      <c r="AH130" s="2012"/>
      <c r="AI130" s="1810"/>
      <c r="AJ130" s="1811"/>
      <c r="AK130" s="1885"/>
      <c r="AL130" s="2039"/>
      <c r="AM130" s="2039"/>
      <c r="AN130" s="1504"/>
      <c r="AO130" s="1929"/>
    </row>
    <row r="131" spans="2:41" ht="159" customHeight="1" x14ac:dyDescent="0.3">
      <c r="B131" s="2004"/>
      <c r="C131" s="2026"/>
      <c r="D131" s="2026"/>
      <c r="E131" s="2014" t="s">
        <v>74</v>
      </c>
      <c r="F131" s="2016" t="s">
        <v>326</v>
      </c>
      <c r="G131" s="1861" t="s">
        <v>1045</v>
      </c>
      <c r="H131" s="1948" t="s">
        <v>157</v>
      </c>
      <c r="I131" s="1948" t="s">
        <v>606</v>
      </c>
      <c r="J131" s="1948" t="s">
        <v>1046</v>
      </c>
      <c r="K131" s="2019" t="s">
        <v>356</v>
      </c>
      <c r="L131" s="1863" t="s">
        <v>52</v>
      </c>
      <c r="M131" s="2042" t="s">
        <v>135</v>
      </c>
      <c r="N131" s="2044">
        <v>1</v>
      </c>
      <c r="O131" s="2021">
        <v>0.8</v>
      </c>
      <c r="P131" s="2008" t="s">
        <v>129</v>
      </c>
      <c r="Q131" s="1421" t="s">
        <v>84</v>
      </c>
      <c r="R131" s="1272" t="s">
        <v>1871</v>
      </c>
      <c r="S131" s="1300" t="s">
        <v>1776</v>
      </c>
      <c r="T131" s="1422" t="s">
        <v>103</v>
      </c>
      <c r="U131" s="1423" t="s">
        <v>61</v>
      </c>
      <c r="V131" s="1424">
        <v>0.25</v>
      </c>
      <c r="W131" s="1423" t="s">
        <v>56</v>
      </c>
      <c r="X131" s="1424">
        <v>0.15</v>
      </c>
      <c r="Y131" s="1425">
        <v>0.4</v>
      </c>
      <c r="Z131" s="1423" t="s">
        <v>57</v>
      </c>
      <c r="AA131" s="1423" t="s">
        <v>58</v>
      </c>
      <c r="AB131" s="1423" t="s">
        <v>59</v>
      </c>
      <c r="AC131" s="1425">
        <v>0.6</v>
      </c>
      <c r="AD131" s="1426" t="s">
        <v>122</v>
      </c>
      <c r="AE131" s="1425">
        <v>0.8</v>
      </c>
      <c r="AF131" s="1426" t="s">
        <v>130</v>
      </c>
      <c r="AG131" s="1427" t="s">
        <v>129</v>
      </c>
      <c r="AH131" s="2010" t="s">
        <v>60</v>
      </c>
      <c r="AI131" s="1948" t="s">
        <v>1708</v>
      </c>
      <c r="AJ131" s="1863" t="s">
        <v>1095</v>
      </c>
      <c r="AK131" s="2125" t="s">
        <v>430</v>
      </c>
      <c r="AL131" s="2038">
        <v>45689</v>
      </c>
      <c r="AM131" s="2038">
        <v>46020</v>
      </c>
      <c r="AN131" s="1505"/>
      <c r="AO131" s="1782" t="s">
        <v>1097</v>
      </c>
    </row>
    <row r="132" spans="2:41" ht="206.25" customHeight="1" thickBot="1" x14ac:dyDescent="0.35">
      <c r="B132" s="2099"/>
      <c r="C132" s="2028"/>
      <c r="D132" s="2028"/>
      <c r="E132" s="2015"/>
      <c r="F132" s="2202"/>
      <c r="G132" s="1862"/>
      <c r="H132" s="1949"/>
      <c r="I132" s="1949"/>
      <c r="J132" s="1949"/>
      <c r="K132" s="2198"/>
      <c r="L132" s="1864"/>
      <c r="M132" s="2199"/>
      <c r="N132" s="2196"/>
      <c r="O132" s="2197"/>
      <c r="P132" s="2191"/>
      <c r="Q132" s="1495" t="s">
        <v>347</v>
      </c>
      <c r="R132" s="1271" t="s">
        <v>1872</v>
      </c>
      <c r="S132" s="410" t="s">
        <v>605</v>
      </c>
      <c r="T132" s="1496" t="s">
        <v>103</v>
      </c>
      <c r="U132" s="1497" t="s">
        <v>61</v>
      </c>
      <c r="V132" s="1498">
        <v>0.25</v>
      </c>
      <c r="W132" s="1497" t="s">
        <v>56</v>
      </c>
      <c r="X132" s="1498">
        <v>0.15</v>
      </c>
      <c r="Y132" s="1499">
        <v>0.4</v>
      </c>
      <c r="Z132" s="1497" t="s">
        <v>57</v>
      </c>
      <c r="AA132" s="1497" t="s">
        <v>58</v>
      </c>
      <c r="AB132" s="1497" t="s">
        <v>59</v>
      </c>
      <c r="AC132" s="1500">
        <v>0.36</v>
      </c>
      <c r="AD132" s="1501" t="s">
        <v>90</v>
      </c>
      <c r="AE132" s="1499">
        <v>0.8</v>
      </c>
      <c r="AF132" s="1501" t="s">
        <v>130</v>
      </c>
      <c r="AG132" s="1502" t="s">
        <v>129</v>
      </c>
      <c r="AH132" s="2204"/>
      <c r="AI132" s="1810"/>
      <c r="AJ132" s="1811"/>
      <c r="AK132" s="2205"/>
      <c r="AL132" s="2039"/>
      <c r="AM132" s="2203"/>
      <c r="AN132" s="1504"/>
      <c r="AO132" s="1783"/>
    </row>
    <row r="133" spans="2:41" x14ac:dyDescent="0.3">
      <c r="AI133" s="1326"/>
      <c r="AJ133" s="1510"/>
      <c r="AL133" s="1510"/>
    </row>
    <row r="139" spans="2:41" ht="17.25" thickBot="1" x14ac:dyDescent="0.35"/>
    <row r="140" spans="2:41" ht="17.25" thickBot="1" x14ac:dyDescent="0.35">
      <c r="H140" s="1414"/>
    </row>
  </sheetData>
  <protectedRanges>
    <protectedRange algorithmName="SHA-512" hashValue="G9bsd8ul70ySco/fjwoWEDABnXqVPz4YLkYmFCYj+rKlKkH9jH+EOHsXMfELT3EUbmL/wOE+3Kxk47F1wcNXBA==" saltValue="Bv4mwMmuON34DS/avFYXpQ==" spinCount="100000" sqref="AI43:AN44 AL45:AM46" name="Rango1_5"/>
    <protectedRange algorithmName="SHA-512" hashValue="G9bsd8ul70ySco/fjwoWEDABnXqVPz4YLkYmFCYj+rKlKkH9jH+EOHsXMfELT3EUbmL/wOE+3Kxk47F1wcNXBA==" saltValue="Bv4mwMmuON34DS/avFYXpQ==" spinCount="100000" sqref="G45" name="Rango1_4"/>
    <protectedRange algorithmName="SHA-512" hashValue="G9bsd8ul70ySco/fjwoWEDABnXqVPz4YLkYmFCYj+rKlKkH9jH+EOHsXMfELT3EUbmL/wOE+3Kxk47F1wcNXBA==" saltValue="Bv4mwMmuON34DS/avFYXpQ==" spinCount="100000" sqref="J45:J46" name="Rango1_2"/>
    <protectedRange algorithmName="SHA-512" hashValue="G9bsd8ul70ySco/fjwoWEDABnXqVPz4YLkYmFCYj+rKlKkH9jH+EOHsXMfELT3EUbmL/wOE+3Kxk47F1wcNXBA==" saltValue="Bv4mwMmuON34DS/avFYXpQ==" spinCount="100000" sqref="S45:S46" name="Rango1_2_1_1"/>
    <protectedRange algorithmName="SHA-512" hashValue="G9bsd8ul70ySco/fjwoWEDABnXqVPz4YLkYmFCYj+rKlKkH9jH+EOHsXMfELT3EUbmL/wOE+3Kxk47F1wcNXBA==" saltValue="Bv4mwMmuON34DS/avFYXpQ==" spinCount="100000" sqref="AK45:AK46" name="Rango1_5_1"/>
    <protectedRange algorithmName="SHA-512" hashValue="G9bsd8ul70ySco/fjwoWEDABnXqVPz4YLkYmFCYj+rKlKkH9jH+EOHsXMfELT3EUbmL/wOE+3Kxk47F1wcNXBA==" saltValue="Bv4mwMmuON34DS/avFYXpQ==" spinCount="100000" sqref="AI45:AJ46 AN45:AN46" name="Rango1_6"/>
    <protectedRange algorithmName="SHA-512" hashValue="G9bsd8ul70ySco/fjwoWEDABnXqVPz4YLkYmFCYj+rKlKkH9jH+EOHsXMfELT3EUbmL/wOE+3Kxk47F1wcNXBA==" saltValue="Bv4mwMmuON34DS/avFYXpQ==" spinCount="100000" sqref="I103:J103" name="Rango1_2_1"/>
    <protectedRange algorithmName="SHA-512" hashValue="G9bsd8ul70ySco/fjwoWEDABnXqVPz4YLkYmFCYj+rKlKkH9jH+EOHsXMfELT3EUbmL/wOE+3Kxk47F1wcNXBA==" saltValue="Bv4mwMmuON34DS/avFYXpQ==" spinCount="100000" sqref="G36" name="Rango1"/>
    <protectedRange algorithmName="SHA-512" hashValue="G9bsd8ul70ySco/fjwoWEDABnXqVPz4YLkYmFCYj+rKlKkH9jH+EOHsXMfELT3EUbmL/wOE+3Kxk47F1wcNXBA==" saltValue="Bv4mwMmuON34DS/avFYXpQ==" spinCount="100000" sqref="R36:S36" name="Rango1_1"/>
    <protectedRange algorithmName="SHA-512" hashValue="G9bsd8ul70ySco/fjwoWEDABnXqVPz4YLkYmFCYj+rKlKkH9jH+EOHsXMfELT3EUbmL/wOE+3Kxk47F1wcNXBA==" saltValue="Bv4mwMmuON34DS/avFYXpQ==" spinCount="100000" sqref="AK103" name="Rango1_2_2_1"/>
    <protectedRange algorithmName="SHA-512" hashValue="G9bsd8ul70ySco/fjwoWEDABnXqVPz4YLkYmFCYj+rKlKkH9jH+EOHsXMfELT3EUbmL/wOE+3Kxk47F1wcNXBA==" saltValue="Bv4mwMmuON34DS/avFYXpQ==" spinCount="100000" sqref="AO103" name="Rango1_2_3_1"/>
    <protectedRange algorithmName="SHA-512" hashValue="G9bsd8ul70ySco/fjwoWEDABnXqVPz4YLkYmFCYj+rKlKkH9jH+EOHsXMfELT3EUbmL/wOE+3Kxk47F1wcNXBA==" saltValue="Bv4mwMmuON34DS/avFYXpQ==" spinCount="100000" sqref="AI103" name="Rango1_2_2_6"/>
    <protectedRange algorithmName="SHA-512" hashValue="G9bsd8ul70ySco/fjwoWEDABnXqVPz4YLkYmFCYj+rKlKkH9jH+EOHsXMfELT3EUbmL/wOE+3Kxk47F1wcNXBA==" saltValue="Bv4mwMmuON34DS/avFYXpQ==" spinCount="100000" sqref="AJ103" name="Rango1_2_2_6_1"/>
  </protectedRanges>
  <autoFilter ref="A8:BZ132" xr:uid="{1EF0AB00-F6F1-471C-89D4-3C77AC86B28F}"/>
  <mergeCells count="898">
    <mergeCell ref="B69:B92"/>
    <mergeCell ref="C69:C92"/>
    <mergeCell ref="D69:D92"/>
    <mergeCell ref="G89:G91"/>
    <mergeCell ref="H89:H91"/>
    <mergeCell ref="I89:I91"/>
    <mergeCell ref="F78:F80"/>
    <mergeCell ref="G78:G80"/>
    <mergeCell ref="E73:E74"/>
    <mergeCell ref="F73:F74"/>
    <mergeCell ref="G73:G74"/>
    <mergeCell ref="E83:E84"/>
    <mergeCell ref="F83:F84"/>
    <mergeCell ref="E81:E82"/>
    <mergeCell ref="E78:E80"/>
    <mergeCell ref="E76:E77"/>
    <mergeCell ref="F76:F77"/>
    <mergeCell ref="G85:G88"/>
    <mergeCell ref="H85:H88"/>
    <mergeCell ref="F85:F88"/>
    <mergeCell ref="E85:E88"/>
    <mergeCell ref="H78:H80"/>
    <mergeCell ref="G81:G82"/>
    <mergeCell ref="L73:L74"/>
    <mergeCell ref="M85:M88"/>
    <mergeCell ref="J85:J88"/>
    <mergeCell ref="K85:K88"/>
    <mergeCell ref="L85:L88"/>
    <mergeCell ref="N85:N88"/>
    <mergeCell ref="L76:L77"/>
    <mergeCell ref="M76:M77"/>
    <mergeCell ref="N76:N77"/>
    <mergeCell ref="J76:J77"/>
    <mergeCell ref="J83:J84"/>
    <mergeCell ref="K76:K77"/>
    <mergeCell ref="K73:K74"/>
    <mergeCell ref="K83:K84"/>
    <mergeCell ref="L83:L84"/>
    <mergeCell ref="M83:M84"/>
    <mergeCell ref="J81:J82"/>
    <mergeCell ref="J78:J80"/>
    <mergeCell ref="K81:K82"/>
    <mergeCell ref="L81:L82"/>
    <mergeCell ref="M73:M74"/>
    <mergeCell ref="P115:P116"/>
    <mergeCell ref="I104:I105"/>
    <mergeCell ref="I101:I102"/>
    <mergeCell ref="F110:F112"/>
    <mergeCell ref="G110:G112"/>
    <mergeCell ref="H110:H112"/>
    <mergeCell ref="I110:I112"/>
    <mergeCell ref="K78:K80"/>
    <mergeCell ref="L78:L80"/>
    <mergeCell ref="M78:M80"/>
    <mergeCell ref="N78:N80"/>
    <mergeCell ref="I78:I80"/>
    <mergeCell ref="I85:I88"/>
    <mergeCell ref="M110:M112"/>
    <mergeCell ref="N110:N112"/>
    <mergeCell ref="J110:J112"/>
    <mergeCell ref="K110:K112"/>
    <mergeCell ref="L110:L112"/>
    <mergeCell ref="F108:F109"/>
    <mergeCell ref="G108:G109"/>
    <mergeCell ref="H108:H109"/>
    <mergeCell ref="I108:I109"/>
    <mergeCell ref="I106:I107"/>
    <mergeCell ref="F81:F82"/>
    <mergeCell ref="AI131:AI132"/>
    <mergeCell ref="AJ131:AJ132"/>
    <mergeCell ref="AO121:AO122"/>
    <mergeCell ref="AL118:AL120"/>
    <mergeCell ref="AM118:AM120"/>
    <mergeCell ref="AH129:AH130"/>
    <mergeCell ref="AK129:AK130"/>
    <mergeCell ref="AL129:AL130"/>
    <mergeCell ref="AI129:AI130"/>
    <mergeCell ref="AJ129:AJ130"/>
    <mergeCell ref="AM131:AM132"/>
    <mergeCell ref="AO127:AO128"/>
    <mergeCell ref="AH131:AH132"/>
    <mergeCell ref="AH124:AH126"/>
    <mergeCell ref="AO131:AO132"/>
    <mergeCell ref="AK131:AK132"/>
    <mergeCell ref="AM129:AM130"/>
    <mergeCell ref="AO129:AO130"/>
    <mergeCell ref="AL131:AL132"/>
    <mergeCell ref="AM127:AM128"/>
    <mergeCell ref="AI127:AI128"/>
    <mergeCell ref="AJ127:AJ128"/>
    <mergeCell ref="AM121:AM122"/>
    <mergeCell ref="B123:B128"/>
    <mergeCell ref="C123:C128"/>
    <mergeCell ref="D123:D128"/>
    <mergeCell ref="I127:I128"/>
    <mergeCell ref="AO115:AO116"/>
    <mergeCell ref="AO118:AO120"/>
    <mergeCell ref="AM108:AM109"/>
    <mergeCell ref="AO108:AO109"/>
    <mergeCell ref="AN118:AN120"/>
    <mergeCell ref="AD127:AD128"/>
    <mergeCell ref="AE127:AE128"/>
    <mergeCell ref="AF127:AF128"/>
    <mergeCell ref="AG127:AG128"/>
    <mergeCell ref="AH127:AH128"/>
    <mergeCell ref="AO124:AO126"/>
    <mergeCell ref="AH115:AH116"/>
    <mergeCell ref="AJ108:AJ109"/>
    <mergeCell ref="P108:P109"/>
    <mergeCell ref="D104:D116"/>
    <mergeCell ref="E104:E105"/>
    <mergeCell ref="F104:F105"/>
    <mergeCell ref="G104:G105"/>
    <mergeCell ref="K106:K107"/>
    <mergeCell ref="E127:E128"/>
    <mergeCell ref="B129:B132"/>
    <mergeCell ref="C129:C132"/>
    <mergeCell ref="D129:D132"/>
    <mergeCell ref="E129:E130"/>
    <mergeCell ref="F129:F130"/>
    <mergeCell ref="G129:G130"/>
    <mergeCell ref="E131:E132"/>
    <mergeCell ref="F131:F132"/>
    <mergeCell ref="G131:G132"/>
    <mergeCell ref="F127:F128"/>
    <mergeCell ref="I124:I126"/>
    <mergeCell ref="E124:E126"/>
    <mergeCell ref="F124:F126"/>
    <mergeCell ref="G124:G126"/>
    <mergeCell ref="G127:G128"/>
    <mergeCell ref="H127:H128"/>
    <mergeCell ref="N131:N132"/>
    <mergeCell ref="O131:O132"/>
    <mergeCell ref="H131:H132"/>
    <mergeCell ref="I131:I132"/>
    <mergeCell ref="J131:J132"/>
    <mergeCell ref="K131:K132"/>
    <mergeCell ref="L131:L132"/>
    <mergeCell ref="M131:M132"/>
    <mergeCell ref="L127:L128"/>
    <mergeCell ref="M127:M128"/>
    <mergeCell ref="L124:L126"/>
    <mergeCell ref="M124:M126"/>
    <mergeCell ref="H129:H130"/>
    <mergeCell ref="I129:I130"/>
    <mergeCell ref="J129:J130"/>
    <mergeCell ref="K129:K130"/>
    <mergeCell ref="L129:L130"/>
    <mergeCell ref="P131:P132"/>
    <mergeCell ref="Y127:Y128"/>
    <mergeCell ref="Z127:Z128"/>
    <mergeCell ref="AA127:AA128"/>
    <mergeCell ref="AB127:AB128"/>
    <mergeCell ref="AC127:AC128"/>
    <mergeCell ref="N127:N128"/>
    <mergeCell ref="Q127:Q128"/>
    <mergeCell ref="W127:W128"/>
    <mergeCell ref="N129:N130"/>
    <mergeCell ref="O129:O130"/>
    <mergeCell ref="P129:P130"/>
    <mergeCell ref="O127:O128"/>
    <mergeCell ref="P127:P128"/>
    <mergeCell ref="R127:R128"/>
    <mergeCell ref="S127:S128"/>
    <mergeCell ref="X127:X128"/>
    <mergeCell ref="T127:T128"/>
    <mergeCell ref="U127:U128"/>
    <mergeCell ref="V127:V128"/>
    <mergeCell ref="M129:M130"/>
    <mergeCell ref="J127:J128"/>
    <mergeCell ref="K127:K128"/>
    <mergeCell ref="AK127:AK128"/>
    <mergeCell ref="AL127:AL128"/>
    <mergeCell ref="N118:N120"/>
    <mergeCell ref="AH118:AH120"/>
    <mergeCell ref="AK121:AK122"/>
    <mergeCell ref="AL121:AL122"/>
    <mergeCell ref="O118:O120"/>
    <mergeCell ref="P118:P120"/>
    <mergeCell ref="L118:L120"/>
    <mergeCell ref="M118:M120"/>
    <mergeCell ref="AI121:AI122"/>
    <mergeCell ref="AJ121:AJ122"/>
    <mergeCell ref="L121:L122"/>
    <mergeCell ref="M121:M122"/>
    <mergeCell ref="AI118:AI120"/>
    <mergeCell ref="AJ118:AJ120"/>
    <mergeCell ref="AK118:AK120"/>
    <mergeCell ref="N121:N122"/>
    <mergeCell ref="O121:O122"/>
    <mergeCell ref="P121:P122"/>
    <mergeCell ref="AH121:AH122"/>
    <mergeCell ref="H124:H126"/>
    <mergeCell ref="K124:K126"/>
    <mergeCell ref="J124:J126"/>
    <mergeCell ref="O124:O126"/>
    <mergeCell ref="P124:P126"/>
    <mergeCell ref="N124:N126"/>
    <mergeCell ref="H118:H120"/>
    <mergeCell ref="I118:I120"/>
    <mergeCell ref="J118:J120"/>
    <mergeCell ref="K118:K120"/>
    <mergeCell ref="F113:F114"/>
    <mergeCell ref="E121:E122"/>
    <mergeCell ref="F121:F122"/>
    <mergeCell ref="G121:G122"/>
    <mergeCell ref="H121:H122"/>
    <mergeCell ref="I121:I122"/>
    <mergeCell ref="J121:J122"/>
    <mergeCell ref="K121:K122"/>
    <mergeCell ref="E115:E116"/>
    <mergeCell ref="F115:F116"/>
    <mergeCell ref="G115:G116"/>
    <mergeCell ref="H115:H116"/>
    <mergeCell ref="I115:I116"/>
    <mergeCell ref="E113:E114"/>
    <mergeCell ref="J115:J116"/>
    <mergeCell ref="K113:K114"/>
    <mergeCell ref="G113:G114"/>
    <mergeCell ref="H113:H114"/>
    <mergeCell ref="I113:I114"/>
    <mergeCell ref="J113:J114"/>
    <mergeCell ref="B117:B122"/>
    <mergeCell ref="C117:C122"/>
    <mergeCell ref="AM113:AM114"/>
    <mergeCell ref="AO113:AO114"/>
    <mergeCell ref="O113:O114"/>
    <mergeCell ref="P113:P114"/>
    <mergeCell ref="AH113:AH114"/>
    <mergeCell ref="AO110:AO112"/>
    <mergeCell ref="AH110:AH112"/>
    <mergeCell ref="AJ110:AJ112"/>
    <mergeCell ref="AK110:AK112"/>
    <mergeCell ref="AL110:AL112"/>
    <mergeCell ref="AM110:AM112"/>
    <mergeCell ref="O110:O112"/>
    <mergeCell ref="P110:P112"/>
    <mergeCell ref="AJ113:AJ114"/>
    <mergeCell ref="AL113:AL114"/>
    <mergeCell ref="D117:D122"/>
    <mergeCell ref="E118:E120"/>
    <mergeCell ref="F118:F120"/>
    <mergeCell ref="G118:G120"/>
    <mergeCell ref="K115:K116"/>
    <mergeCell ref="L115:L116"/>
    <mergeCell ref="E110:E112"/>
    <mergeCell ref="AI108:AI109"/>
    <mergeCell ref="L104:L105"/>
    <mergeCell ref="M104:M105"/>
    <mergeCell ref="N104:N105"/>
    <mergeCell ref="P106:P107"/>
    <mergeCell ref="J106:J107"/>
    <mergeCell ref="O104:O105"/>
    <mergeCell ref="P104:P105"/>
    <mergeCell ref="K108:K109"/>
    <mergeCell ref="O106:O107"/>
    <mergeCell ref="L106:L107"/>
    <mergeCell ref="M106:M107"/>
    <mergeCell ref="N106:N107"/>
    <mergeCell ref="AH106:AH107"/>
    <mergeCell ref="M108:M109"/>
    <mergeCell ref="N108:N109"/>
    <mergeCell ref="AH108:AH109"/>
    <mergeCell ref="J108:J109"/>
    <mergeCell ref="AO101:AO102"/>
    <mergeCell ref="AJ101:AJ102"/>
    <mergeCell ref="O101:O102"/>
    <mergeCell ref="P101:P102"/>
    <mergeCell ref="AM106:AM107"/>
    <mergeCell ref="AO106:AO107"/>
    <mergeCell ref="AO104:AO105"/>
    <mergeCell ref="H104:H105"/>
    <mergeCell ref="J104:J105"/>
    <mergeCell ref="K104:K105"/>
    <mergeCell ref="AH104:AH105"/>
    <mergeCell ref="AH101:AH102"/>
    <mergeCell ref="AI101:AI102"/>
    <mergeCell ref="J101:J102"/>
    <mergeCell ref="K101:K102"/>
    <mergeCell ref="L101:L102"/>
    <mergeCell ref="M101:M102"/>
    <mergeCell ref="AO83:AO84"/>
    <mergeCell ref="G83:G84"/>
    <mergeCell ref="H83:H84"/>
    <mergeCell ref="I83:I84"/>
    <mergeCell ref="N83:N84"/>
    <mergeCell ref="AH89:AH91"/>
    <mergeCell ref="AH98:AH100"/>
    <mergeCell ref="G101:G102"/>
    <mergeCell ref="AL89:AL91"/>
    <mergeCell ref="AM89:AM91"/>
    <mergeCell ref="O98:O100"/>
    <mergeCell ref="P98:P100"/>
    <mergeCell ref="O85:O88"/>
    <mergeCell ref="O89:O91"/>
    <mergeCell ref="P89:P91"/>
    <mergeCell ref="K89:K91"/>
    <mergeCell ref="L89:L91"/>
    <mergeCell ref="M89:M91"/>
    <mergeCell ref="N89:N91"/>
    <mergeCell ref="AO85:AO88"/>
    <mergeCell ref="AO98:AO100"/>
    <mergeCell ref="J98:J100"/>
    <mergeCell ref="K98:K100"/>
    <mergeCell ref="L98:L100"/>
    <mergeCell ref="AN83:AN84"/>
    <mergeCell ref="AN85:AN86"/>
    <mergeCell ref="E98:E100"/>
    <mergeCell ref="F98:F100"/>
    <mergeCell ref="G98:G100"/>
    <mergeCell ref="H98:H100"/>
    <mergeCell ref="E101:E102"/>
    <mergeCell ref="F101:F102"/>
    <mergeCell ref="P85:P88"/>
    <mergeCell ref="AK101:AK102"/>
    <mergeCell ref="AL101:AL102"/>
    <mergeCell ref="AM101:AM102"/>
    <mergeCell ref="J89:J91"/>
    <mergeCell ref="E89:E91"/>
    <mergeCell ref="F89:F91"/>
    <mergeCell ref="H101:H102"/>
    <mergeCell ref="M98:M100"/>
    <mergeCell ref="N98:N100"/>
    <mergeCell ref="N101:N102"/>
    <mergeCell ref="B104:B116"/>
    <mergeCell ref="C104:C116"/>
    <mergeCell ref="AK108:AK109"/>
    <mergeCell ref="AL108:AL109"/>
    <mergeCell ref="AL106:AL107"/>
    <mergeCell ref="C93:C103"/>
    <mergeCell ref="D93:D103"/>
    <mergeCell ref="L113:L114"/>
    <mergeCell ref="M113:M114"/>
    <mergeCell ref="N113:N114"/>
    <mergeCell ref="M115:M116"/>
    <mergeCell ref="N115:N116"/>
    <mergeCell ref="O115:O116"/>
    <mergeCell ref="B93:B103"/>
    <mergeCell ref="AI106:AI107"/>
    <mergeCell ref="AJ106:AJ107"/>
    <mergeCell ref="AK106:AK107"/>
    <mergeCell ref="H106:H107"/>
    <mergeCell ref="E106:E107"/>
    <mergeCell ref="F106:F107"/>
    <mergeCell ref="G106:G107"/>
    <mergeCell ref="L108:L109"/>
    <mergeCell ref="O108:O109"/>
    <mergeCell ref="E108:E109"/>
    <mergeCell ref="AO89:AO91"/>
    <mergeCell ref="I81:I82"/>
    <mergeCell ref="H81:H82"/>
    <mergeCell ref="AI89:AI91"/>
    <mergeCell ref="AJ89:AJ91"/>
    <mergeCell ref="AK89:AK91"/>
    <mergeCell ref="AH85:AH86"/>
    <mergeCell ref="M81:M82"/>
    <mergeCell ref="AH83:AH84"/>
    <mergeCell ref="N81:N82"/>
    <mergeCell ref="O83:O84"/>
    <mergeCell ref="P83:P84"/>
    <mergeCell ref="Y81:Y82"/>
    <mergeCell ref="X81:X82"/>
    <mergeCell ref="W81:W82"/>
    <mergeCell ref="V81:V82"/>
    <mergeCell ref="O81:O82"/>
    <mergeCell ref="P81:P82"/>
    <mergeCell ref="AG81:AG82"/>
    <mergeCell ref="AF81:AF82"/>
    <mergeCell ref="AE81:AE82"/>
    <mergeCell ref="AD81:AD82"/>
    <mergeCell ref="AC81:AC82"/>
    <mergeCell ref="AB81:AB82"/>
    <mergeCell ref="AA81:AA82"/>
    <mergeCell ref="Z81:Z82"/>
    <mergeCell ref="P78:P80"/>
    <mergeCell ref="R81:R82"/>
    <mergeCell ref="Q81:Q82"/>
    <mergeCell ref="Z78:Z80"/>
    <mergeCell ref="AE78:AE80"/>
    <mergeCell ref="AF78:AF80"/>
    <mergeCell ref="AG78:AG80"/>
    <mergeCell ref="X78:X80"/>
    <mergeCell ref="Y78:Y80"/>
    <mergeCell ref="T78:T80"/>
    <mergeCell ref="U78:U80"/>
    <mergeCell ref="V78:V80"/>
    <mergeCell ref="W78:W80"/>
    <mergeCell ref="U81:U82"/>
    <mergeCell ref="O76:O77"/>
    <mergeCell ref="P76:P77"/>
    <mergeCell ref="S76:S77"/>
    <mergeCell ref="T76:T77"/>
    <mergeCell ref="U76:U77"/>
    <mergeCell ref="N73:N74"/>
    <mergeCell ref="AO81:AO82"/>
    <mergeCell ref="AA78:AA80"/>
    <mergeCell ref="AB78:AB80"/>
    <mergeCell ref="AC78:AC80"/>
    <mergeCell ref="AD78:AD80"/>
    <mergeCell ref="Q78:Q80"/>
    <mergeCell ref="R78:R80"/>
    <mergeCell ref="S78:S80"/>
    <mergeCell ref="AL81:AL82"/>
    <mergeCell ref="AH81:AH82"/>
    <mergeCell ref="T81:T82"/>
    <mergeCell ref="S81:S82"/>
    <mergeCell ref="AI81:AI82"/>
    <mergeCell ref="AJ81:AJ82"/>
    <mergeCell ref="AK81:AK82"/>
    <mergeCell ref="AH78:AH80"/>
    <mergeCell ref="O78:O80"/>
    <mergeCell ref="AM81:AM82"/>
    <mergeCell ref="AM76:AM77"/>
    <mergeCell ref="Q76:Q77"/>
    <mergeCell ref="R76:R77"/>
    <mergeCell ref="AG76:AG77"/>
    <mergeCell ref="AB76:AB77"/>
    <mergeCell ref="AC76:AC77"/>
    <mergeCell ref="AD76:AD77"/>
    <mergeCell ref="AE76:AE77"/>
    <mergeCell ref="AF76:AF77"/>
    <mergeCell ref="AH76:AH77"/>
    <mergeCell ref="AI76:AI77"/>
    <mergeCell ref="AJ76:AJ77"/>
    <mergeCell ref="AK76:AK77"/>
    <mergeCell ref="AL76:AL77"/>
    <mergeCell ref="AO76:AO77"/>
    <mergeCell ref="AL73:AL74"/>
    <mergeCell ref="AM73:AM74"/>
    <mergeCell ref="AO73:AO74"/>
    <mergeCell ref="AO78:AO80"/>
    <mergeCell ref="L61:L65"/>
    <mergeCell ref="M61:M65"/>
    <mergeCell ref="N61:N65"/>
    <mergeCell ref="N67:N68"/>
    <mergeCell ref="V76:V77"/>
    <mergeCell ref="W76:W77"/>
    <mergeCell ref="X76:X77"/>
    <mergeCell ref="Y76:Y77"/>
    <mergeCell ref="Z76:Z77"/>
    <mergeCell ref="AA76:AA77"/>
    <mergeCell ref="AM78:AM80"/>
    <mergeCell ref="AI78:AI80"/>
    <mergeCell ref="AJ78:AJ80"/>
    <mergeCell ref="AK78:AK80"/>
    <mergeCell ref="AL78:AL80"/>
    <mergeCell ref="AD73:AD74"/>
    <mergeCell ref="AE73:AE74"/>
    <mergeCell ref="AF73:AF74"/>
    <mergeCell ref="AG73:AG74"/>
    <mergeCell ref="AJ59:AJ60"/>
    <mergeCell ref="J59:J60"/>
    <mergeCell ref="K59:K60"/>
    <mergeCell ref="L59:L60"/>
    <mergeCell ref="M59:M60"/>
    <mergeCell ref="N59:N60"/>
    <mergeCell ref="AO59:AO60"/>
    <mergeCell ref="AK59:AK60"/>
    <mergeCell ref="AL59:AL60"/>
    <mergeCell ref="AC73:AC74"/>
    <mergeCell ref="X73:X74"/>
    <mergeCell ref="Y73:Y74"/>
    <mergeCell ref="Q73:Q74"/>
    <mergeCell ref="AJ73:AJ74"/>
    <mergeCell ref="AK73:AK74"/>
    <mergeCell ref="AI73:AI74"/>
    <mergeCell ref="R73:R74"/>
    <mergeCell ref="S73:S74"/>
    <mergeCell ref="T73:T74"/>
    <mergeCell ref="U73:U74"/>
    <mergeCell ref="V73:V74"/>
    <mergeCell ref="W73:W74"/>
    <mergeCell ref="Z73:Z74"/>
    <mergeCell ref="AA73:AA74"/>
    <mergeCell ref="AB73:AB74"/>
    <mergeCell ref="AH73:AH74"/>
    <mergeCell ref="P61:P65"/>
    <mergeCell ref="AJ61:AJ65"/>
    <mergeCell ref="AK61:AK65"/>
    <mergeCell ref="K61:K65"/>
    <mergeCell ref="AK67:AK68"/>
    <mergeCell ref="AL67:AL68"/>
    <mergeCell ref="AL61:AL65"/>
    <mergeCell ref="AM61:AM65"/>
    <mergeCell ref="AM67:AM68"/>
    <mergeCell ref="AN45:AN46"/>
    <mergeCell ref="AO45:AO46"/>
    <mergeCell ref="AH45:AH46"/>
    <mergeCell ref="AI45:AI46"/>
    <mergeCell ref="AJ45:AJ46"/>
    <mergeCell ref="AK45:AK46"/>
    <mergeCell ref="AL45:AL46"/>
    <mergeCell ref="AM45:AM46"/>
    <mergeCell ref="M45:M46"/>
    <mergeCell ref="N45:N46"/>
    <mergeCell ref="K57:K58"/>
    <mergeCell ref="L57:L58"/>
    <mergeCell ref="P57:P58"/>
    <mergeCell ref="AO57:AO58"/>
    <mergeCell ref="N57:N58"/>
    <mergeCell ref="O57:O58"/>
    <mergeCell ref="O73:O74"/>
    <mergeCell ref="P73:P74"/>
    <mergeCell ref="G76:G77"/>
    <mergeCell ref="H76:H77"/>
    <mergeCell ref="I61:I65"/>
    <mergeCell ref="J61:J65"/>
    <mergeCell ref="O59:O60"/>
    <mergeCell ref="P59:P60"/>
    <mergeCell ref="AH59:AH60"/>
    <mergeCell ref="AI59:AI60"/>
    <mergeCell ref="AH57:AH58"/>
    <mergeCell ref="AO67:AO68"/>
    <mergeCell ref="AH67:AH68"/>
    <mergeCell ref="AI67:AI68"/>
    <mergeCell ref="AJ67:AJ68"/>
    <mergeCell ref="L67:L68"/>
    <mergeCell ref="M67:M68"/>
    <mergeCell ref="O67:O68"/>
    <mergeCell ref="I45:I46"/>
    <mergeCell ref="J45:J46"/>
    <mergeCell ref="K45:K46"/>
    <mergeCell ref="L45:L46"/>
    <mergeCell ref="AC47:AC48"/>
    <mergeCell ref="L43:L44"/>
    <mergeCell ref="K43:K44"/>
    <mergeCell ref="AD47:AD48"/>
    <mergeCell ref="AE47:AE48"/>
    <mergeCell ref="Y47:Y48"/>
    <mergeCell ref="Z47:Z48"/>
    <mergeCell ref="O45:O46"/>
    <mergeCell ref="P45:P46"/>
    <mergeCell ref="W47:W48"/>
    <mergeCell ref="X47:X48"/>
    <mergeCell ref="AA47:AA48"/>
    <mergeCell ref="AB47:AB48"/>
    <mergeCell ref="M40:M41"/>
    <mergeCell ref="N40:N41"/>
    <mergeCell ref="AI38:AI39"/>
    <mergeCell ref="AJ38:AJ39"/>
    <mergeCell ref="AK38:AK39"/>
    <mergeCell ref="AI40:AI41"/>
    <mergeCell ref="AJ40:AJ41"/>
    <mergeCell ref="B43:B46"/>
    <mergeCell ref="C43:C46"/>
    <mergeCell ref="D43:D46"/>
    <mergeCell ref="E43:E44"/>
    <mergeCell ref="F43:F44"/>
    <mergeCell ref="G43:G44"/>
    <mergeCell ref="H43:H44"/>
    <mergeCell ref="I43:I44"/>
    <mergeCell ref="J43:J44"/>
    <mergeCell ref="E45:E46"/>
    <mergeCell ref="F45:F46"/>
    <mergeCell ref="G45:G46"/>
    <mergeCell ref="H45:H46"/>
    <mergeCell ref="M43:M44"/>
    <mergeCell ref="N43:N44"/>
    <mergeCell ref="O43:O44"/>
    <mergeCell ref="P43:P44"/>
    <mergeCell ref="AN43:AN44"/>
    <mergeCell ref="AO43:AO44"/>
    <mergeCell ref="O40:O41"/>
    <mergeCell ref="P40:P41"/>
    <mergeCell ref="AH40:AH41"/>
    <mergeCell ref="AO38:AO39"/>
    <mergeCell ref="AL38:AL39"/>
    <mergeCell ref="AM38:AM39"/>
    <mergeCell ref="AN38:AN39"/>
    <mergeCell ref="AL40:AL41"/>
    <mergeCell ref="AM40:AM41"/>
    <mergeCell ref="AN40:AN41"/>
    <mergeCell ref="AO40:AO41"/>
    <mergeCell ref="AK40:AK41"/>
    <mergeCell ref="O38:O39"/>
    <mergeCell ref="P38:P39"/>
    <mergeCell ref="AH38:AH39"/>
    <mergeCell ref="AH43:AH44"/>
    <mergeCell ref="AI43:AI44"/>
    <mergeCell ref="AJ43:AJ44"/>
    <mergeCell ref="AK43:AK44"/>
    <mergeCell ref="AL43:AL44"/>
    <mergeCell ref="AM43:AM44"/>
    <mergeCell ref="AO35:AO36"/>
    <mergeCell ref="E38:E39"/>
    <mergeCell ref="F38:F39"/>
    <mergeCell ref="G38:G39"/>
    <mergeCell ref="H38:H39"/>
    <mergeCell ref="I38:I39"/>
    <mergeCell ref="J38:J39"/>
    <mergeCell ref="K38:K39"/>
    <mergeCell ref="L38:L39"/>
    <mergeCell ref="M38:M39"/>
    <mergeCell ref="AI35:AI36"/>
    <mergeCell ref="AJ35:AJ36"/>
    <mergeCell ref="AK35:AK36"/>
    <mergeCell ref="AL35:AL36"/>
    <mergeCell ref="AM35:AM36"/>
    <mergeCell ref="AN35:AN36"/>
    <mergeCell ref="N35:N36"/>
    <mergeCell ref="O35:O36"/>
    <mergeCell ref="P35:P36"/>
    <mergeCell ref="AH35:AH36"/>
    <mergeCell ref="N38:N39"/>
    <mergeCell ref="B34:B41"/>
    <mergeCell ref="C34:C41"/>
    <mergeCell ref="D34:D41"/>
    <mergeCell ref="E35:E36"/>
    <mergeCell ref="F35:F36"/>
    <mergeCell ref="G35:G36"/>
    <mergeCell ref="AC32:AC33"/>
    <mergeCell ref="AD32:AD33"/>
    <mergeCell ref="AE32:AE33"/>
    <mergeCell ref="W32:W33"/>
    <mergeCell ref="X32:X33"/>
    <mergeCell ref="Y32:Y33"/>
    <mergeCell ref="Z32:Z33"/>
    <mergeCell ref="AA32:AA33"/>
    <mergeCell ref="AB32:AB33"/>
    <mergeCell ref="B29:B33"/>
    <mergeCell ref="C29:C33"/>
    <mergeCell ref="H35:H36"/>
    <mergeCell ref="I35:I36"/>
    <mergeCell ref="J35:J36"/>
    <mergeCell ref="K35:K36"/>
    <mergeCell ref="E40:E41"/>
    <mergeCell ref="F40:F41"/>
    <mergeCell ref="G40:G41"/>
    <mergeCell ref="D29:D33"/>
    <mergeCell ref="E29:E30"/>
    <mergeCell ref="L35:L36"/>
    <mergeCell ref="M35:M36"/>
    <mergeCell ref="AO31:AO33"/>
    <mergeCell ref="Q32:Q33"/>
    <mergeCell ref="R32:R33"/>
    <mergeCell ref="S32:S33"/>
    <mergeCell ref="T32:T33"/>
    <mergeCell ref="U32:U33"/>
    <mergeCell ref="V32:V33"/>
    <mergeCell ref="K31:K33"/>
    <mergeCell ref="L31:L33"/>
    <mergeCell ref="M31:M33"/>
    <mergeCell ref="N31:N33"/>
    <mergeCell ref="O31:O33"/>
    <mergeCell ref="P31:P33"/>
    <mergeCell ref="AH31:AH33"/>
    <mergeCell ref="AJ32:AJ33"/>
    <mergeCell ref="AK32:AK33"/>
    <mergeCell ref="AL32:AL33"/>
    <mergeCell ref="AM32:AM33"/>
    <mergeCell ref="AF32:AF33"/>
    <mergeCell ref="AG32:AG33"/>
    <mergeCell ref="AI19:AI21"/>
    <mergeCell ref="AJ19:AJ21"/>
    <mergeCell ref="AK19:AK21"/>
    <mergeCell ref="AH19:AH21"/>
    <mergeCell ref="O19:O21"/>
    <mergeCell ref="AI32:AI33"/>
    <mergeCell ref="AL19:AL21"/>
    <mergeCell ref="AM19:AM21"/>
    <mergeCell ref="AO19:AO21"/>
    <mergeCell ref="AH27:AH28"/>
    <mergeCell ref="AO27:AO28"/>
    <mergeCell ref="O27:O28"/>
    <mergeCell ref="O29:O30"/>
    <mergeCell ref="P29:P30"/>
    <mergeCell ref="AH29:AH30"/>
    <mergeCell ref="AO29:AO30"/>
    <mergeCell ref="P24:P26"/>
    <mergeCell ref="AH24:AH26"/>
    <mergeCell ref="AO24:AO26"/>
    <mergeCell ref="O24:O26"/>
    <mergeCell ref="AH22:AH23"/>
    <mergeCell ref="AL22:AL23"/>
    <mergeCell ref="AM22:AM23"/>
    <mergeCell ref="AO22:AO23"/>
    <mergeCell ref="AK14:AK15"/>
    <mergeCell ref="AL14:AL15"/>
    <mergeCell ref="AM14:AM15"/>
    <mergeCell ref="AO14:AO15"/>
    <mergeCell ref="N14:N15"/>
    <mergeCell ref="O14:O15"/>
    <mergeCell ref="P14:P15"/>
    <mergeCell ref="AH14:AH15"/>
    <mergeCell ref="AO9:AO11"/>
    <mergeCell ref="O9:O11"/>
    <mergeCell ref="P9:P11"/>
    <mergeCell ref="AH9:AH11"/>
    <mergeCell ref="AI9:AI11"/>
    <mergeCell ref="AJ9:AJ11"/>
    <mergeCell ref="AO12:AO13"/>
    <mergeCell ref="AI14:AI15"/>
    <mergeCell ref="AJ14:AJ15"/>
    <mergeCell ref="AH12:AH13"/>
    <mergeCell ref="N9:N11"/>
    <mergeCell ref="E24:E26"/>
    <mergeCell ref="P22:P23"/>
    <mergeCell ref="F24:F26"/>
    <mergeCell ref="G24:G26"/>
    <mergeCell ref="H24:H26"/>
    <mergeCell ref="I24:I26"/>
    <mergeCell ref="J24:J26"/>
    <mergeCell ref="K24:K26"/>
    <mergeCell ref="E22:E23"/>
    <mergeCell ref="N24:N26"/>
    <mergeCell ref="AI22:AI23"/>
    <mergeCell ref="AJ22:AJ23"/>
    <mergeCell ref="AK22:AK23"/>
    <mergeCell ref="H22:H23"/>
    <mergeCell ref="I22:I23"/>
    <mergeCell ref="J22:J23"/>
    <mergeCell ref="K22:K23"/>
    <mergeCell ref="L22:L23"/>
    <mergeCell ref="M22:M23"/>
    <mergeCell ref="N22:N23"/>
    <mergeCell ref="O22:O23"/>
    <mergeCell ref="AF7:AF8"/>
    <mergeCell ref="R7:R8"/>
    <mergeCell ref="L12:L13"/>
    <mergeCell ref="M12:M13"/>
    <mergeCell ref="N12:N13"/>
    <mergeCell ref="I14:I15"/>
    <mergeCell ref="J14:J15"/>
    <mergeCell ref="K14:K15"/>
    <mergeCell ref="E27:E28"/>
    <mergeCell ref="F27:F28"/>
    <mergeCell ref="G27:G28"/>
    <mergeCell ref="H27:H28"/>
    <mergeCell ref="I27:I28"/>
    <mergeCell ref="M27:M28"/>
    <mergeCell ref="H19:H21"/>
    <mergeCell ref="I19:I21"/>
    <mergeCell ref="J19:J21"/>
    <mergeCell ref="K19:K21"/>
    <mergeCell ref="L19:L21"/>
    <mergeCell ref="M19:M21"/>
    <mergeCell ref="N19:N21"/>
    <mergeCell ref="N27:N28"/>
    <mergeCell ref="L9:L11"/>
    <mergeCell ref="M9:M11"/>
    <mergeCell ref="B17:B18"/>
    <mergeCell ref="C17:C18"/>
    <mergeCell ref="D17:D18"/>
    <mergeCell ref="B12:B16"/>
    <mergeCell ref="C12:C16"/>
    <mergeCell ref="D12:D16"/>
    <mergeCell ref="E12:E13"/>
    <mergeCell ref="F12:F13"/>
    <mergeCell ref="G12:G13"/>
    <mergeCell ref="E14:E15"/>
    <mergeCell ref="AG7:AG8"/>
    <mergeCell ref="L14:L15"/>
    <mergeCell ref="B19:B28"/>
    <mergeCell ref="B1:AO1"/>
    <mergeCell ref="B2:AO2"/>
    <mergeCell ref="B3:AO3"/>
    <mergeCell ref="AL9:AL11"/>
    <mergeCell ref="AM9:AM11"/>
    <mergeCell ref="AI6:AN6"/>
    <mergeCell ref="Q7:Q8"/>
    <mergeCell ref="AE7:AE8"/>
    <mergeCell ref="O12:O13"/>
    <mergeCell ref="P12:P13"/>
    <mergeCell ref="S7:S8"/>
    <mergeCell ref="T7:T8"/>
    <mergeCell ref="AD7:AD8"/>
    <mergeCell ref="J27:J28"/>
    <mergeCell ref="K27:K28"/>
    <mergeCell ref="L24:L26"/>
    <mergeCell ref="M24:M26"/>
    <mergeCell ref="K9:K11"/>
    <mergeCell ref="Q6:AB6"/>
    <mergeCell ref="AC6:AH6"/>
    <mergeCell ref="H12:H13"/>
    <mergeCell ref="AP3:BZ3"/>
    <mergeCell ref="B4:AO4"/>
    <mergeCell ref="AP4:BZ4"/>
    <mergeCell ref="AN7:AN8"/>
    <mergeCell ref="AO7:AO8"/>
    <mergeCell ref="B9:B11"/>
    <mergeCell ref="C9:C11"/>
    <mergeCell ref="D9:D11"/>
    <mergeCell ref="E9:E11"/>
    <mergeCell ref="F9:F11"/>
    <mergeCell ref="G9:G11"/>
    <mergeCell ref="H9:H11"/>
    <mergeCell ref="I9:I11"/>
    <mergeCell ref="AH7:AH8"/>
    <mergeCell ref="AI7:AI8"/>
    <mergeCell ref="AJ7:AJ8"/>
    <mergeCell ref="AK7:AK8"/>
    <mergeCell ref="AL7:AL8"/>
    <mergeCell ref="AM7:AM8"/>
    <mergeCell ref="U7:AB7"/>
    <mergeCell ref="AC7:AC8"/>
    <mergeCell ref="B5:AO5"/>
    <mergeCell ref="B6:L7"/>
    <mergeCell ref="AK9:AK11"/>
    <mergeCell ref="M6:P7"/>
    <mergeCell ref="G19:G21"/>
    <mergeCell ref="F22:F23"/>
    <mergeCell ref="G22:G23"/>
    <mergeCell ref="F14:F15"/>
    <mergeCell ref="G14:G15"/>
    <mergeCell ref="H14:H15"/>
    <mergeCell ref="I12:I13"/>
    <mergeCell ref="J12:J13"/>
    <mergeCell ref="K12:K13"/>
    <mergeCell ref="J9:J11"/>
    <mergeCell ref="P19:P21"/>
    <mergeCell ref="M14:M15"/>
    <mergeCell ref="M57:M58"/>
    <mergeCell ref="E61:E65"/>
    <mergeCell ref="F61:F65"/>
    <mergeCell ref="G61:G65"/>
    <mergeCell ref="H61:H65"/>
    <mergeCell ref="P47:P48"/>
    <mergeCell ref="P27:P28"/>
    <mergeCell ref="F29:F30"/>
    <mergeCell ref="G29:G30"/>
    <mergeCell ref="H29:H30"/>
    <mergeCell ref="L27:L28"/>
    <mergeCell ref="N29:N30"/>
    <mergeCell ref="E31:E33"/>
    <mergeCell ref="F31:F33"/>
    <mergeCell ref="G31:G33"/>
    <mergeCell ref="H31:H33"/>
    <mergeCell ref="I31:I33"/>
    <mergeCell ref="I29:I30"/>
    <mergeCell ref="K29:K30"/>
    <mergeCell ref="L29:L30"/>
    <mergeCell ref="M29:M30"/>
    <mergeCell ref="H40:H41"/>
    <mergeCell ref="I40:I41"/>
    <mergeCell ref="L40:L41"/>
    <mergeCell ref="C19:C28"/>
    <mergeCell ref="D19:D28"/>
    <mergeCell ref="E19:E21"/>
    <mergeCell ref="F19:F21"/>
    <mergeCell ref="AF47:AF48"/>
    <mergeCell ref="AG47:AG48"/>
    <mergeCell ref="AH47:AH48"/>
    <mergeCell ref="AM59:AM60"/>
    <mergeCell ref="I98:I100"/>
    <mergeCell ref="K47:K48"/>
    <mergeCell ref="L47:L48"/>
    <mergeCell ref="M47:M48"/>
    <mergeCell ref="N47:N48"/>
    <mergeCell ref="O47:O48"/>
    <mergeCell ref="C59:C68"/>
    <mergeCell ref="D59:D68"/>
    <mergeCell ref="E59:E60"/>
    <mergeCell ref="S47:S48"/>
    <mergeCell ref="T47:T48"/>
    <mergeCell ref="U47:U48"/>
    <mergeCell ref="V47:V48"/>
    <mergeCell ref="F59:F60"/>
    <mergeCell ref="G59:G60"/>
    <mergeCell ref="H59:H60"/>
    <mergeCell ref="B47:B58"/>
    <mergeCell ref="C47:C58"/>
    <mergeCell ref="D47:D58"/>
    <mergeCell ref="E47:E48"/>
    <mergeCell ref="F47:F48"/>
    <mergeCell ref="G47:G48"/>
    <mergeCell ref="H47:H48"/>
    <mergeCell ref="I47:I48"/>
    <mergeCell ref="J47:J48"/>
    <mergeCell ref="E57:E58"/>
    <mergeCell ref="F57:F58"/>
    <mergeCell ref="G57:G58"/>
    <mergeCell ref="H57:H58"/>
    <mergeCell ref="I57:I58"/>
    <mergeCell ref="J57:J58"/>
    <mergeCell ref="B59:B68"/>
    <mergeCell ref="AH87:AH88"/>
    <mergeCell ref="AI85:AI86"/>
    <mergeCell ref="AJ85:AJ86"/>
    <mergeCell ref="AK85:AK86"/>
    <mergeCell ref="AL85:AL86"/>
    <mergeCell ref="AM85:AM86"/>
    <mergeCell ref="AI87:AI88"/>
    <mergeCell ref="AJ87:AJ88"/>
    <mergeCell ref="AK87:AK88"/>
    <mergeCell ref="AL87:AL88"/>
    <mergeCell ref="AM87:AM88"/>
    <mergeCell ref="I59:I60"/>
    <mergeCell ref="P67:P68"/>
    <mergeCell ref="AH61:AH65"/>
    <mergeCell ref="AI61:AI65"/>
    <mergeCell ref="E67:E68"/>
    <mergeCell ref="F67:F68"/>
    <mergeCell ref="G67:G68"/>
    <mergeCell ref="H67:H68"/>
    <mergeCell ref="I67:I68"/>
    <mergeCell ref="J67:J68"/>
    <mergeCell ref="K67:K68"/>
    <mergeCell ref="O61:O65"/>
  </mergeCells>
  <conditionalFormatting sqref="P9:Q9 Q10:Q11 P12:Q12 P22 P24 P27 P29 P31 P42:P43 P45 P70:P72 P75:P76 Q75 P83 P85 P89 P73:Q73 Q13:Q16 AG93:AG94 AG37:AG38 P17:P19 Q18:Q23 P78:Q78 AG75:AG76 P93:Q94 P95 AG78 P81:Q81 AG81 P49:P54 P47 AG42:AG47 P96:Q96 AG96 Q101:Q102 Q83:Q91 AG83:AG85 AG50:AG55 Q45:Q55 AG89:AG91 AG18:AG22 Q69:Q72 AG69:AG73">
    <cfRule type="cellIs" dxfId="393" priority="443" operator="equal">
      <formula>"Extrema"</formula>
    </cfRule>
    <cfRule type="cellIs" dxfId="392" priority="444" operator="equal">
      <formula>"Alta"</formula>
    </cfRule>
    <cfRule type="cellIs" dxfId="391" priority="445" operator="equal">
      <formula>"Moderada"</formula>
    </cfRule>
    <cfRule type="cellIs" dxfId="390" priority="446" operator="equal">
      <formula>"Baja"</formula>
    </cfRule>
  </conditionalFormatting>
  <conditionalFormatting sqref="M9 M12 M22 M24 M27 M29 M31 M42:M43 M45 M70:M73 M75:M76 M78 M81 M83 M85 M89 M37:M38 M17:M19 M49:M54 M47 M93:M96">
    <cfRule type="cellIs" dxfId="389" priority="435" operator="equal">
      <formula>"Muy Alta"</formula>
    </cfRule>
    <cfRule type="cellIs" dxfId="388" priority="436" operator="equal">
      <formula>"Alta"</formula>
    </cfRule>
    <cfRule type="cellIs" dxfId="387" priority="437" operator="equal">
      <formula>"Media"</formula>
    </cfRule>
    <cfRule type="cellIs" dxfId="386" priority="438" operator="equal">
      <formula>"Baja"</formula>
    </cfRule>
    <cfRule type="cellIs" dxfId="385" priority="439" operator="equal">
      <formula>"Muy baja"</formula>
    </cfRule>
  </conditionalFormatting>
  <conditionalFormatting sqref="AG9:AG13 AG24:AG32">
    <cfRule type="cellIs" dxfId="384" priority="431" operator="equal">
      <formula>"Extrema"</formula>
    </cfRule>
    <cfRule type="cellIs" dxfId="383" priority="432" operator="equal">
      <formula>"Alta"</formula>
    </cfRule>
    <cfRule type="cellIs" dxfId="382" priority="433" operator="equal">
      <formula>"Moderada"</formula>
    </cfRule>
    <cfRule type="cellIs" dxfId="381" priority="434" operator="equal">
      <formula>"Baja"</formula>
    </cfRule>
  </conditionalFormatting>
  <conditionalFormatting sqref="P14:P15">
    <cfRule type="cellIs" dxfId="380" priority="427" operator="equal">
      <formula>"Extrema"</formula>
    </cfRule>
    <cfRule type="cellIs" dxfId="379" priority="428" operator="equal">
      <formula>"Alta"</formula>
    </cfRule>
    <cfRule type="cellIs" dxfId="378" priority="429" operator="equal">
      <formula>"Moderada"</formula>
    </cfRule>
    <cfRule type="cellIs" dxfId="377" priority="430" operator="equal">
      <formula>"Baja"</formula>
    </cfRule>
  </conditionalFormatting>
  <conditionalFormatting sqref="AG14">
    <cfRule type="cellIs" dxfId="376" priority="423" operator="equal">
      <formula>"Extrema"</formula>
    </cfRule>
    <cfRule type="cellIs" dxfId="375" priority="424" operator="equal">
      <formula>"Alta"</formula>
    </cfRule>
    <cfRule type="cellIs" dxfId="374" priority="425" operator="equal">
      <formula>"Moderada"</formula>
    </cfRule>
    <cfRule type="cellIs" dxfId="373" priority="426" operator="equal">
      <formula>"Baja"</formula>
    </cfRule>
  </conditionalFormatting>
  <conditionalFormatting sqref="M14:M15">
    <cfRule type="cellIs" dxfId="372" priority="418" operator="equal">
      <formula>"Muy Alta"</formula>
    </cfRule>
    <cfRule type="cellIs" dxfId="371" priority="419" operator="equal">
      <formula>"Alta"</formula>
    </cfRule>
    <cfRule type="cellIs" dxfId="370" priority="420" operator="equal">
      <formula>"Media"</formula>
    </cfRule>
    <cfRule type="cellIs" dxfId="369" priority="421" operator="equal">
      <formula>"Baja"</formula>
    </cfRule>
    <cfRule type="cellIs" dxfId="368" priority="422" operator="equal">
      <formula>"Muy baja"</formula>
    </cfRule>
  </conditionalFormatting>
  <conditionalFormatting sqref="P16">
    <cfRule type="cellIs" dxfId="367" priority="414" operator="equal">
      <formula>"Extrema"</formula>
    </cfRule>
    <cfRule type="cellIs" dxfId="366" priority="415" operator="equal">
      <formula>"Alta"</formula>
    </cfRule>
    <cfRule type="cellIs" dxfId="365" priority="416" operator="equal">
      <formula>"Moderada"</formula>
    </cfRule>
    <cfRule type="cellIs" dxfId="364" priority="417" operator="equal">
      <formula>"Baja"</formula>
    </cfRule>
  </conditionalFormatting>
  <conditionalFormatting sqref="AG16">
    <cfRule type="cellIs" dxfId="363" priority="410" operator="equal">
      <formula>"Extrema"</formula>
    </cfRule>
    <cfRule type="cellIs" dxfId="362" priority="411" operator="equal">
      <formula>"Alta"</formula>
    </cfRule>
    <cfRule type="cellIs" dxfId="361" priority="412" operator="equal">
      <formula>"Moderada"</formula>
    </cfRule>
    <cfRule type="cellIs" dxfId="360" priority="413" operator="equal">
      <formula>"Baja"</formula>
    </cfRule>
  </conditionalFormatting>
  <conditionalFormatting sqref="M16">
    <cfRule type="cellIs" dxfId="359" priority="405" operator="equal">
      <formula>"Muy Alta"</formula>
    </cfRule>
    <cfRule type="cellIs" dxfId="358" priority="406" operator="equal">
      <formula>"Alta"</formula>
    </cfRule>
    <cfRule type="cellIs" dxfId="357" priority="407" operator="equal">
      <formula>"Media"</formula>
    </cfRule>
    <cfRule type="cellIs" dxfId="356" priority="408" operator="equal">
      <formula>"Baja"</formula>
    </cfRule>
    <cfRule type="cellIs" dxfId="355" priority="409" operator="equal">
      <formula>"Muy baja"</formula>
    </cfRule>
  </conditionalFormatting>
  <conditionalFormatting sqref="AG23">
    <cfRule type="cellIs" dxfId="354" priority="399" operator="equal">
      <formula>"Extrema"</formula>
    </cfRule>
    <cfRule type="cellIs" dxfId="353" priority="400" operator="equal">
      <formula>"Alta"</formula>
    </cfRule>
    <cfRule type="cellIs" dxfId="352" priority="401" operator="equal">
      <formula>"Moderada"</formula>
    </cfRule>
    <cfRule type="cellIs" dxfId="351" priority="402" operator="equal">
      <formula>"Baja"</formula>
    </cfRule>
  </conditionalFormatting>
  <conditionalFormatting sqref="Q24:Q32 Q42:Q44">
    <cfRule type="cellIs" dxfId="350" priority="395" operator="equal">
      <formula>"Extrema"</formula>
    </cfRule>
    <cfRule type="cellIs" dxfId="349" priority="396" operator="equal">
      <formula>"Alta"</formula>
    </cfRule>
    <cfRule type="cellIs" dxfId="348" priority="397" operator="equal">
      <formula>"Moderada"</formula>
    </cfRule>
    <cfRule type="cellIs" dxfId="347" priority="398" operator="equal">
      <formula>"Baja"</formula>
    </cfRule>
  </conditionalFormatting>
  <conditionalFormatting sqref="P104 P117:P118 P121 P123:P124 P127 P131 P129">
    <cfRule type="cellIs" dxfId="346" priority="391" operator="equal">
      <formula>"Extrema"</formula>
    </cfRule>
    <cfRule type="cellIs" dxfId="345" priority="392" operator="equal">
      <formula>"Alta"</formula>
    </cfRule>
    <cfRule type="cellIs" dxfId="344" priority="393" operator="equal">
      <formula>"Moderada"</formula>
    </cfRule>
    <cfRule type="cellIs" dxfId="343" priority="394" operator="equal">
      <formula>"Baja"</formula>
    </cfRule>
  </conditionalFormatting>
  <conditionalFormatting sqref="M104 M117:M118 M121 M123:M124 M127 M131 M129">
    <cfRule type="cellIs" dxfId="342" priority="383" operator="equal">
      <formula>"Muy Alta"</formula>
    </cfRule>
    <cfRule type="cellIs" dxfId="341" priority="384" operator="equal">
      <formula>"Alta"</formula>
    </cfRule>
    <cfRule type="cellIs" dxfId="340" priority="385" operator="equal">
      <formula>"Media"</formula>
    </cfRule>
    <cfRule type="cellIs" dxfId="339" priority="386" operator="equal">
      <formula>"Baja"</formula>
    </cfRule>
    <cfRule type="cellIs" dxfId="338" priority="387" operator="equal">
      <formula>"Muy baja"</formula>
    </cfRule>
  </conditionalFormatting>
  <conditionalFormatting sqref="AG104:AG105 AG129:AG132 AG116:AG127">
    <cfRule type="cellIs" dxfId="337" priority="379" operator="equal">
      <formula>"Extrema"</formula>
    </cfRule>
    <cfRule type="cellIs" dxfId="336" priority="380" operator="equal">
      <formula>"Alta"</formula>
    </cfRule>
    <cfRule type="cellIs" dxfId="335" priority="381" operator="equal">
      <formula>"Moderada"</formula>
    </cfRule>
    <cfRule type="cellIs" dxfId="334" priority="382" operator="equal">
      <formula>"Baja"</formula>
    </cfRule>
  </conditionalFormatting>
  <conditionalFormatting sqref="Q104:Q105 Q129:Q132 Q117:Q127">
    <cfRule type="cellIs" dxfId="333" priority="373" operator="equal">
      <formula>"Extrema"</formula>
    </cfRule>
    <cfRule type="cellIs" dxfId="332" priority="374" operator="equal">
      <formula>"Alta"</formula>
    </cfRule>
    <cfRule type="cellIs" dxfId="331" priority="375" operator="equal">
      <formula>"Moderada"</formula>
    </cfRule>
    <cfRule type="cellIs" dxfId="330" priority="376" operator="equal">
      <formula>"Baja"</formula>
    </cfRule>
  </conditionalFormatting>
  <conditionalFormatting sqref="P69">
    <cfRule type="cellIs" dxfId="329" priority="369" operator="equal">
      <formula>"Extrema"</formula>
    </cfRule>
    <cfRule type="cellIs" dxfId="328" priority="370" operator="equal">
      <formula>"Alta"</formula>
    </cfRule>
    <cfRule type="cellIs" dxfId="327" priority="371" operator="equal">
      <formula>"Moderada"</formula>
    </cfRule>
    <cfRule type="cellIs" dxfId="326" priority="372" operator="equal">
      <formula>"Baja"</formula>
    </cfRule>
  </conditionalFormatting>
  <conditionalFormatting sqref="M69">
    <cfRule type="cellIs" dxfId="325" priority="361" operator="equal">
      <formula>"Muy Alta"</formula>
    </cfRule>
    <cfRule type="cellIs" dxfId="324" priority="362" operator="equal">
      <formula>"Alta"</formula>
    </cfRule>
    <cfRule type="cellIs" dxfId="323" priority="363" operator="equal">
      <formula>"Media"</formula>
    </cfRule>
    <cfRule type="cellIs" dxfId="322" priority="364" operator="equal">
      <formula>"Baja"</formula>
    </cfRule>
    <cfRule type="cellIs" dxfId="321" priority="365" operator="equal">
      <formula>"Muy baja"</formula>
    </cfRule>
  </conditionalFormatting>
  <conditionalFormatting sqref="Q76">
    <cfRule type="cellIs" dxfId="320" priority="355" operator="equal">
      <formula>"Extrema"</formula>
    </cfRule>
    <cfRule type="cellIs" dxfId="319" priority="356" operator="equal">
      <formula>"Alta"</formula>
    </cfRule>
    <cfRule type="cellIs" dxfId="318" priority="357" operator="equal">
      <formula>"Moderada"</formula>
    </cfRule>
    <cfRule type="cellIs" dxfId="317" priority="358" operator="equal">
      <formula>"Baja"</formula>
    </cfRule>
  </conditionalFormatting>
  <conditionalFormatting sqref="P98">
    <cfRule type="cellIs" dxfId="316" priority="347" operator="equal">
      <formula>"Extrema"</formula>
    </cfRule>
    <cfRule type="cellIs" dxfId="315" priority="348" operator="equal">
      <formula>"Alta"</formula>
    </cfRule>
    <cfRule type="cellIs" dxfId="314" priority="349" operator="equal">
      <formula>"Moderada"</formula>
    </cfRule>
    <cfRule type="cellIs" dxfId="313" priority="350" operator="equal">
      <formula>"Baja"</formula>
    </cfRule>
  </conditionalFormatting>
  <conditionalFormatting sqref="M98">
    <cfRule type="cellIs" dxfId="312" priority="339" operator="equal">
      <formula>"Muy Alta"</formula>
    </cfRule>
    <cfRule type="cellIs" dxfId="311" priority="340" operator="equal">
      <formula>"Alta"</formula>
    </cfRule>
    <cfRule type="cellIs" dxfId="310" priority="341" operator="equal">
      <formula>"Media"</formula>
    </cfRule>
    <cfRule type="cellIs" dxfId="309" priority="342" operator="equal">
      <formula>"Baja"</formula>
    </cfRule>
    <cfRule type="cellIs" dxfId="308" priority="343" operator="equal">
      <formula>"Muy baja"</formula>
    </cfRule>
  </conditionalFormatting>
  <conditionalFormatting sqref="Q98 Q100">
    <cfRule type="cellIs" dxfId="307" priority="329" operator="equal">
      <formula>"Extrema"</formula>
    </cfRule>
    <cfRule type="cellIs" dxfId="306" priority="330" operator="equal">
      <formula>"Alta"</formula>
    </cfRule>
    <cfRule type="cellIs" dxfId="305" priority="331" operator="equal">
      <formula>"Moderada"</formula>
    </cfRule>
    <cfRule type="cellIs" dxfId="304" priority="332" operator="equal">
      <formula>"Baja"</formula>
    </cfRule>
  </conditionalFormatting>
  <conditionalFormatting sqref="P101">
    <cfRule type="cellIs" dxfId="303" priority="325" operator="equal">
      <formula>"Extrema"</formula>
    </cfRule>
    <cfRule type="cellIs" dxfId="302" priority="326" operator="equal">
      <formula>"Alta"</formula>
    </cfRule>
    <cfRule type="cellIs" dxfId="301" priority="327" operator="equal">
      <formula>"Moderada"</formula>
    </cfRule>
    <cfRule type="cellIs" dxfId="300" priority="328" operator="equal">
      <formula>"Baja"</formula>
    </cfRule>
  </conditionalFormatting>
  <conditionalFormatting sqref="M101">
    <cfRule type="cellIs" dxfId="299" priority="317" operator="equal">
      <formula>"Muy Alta"</formula>
    </cfRule>
    <cfRule type="cellIs" dxfId="298" priority="318" operator="equal">
      <formula>"Alta"</formula>
    </cfRule>
    <cfRule type="cellIs" dxfId="297" priority="319" operator="equal">
      <formula>"Media"</formula>
    </cfRule>
    <cfRule type="cellIs" dxfId="296" priority="320" operator="equal">
      <formula>"Baja"</formula>
    </cfRule>
    <cfRule type="cellIs" dxfId="295" priority="321" operator="equal">
      <formula>"Muy baja"</formula>
    </cfRule>
  </conditionalFormatting>
  <conditionalFormatting sqref="AG101">
    <cfRule type="cellIs" dxfId="294" priority="313" operator="equal">
      <formula>"Extrema"</formula>
    </cfRule>
    <cfRule type="cellIs" dxfId="293" priority="314" operator="equal">
      <formula>"Alta"</formula>
    </cfRule>
    <cfRule type="cellIs" dxfId="292" priority="315" operator="equal">
      <formula>"Moderada"</formula>
    </cfRule>
    <cfRule type="cellIs" dxfId="291" priority="316" operator="equal">
      <formula>"Baja"</formula>
    </cfRule>
  </conditionalFormatting>
  <conditionalFormatting sqref="Q99">
    <cfRule type="cellIs" dxfId="290" priority="307" operator="equal">
      <formula>"Extrema"</formula>
    </cfRule>
    <cfRule type="cellIs" dxfId="289" priority="308" operator="equal">
      <formula>"Alta"</formula>
    </cfRule>
    <cfRule type="cellIs" dxfId="288" priority="309" operator="equal">
      <formula>"Moderada"</formula>
    </cfRule>
    <cfRule type="cellIs" dxfId="287" priority="310" operator="equal">
      <formula>"Baja"</formula>
    </cfRule>
  </conditionalFormatting>
  <conditionalFormatting sqref="P103">
    <cfRule type="cellIs" dxfId="286" priority="303" operator="equal">
      <formula>"Extrema"</formula>
    </cfRule>
    <cfRule type="cellIs" dxfId="285" priority="304" operator="equal">
      <formula>"Alta"</formula>
    </cfRule>
    <cfRule type="cellIs" dxfId="284" priority="305" operator="equal">
      <formula>"Moderada"</formula>
    </cfRule>
    <cfRule type="cellIs" dxfId="283" priority="306" operator="equal">
      <formula>"Baja"</formula>
    </cfRule>
  </conditionalFormatting>
  <conditionalFormatting sqref="M103">
    <cfRule type="cellIs" dxfId="282" priority="295" operator="equal">
      <formula>"Muy Alta"</formula>
    </cfRule>
    <cfRule type="cellIs" dxfId="281" priority="296" operator="equal">
      <formula>"Alta"</formula>
    </cfRule>
    <cfRule type="cellIs" dxfId="280" priority="297" operator="equal">
      <formula>"Media"</formula>
    </cfRule>
    <cfRule type="cellIs" dxfId="279" priority="298" operator="equal">
      <formula>"Baja"</formula>
    </cfRule>
    <cfRule type="cellIs" dxfId="278" priority="299" operator="equal">
      <formula>"Muy baja"</formula>
    </cfRule>
  </conditionalFormatting>
  <conditionalFormatting sqref="AG106 AG113">
    <cfRule type="cellIs" dxfId="277" priority="269" operator="equal">
      <formula>"Extrema"</formula>
    </cfRule>
    <cfRule type="cellIs" dxfId="276" priority="270" operator="equal">
      <formula>"Alta"</formula>
    </cfRule>
    <cfRule type="cellIs" dxfId="275" priority="271" operator="equal">
      <formula>"Moderada"</formula>
    </cfRule>
    <cfRule type="cellIs" dxfId="274" priority="272" operator="equal">
      <formula>"Baja"</formula>
    </cfRule>
  </conditionalFormatting>
  <conditionalFormatting sqref="P106 P113">
    <cfRule type="cellIs" dxfId="273" priority="281" operator="equal">
      <formula>"Extrema"</formula>
    </cfRule>
    <cfRule type="cellIs" dxfId="272" priority="282" operator="equal">
      <formula>"Alta"</formula>
    </cfRule>
    <cfRule type="cellIs" dxfId="271" priority="283" operator="equal">
      <formula>"Moderada"</formula>
    </cfRule>
    <cfRule type="cellIs" dxfId="270" priority="284" operator="equal">
      <formula>"Baja"</formula>
    </cfRule>
  </conditionalFormatting>
  <conditionalFormatting sqref="M106 M113">
    <cfRule type="cellIs" dxfId="269" priority="273" operator="equal">
      <formula>"Muy Alta"</formula>
    </cfRule>
    <cfRule type="cellIs" dxfId="268" priority="274" operator="equal">
      <formula>"Alta"</formula>
    </cfRule>
    <cfRule type="cellIs" dxfId="267" priority="275" operator="equal">
      <formula>"Media"</formula>
    </cfRule>
    <cfRule type="cellIs" dxfId="266" priority="276" operator="equal">
      <formula>"Baja"</formula>
    </cfRule>
    <cfRule type="cellIs" dxfId="265" priority="277" operator="equal">
      <formula>"Muy baja"</formula>
    </cfRule>
  </conditionalFormatting>
  <conditionalFormatting sqref="Q106:Q107 Q113:Q114">
    <cfRule type="cellIs" dxfId="264" priority="263" operator="equal">
      <formula>"Extrema"</formula>
    </cfRule>
    <cfRule type="cellIs" dxfId="263" priority="264" operator="equal">
      <formula>"Alta"</formula>
    </cfRule>
    <cfRule type="cellIs" dxfId="262" priority="265" operator="equal">
      <formula>"Moderada"</formula>
    </cfRule>
    <cfRule type="cellIs" dxfId="261" priority="266" operator="equal">
      <formula>"Baja"</formula>
    </cfRule>
  </conditionalFormatting>
  <conditionalFormatting sqref="P108 P110">
    <cfRule type="cellIs" dxfId="260" priority="255" operator="equal">
      <formula>"Extrema"</formula>
    </cfRule>
    <cfRule type="cellIs" dxfId="259" priority="256" operator="equal">
      <formula>"Alta"</formula>
    </cfRule>
    <cfRule type="cellIs" dxfId="258" priority="257" operator="equal">
      <formula>"Moderada"</formula>
    </cfRule>
    <cfRule type="cellIs" dxfId="257" priority="258" operator="equal">
      <formula>"Baja"</formula>
    </cfRule>
  </conditionalFormatting>
  <conditionalFormatting sqref="M108 M110">
    <cfRule type="cellIs" dxfId="256" priority="247" operator="equal">
      <formula>"Muy Alta"</formula>
    </cfRule>
    <cfRule type="cellIs" dxfId="255" priority="248" operator="equal">
      <formula>"Alta"</formula>
    </cfRule>
    <cfRule type="cellIs" dxfId="254" priority="249" operator="equal">
      <formula>"Media"</formula>
    </cfRule>
    <cfRule type="cellIs" dxfId="253" priority="250" operator="equal">
      <formula>"Baja"</formula>
    </cfRule>
    <cfRule type="cellIs" dxfId="252" priority="251" operator="equal">
      <formula>"Muy baja"</formula>
    </cfRule>
  </conditionalFormatting>
  <conditionalFormatting sqref="AG107 AG112">
    <cfRule type="cellIs" dxfId="251" priority="259" operator="equal">
      <formula>"Extrema"</formula>
    </cfRule>
    <cfRule type="cellIs" dxfId="250" priority="260" operator="equal">
      <formula>"Alta"</formula>
    </cfRule>
    <cfRule type="cellIs" dxfId="249" priority="261" operator="equal">
      <formula>"Moderada"</formula>
    </cfRule>
    <cfRule type="cellIs" dxfId="248" priority="262" operator="equal">
      <formula>"Baja"</formula>
    </cfRule>
  </conditionalFormatting>
  <conditionalFormatting sqref="Q108:Q112">
    <cfRule type="cellIs" dxfId="247" priority="237" operator="equal">
      <formula>"Extrema"</formula>
    </cfRule>
    <cfRule type="cellIs" dxfId="246" priority="238" operator="equal">
      <formula>"Alta"</formula>
    </cfRule>
    <cfRule type="cellIs" dxfId="245" priority="239" operator="equal">
      <formula>"Moderada"</formula>
    </cfRule>
    <cfRule type="cellIs" dxfId="244" priority="240" operator="equal">
      <formula>"Baja"</formula>
    </cfRule>
  </conditionalFormatting>
  <conditionalFormatting sqref="AG108:AG111">
    <cfRule type="cellIs" dxfId="243" priority="243" operator="equal">
      <formula>"Extrema"</formula>
    </cfRule>
    <cfRule type="cellIs" dxfId="242" priority="244" operator="equal">
      <formula>"Alta"</formula>
    </cfRule>
    <cfRule type="cellIs" dxfId="241" priority="245" operator="equal">
      <formula>"Moderada"</formula>
    </cfRule>
    <cfRule type="cellIs" dxfId="240" priority="246" operator="equal">
      <formula>"Baja"</formula>
    </cfRule>
  </conditionalFormatting>
  <conditionalFormatting sqref="P115">
    <cfRule type="cellIs" dxfId="239" priority="233" operator="equal">
      <formula>"Extrema"</formula>
    </cfRule>
    <cfRule type="cellIs" dxfId="238" priority="234" operator="equal">
      <formula>"Alta"</formula>
    </cfRule>
    <cfRule type="cellIs" dxfId="237" priority="235" operator="equal">
      <formula>"Moderada"</formula>
    </cfRule>
    <cfRule type="cellIs" dxfId="236" priority="236" operator="equal">
      <formula>"Baja"</formula>
    </cfRule>
  </conditionalFormatting>
  <conditionalFormatting sqref="M115">
    <cfRule type="cellIs" dxfId="235" priority="225" operator="equal">
      <formula>"Muy Alta"</formula>
    </cfRule>
    <cfRule type="cellIs" dxfId="234" priority="226" operator="equal">
      <formula>"Alta"</formula>
    </cfRule>
    <cfRule type="cellIs" dxfId="233" priority="227" operator="equal">
      <formula>"Media"</formula>
    </cfRule>
    <cfRule type="cellIs" dxfId="232" priority="228" operator="equal">
      <formula>"Baja"</formula>
    </cfRule>
    <cfRule type="cellIs" dxfId="231" priority="229" operator="equal">
      <formula>"Muy baja"</formula>
    </cfRule>
  </conditionalFormatting>
  <conditionalFormatting sqref="AG115">
    <cfRule type="cellIs" dxfId="230" priority="221" operator="equal">
      <formula>"Extrema"</formula>
    </cfRule>
    <cfRule type="cellIs" dxfId="229" priority="222" operator="equal">
      <formula>"Alta"</formula>
    </cfRule>
    <cfRule type="cellIs" dxfId="228" priority="223" operator="equal">
      <formula>"Moderada"</formula>
    </cfRule>
    <cfRule type="cellIs" dxfId="227" priority="224" operator="equal">
      <formula>"Baja"</formula>
    </cfRule>
  </conditionalFormatting>
  <conditionalFormatting sqref="Q115:Q116">
    <cfRule type="cellIs" dxfId="226" priority="215" operator="equal">
      <formula>"Extrema"</formula>
    </cfRule>
    <cfRule type="cellIs" dxfId="225" priority="216" operator="equal">
      <formula>"Alta"</formula>
    </cfRule>
    <cfRule type="cellIs" dxfId="224" priority="217" operator="equal">
      <formula>"Moderada"</formula>
    </cfRule>
    <cfRule type="cellIs" dxfId="223" priority="218" operator="equal">
      <formula>"Baja"</formula>
    </cfRule>
  </conditionalFormatting>
  <conditionalFormatting sqref="AG114">
    <cfRule type="cellIs" dxfId="222" priority="211" operator="equal">
      <formula>"Extrema"</formula>
    </cfRule>
    <cfRule type="cellIs" dxfId="221" priority="212" operator="equal">
      <formula>"Alta"</formula>
    </cfRule>
    <cfRule type="cellIs" dxfId="220" priority="213" operator="equal">
      <formula>"Moderada"</formula>
    </cfRule>
    <cfRule type="cellIs" dxfId="219" priority="214" operator="equal">
      <formula>"Baja"</formula>
    </cfRule>
  </conditionalFormatting>
  <conditionalFormatting sqref="AG102">
    <cfRule type="cellIs" dxfId="218" priority="203" operator="equal">
      <formula>"Extrema"</formula>
    </cfRule>
    <cfRule type="cellIs" dxfId="217" priority="204" operator="equal">
      <formula>"Alta"</formula>
    </cfRule>
    <cfRule type="cellIs" dxfId="216" priority="205" operator="equal">
      <formula>"Moderada"</formula>
    </cfRule>
    <cfRule type="cellIs" dxfId="215" priority="206" operator="equal">
      <formula>"Baja"</formula>
    </cfRule>
  </conditionalFormatting>
  <conditionalFormatting sqref="AG34 P40 P34:Q34 AG40:AG41 Q38:Q41 P38 P37:Q37">
    <cfRule type="cellIs" dxfId="214" priority="199" operator="equal">
      <formula>"Extrema"</formula>
    </cfRule>
    <cfRule type="cellIs" dxfId="213" priority="200" operator="equal">
      <formula>"Alta"</formula>
    </cfRule>
    <cfRule type="cellIs" dxfId="212" priority="201" operator="equal">
      <formula>"Moderada"</formula>
    </cfRule>
    <cfRule type="cellIs" dxfId="211" priority="202" operator="equal">
      <formula>"Baja"</formula>
    </cfRule>
  </conditionalFormatting>
  <conditionalFormatting sqref="M34 M40">
    <cfRule type="cellIs" dxfId="210" priority="191" operator="equal">
      <formula>"Muy Alta"</formula>
    </cfRule>
    <cfRule type="cellIs" dxfId="209" priority="192" operator="equal">
      <formula>"Alta"</formula>
    </cfRule>
    <cfRule type="cellIs" dxfId="208" priority="193" operator="equal">
      <formula>"Media"</formula>
    </cfRule>
    <cfRule type="cellIs" dxfId="207" priority="194" operator="equal">
      <formula>"Baja"</formula>
    </cfRule>
    <cfRule type="cellIs" dxfId="206" priority="195" operator="equal">
      <formula>"Muy baja"</formula>
    </cfRule>
  </conditionalFormatting>
  <conditionalFormatting sqref="P55">
    <cfRule type="cellIs" dxfId="205" priority="185" operator="equal">
      <formula>"Extrema"</formula>
    </cfRule>
    <cfRule type="cellIs" dxfId="204" priority="186" operator="equal">
      <formula>"Alta"</formula>
    </cfRule>
    <cfRule type="cellIs" dxfId="203" priority="187" operator="equal">
      <formula>"Moderada"</formula>
    </cfRule>
    <cfRule type="cellIs" dxfId="202" priority="188" operator="equal">
      <formula>"Baja"</formula>
    </cfRule>
  </conditionalFormatting>
  <conditionalFormatting sqref="M55">
    <cfRule type="cellIs" dxfId="201" priority="177" operator="equal">
      <formula>"Muy Alta"</formula>
    </cfRule>
    <cfRule type="cellIs" dxfId="200" priority="178" operator="equal">
      <formula>"Alta"</formula>
    </cfRule>
    <cfRule type="cellIs" dxfId="199" priority="179" operator="equal">
      <formula>"Media"</formula>
    </cfRule>
    <cfRule type="cellIs" dxfId="198" priority="180" operator="equal">
      <formula>"Baja"</formula>
    </cfRule>
    <cfRule type="cellIs" dxfId="197" priority="181" operator="equal">
      <formula>"Muy baja"</formula>
    </cfRule>
  </conditionalFormatting>
  <conditionalFormatting sqref="P59 P61 P66:P67 AG59:AG68 Q59:Q68">
    <cfRule type="cellIs" dxfId="196" priority="171" operator="equal">
      <formula>"Extrema"</formula>
    </cfRule>
    <cfRule type="cellIs" dxfId="195" priority="172" operator="equal">
      <formula>"Alta"</formula>
    </cfRule>
    <cfRule type="cellIs" dxfId="194" priority="173" operator="equal">
      <formula>"Moderada"</formula>
    </cfRule>
    <cfRule type="cellIs" dxfId="193" priority="174" operator="equal">
      <formula>"Baja"</formula>
    </cfRule>
  </conditionalFormatting>
  <conditionalFormatting sqref="M59 M61 M66:M67">
    <cfRule type="cellIs" dxfId="192" priority="163" operator="equal">
      <formula>"Muy Alta"</formula>
    </cfRule>
    <cfRule type="cellIs" dxfId="191" priority="164" operator="equal">
      <formula>"Alta"</formula>
    </cfRule>
    <cfRule type="cellIs" dxfId="190" priority="165" operator="equal">
      <formula>"Media"</formula>
    </cfRule>
    <cfRule type="cellIs" dxfId="189" priority="166" operator="equal">
      <formula>"Baja"</formula>
    </cfRule>
    <cfRule type="cellIs" dxfId="188" priority="167" operator="equal">
      <formula>"Muy baja"</formula>
    </cfRule>
  </conditionalFormatting>
  <conditionalFormatting sqref="AG56 P56:Q56">
    <cfRule type="cellIs" dxfId="187" priority="157" operator="equal">
      <formula>"Extrema"</formula>
    </cfRule>
    <cfRule type="cellIs" dxfId="186" priority="158" operator="equal">
      <formula>"Alta"</formula>
    </cfRule>
    <cfRule type="cellIs" dxfId="185" priority="159" operator="equal">
      <formula>"Moderada"</formula>
    </cfRule>
    <cfRule type="cellIs" dxfId="184" priority="160" operator="equal">
      <formula>"Baja"</formula>
    </cfRule>
  </conditionalFormatting>
  <conditionalFormatting sqref="M56">
    <cfRule type="cellIs" dxfId="183" priority="149" operator="equal">
      <formula>"Muy Alta"</formula>
    </cfRule>
    <cfRule type="cellIs" dxfId="182" priority="150" operator="equal">
      <formula>"Alta"</formula>
    </cfRule>
    <cfRule type="cellIs" dxfId="181" priority="151" operator="equal">
      <formula>"Media"</formula>
    </cfRule>
    <cfRule type="cellIs" dxfId="180" priority="152" operator="equal">
      <formula>"Baja"</formula>
    </cfRule>
    <cfRule type="cellIs" dxfId="179" priority="153" operator="equal">
      <formula>"Muy baja"</formula>
    </cfRule>
  </conditionalFormatting>
  <conditionalFormatting sqref="P57 AG57:AG58 Q57:Q58">
    <cfRule type="cellIs" dxfId="178" priority="143" operator="equal">
      <formula>"Extrema"</formula>
    </cfRule>
    <cfRule type="cellIs" dxfId="177" priority="144" operator="equal">
      <formula>"Alta"</formula>
    </cfRule>
    <cfRule type="cellIs" dxfId="176" priority="145" operator="equal">
      <formula>"Moderada"</formula>
    </cfRule>
    <cfRule type="cellIs" dxfId="175" priority="146" operator="equal">
      <formula>"Baja"</formula>
    </cfRule>
  </conditionalFormatting>
  <conditionalFormatting sqref="M57">
    <cfRule type="cellIs" dxfId="174" priority="135" operator="equal">
      <formula>"Muy Alta"</formula>
    </cfRule>
    <cfRule type="cellIs" dxfId="173" priority="136" operator="equal">
      <formula>"Alta"</formula>
    </cfRule>
    <cfRule type="cellIs" dxfId="172" priority="137" operator="equal">
      <formula>"Media"</formula>
    </cfRule>
    <cfRule type="cellIs" dxfId="171" priority="138" operator="equal">
      <formula>"Baja"</formula>
    </cfRule>
    <cfRule type="cellIs" dxfId="170" priority="139" operator="equal">
      <formula>"Muy baja"</formula>
    </cfRule>
  </conditionalFormatting>
  <conditionalFormatting sqref="AG15">
    <cfRule type="cellIs" dxfId="169" priority="129" operator="equal">
      <formula>"Extrema"</formula>
    </cfRule>
    <cfRule type="cellIs" dxfId="168" priority="130" operator="equal">
      <formula>"Alta"</formula>
    </cfRule>
    <cfRule type="cellIs" dxfId="167" priority="131" operator="equal">
      <formula>"Moderada"</formula>
    </cfRule>
    <cfRule type="cellIs" dxfId="166" priority="132" operator="equal">
      <formula>"Baja"</formula>
    </cfRule>
  </conditionalFormatting>
  <conditionalFormatting sqref="AG92 P92:Q92">
    <cfRule type="cellIs" dxfId="165" priority="125" operator="equal">
      <formula>"Extrema"</formula>
    </cfRule>
    <cfRule type="cellIs" dxfId="164" priority="126" operator="equal">
      <formula>"Alta"</formula>
    </cfRule>
    <cfRule type="cellIs" dxfId="163" priority="127" operator="equal">
      <formula>"Moderada"</formula>
    </cfRule>
    <cfRule type="cellIs" dxfId="162" priority="128" operator="equal">
      <formula>"Baja"</formula>
    </cfRule>
  </conditionalFormatting>
  <conditionalFormatting sqref="M92">
    <cfRule type="cellIs" dxfId="161" priority="117" operator="equal">
      <formula>"Muy Alta"</formula>
    </cfRule>
    <cfRule type="cellIs" dxfId="160" priority="118" operator="equal">
      <formula>"Alta"</formula>
    </cfRule>
    <cfRule type="cellIs" dxfId="159" priority="119" operator="equal">
      <formula>"Media"</formula>
    </cfRule>
    <cfRule type="cellIs" dxfId="158" priority="120" operator="equal">
      <formula>"Baja"</formula>
    </cfRule>
    <cfRule type="cellIs" dxfId="157" priority="121" operator="equal">
      <formula>"Muy baja"</formula>
    </cfRule>
  </conditionalFormatting>
  <conditionalFormatting sqref="AG39">
    <cfRule type="cellIs" dxfId="156" priority="111" operator="equal">
      <formula>"Extrema"</formula>
    </cfRule>
    <cfRule type="cellIs" dxfId="155" priority="112" operator="equal">
      <formula>"Alta"</formula>
    </cfRule>
    <cfRule type="cellIs" dxfId="154" priority="113" operator="equal">
      <formula>"Moderada"</formula>
    </cfRule>
    <cfRule type="cellIs" dxfId="153" priority="114" operator="equal">
      <formula>"Baja"</formula>
    </cfRule>
  </conditionalFormatting>
  <conditionalFormatting sqref="AG35:AG36">
    <cfRule type="cellIs" dxfId="152" priority="93" operator="equal">
      <formula>"Extrema"</formula>
    </cfRule>
    <cfRule type="cellIs" dxfId="151" priority="94" operator="equal">
      <formula>"Alta"</formula>
    </cfRule>
    <cfRule type="cellIs" dxfId="150" priority="95" operator="equal">
      <formula>"Moderada"</formula>
    </cfRule>
    <cfRule type="cellIs" dxfId="149" priority="96" operator="equal">
      <formula>"Baja"</formula>
    </cfRule>
  </conditionalFormatting>
  <conditionalFormatting sqref="P35:Q35 Q36">
    <cfRule type="cellIs" dxfId="148" priority="107" operator="equal">
      <formula>"Extrema"</formula>
    </cfRule>
    <cfRule type="cellIs" dxfId="147" priority="108" operator="equal">
      <formula>"Alta"</formula>
    </cfRule>
    <cfRule type="cellIs" dxfId="146" priority="109" operator="equal">
      <formula>"Moderada"</formula>
    </cfRule>
    <cfRule type="cellIs" dxfId="145" priority="110" operator="equal">
      <formula>"Baja"</formula>
    </cfRule>
  </conditionalFormatting>
  <conditionalFormatting sqref="M35">
    <cfRule type="cellIs" dxfId="144" priority="99" operator="equal">
      <formula>"Muy Alta"</formula>
    </cfRule>
    <cfRule type="cellIs" dxfId="143" priority="100" operator="equal">
      <formula>"Alta"</formula>
    </cfRule>
    <cfRule type="cellIs" dxfId="142" priority="101" operator="equal">
      <formula>"Media"</formula>
    </cfRule>
    <cfRule type="cellIs" dxfId="141" priority="102" operator="equal">
      <formula>"Baja"</formula>
    </cfRule>
    <cfRule type="cellIs" dxfId="140" priority="103" operator="equal">
      <formula>"Muy baja"</formula>
    </cfRule>
  </conditionalFormatting>
  <conditionalFormatting sqref="Q17">
    <cfRule type="cellIs" dxfId="139" priority="89" operator="equal">
      <formula>"Extrema"</formula>
    </cfRule>
    <cfRule type="cellIs" dxfId="138" priority="90" operator="equal">
      <formula>"Alta"</formula>
    </cfRule>
    <cfRule type="cellIs" dxfId="137" priority="91" operator="equal">
      <formula>"Moderada"</formula>
    </cfRule>
    <cfRule type="cellIs" dxfId="136" priority="92" operator="equal">
      <formula>"Baja"</formula>
    </cfRule>
  </conditionalFormatting>
  <conditionalFormatting sqref="Q95 AG95">
    <cfRule type="cellIs" dxfId="135" priority="85" operator="equal">
      <formula>"Extrema"</formula>
    </cfRule>
    <cfRule type="cellIs" dxfId="134" priority="86" operator="equal">
      <formula>"Alta"</formula>
    </cfRule>
    <cfRule type="cellIs" dxfId="133" priority="87" operator="equal">
      <formula>"Moderada"</formula>
    </cfRule>
    <cfRule type="cellIs" dxfId="132" priority="88" operator="equal">
      <formula>"Baja"</formula>
    </cfRule>
  </conditionalFormatting>
  <conditionalFormatting sqref="AG49">
    <cfRule type="cellIs" dxfId="131" priority="81" operator="equal">
      <formula>"Extrema"</formula>
    </cfRule>
    <cfRule type="cellIs" dxfId="130" priority="82" operator="equal">
      <formula>"Alta"</formula>
    </cfRule>
    <cfRule type="cellIs" dxfId="129" priority="83" operator="equal">
      <formula>"Moderada"</formula>
    </cfRule>
    <cfRule type="cellIs" dxfId="128" priority="84" operator="equal">
      <formula>"Baja"</formula>
    </cfRule>
  </conditionalFormatting>
  <conditionalFormatting sqref="P97:Q97 AG97">
    <cfRule type="cellIs" dxfId="127" priority="63" operator="equal">
      <formula>"Extrema"</formula>
    </cfRule>
    <cfRule type="cellIs" dxfId="126" priority="64" operator="equal">
      <formula>"Alta"</formula>
    </cfRule>
    <cfRule type="cellIs" dxfId="125" priority="65" operator="equal">
      <formula>"Moderada"</formula>
    </cfRule>
    <cfRule type="cellIs" dxfId="124" priority="66" operator="equal">
      <formula>"Baja"</formula>
    </cfRule>
  </conditionalFormatting>
  <conditionalFormatting sqref="M97">
    <cfRule type="cellIs" dxfId="123" priority="55" operator="equal">
      <formula>"Muy Alta"</formula>
    </cfRule>
    <cfRule type="cellIs" dxfId="122" priority="56" operator="equal">
      <formula>"Alta"</formula>
    </cfRule>
    <cfRule type="cellIs" dxfId="121" priority="57" operator="equal">
      <formula>"Media"</formula>
    </cfRule>
    <cfRule type="cellIs" dxfId="120" priority="58" operator="equal">
      <formula>"Baja"</formula>
    </cfRule>
    <cfRule type="cellIs" dxfId="119" priority="59" operator="equal">
      <formula>"Muy baja"</formula>
    </cfRule>
  </conditionalFormatting>
  <conditionalFormatting sqref="AG98:AG100">
    <cfRule type="cellIs" dxfId="118" priority="49" operator="equal">
      <formula>"Extrema"</formula>
    </cfRule>
    <cfRule type="cellIs" dxfId="117" priority="50" operator="equal">
      <formula>"Alta"</formula>
    </cfRule>
    <cfRule type="cellIs" dxfId="116" priority="51" operator="equal">
      <formula>"Moderada"</formula>
    </cfRule>
    <cfRule type="cellIs" dxfId="115" priority="52" operator="equal">
      <formula>"Baja"</formula>
    </cfRule>
  </conditionalFormatting>
  <conditionalFormatting sqref="Q103">
    <cfRule type="cellIs" dxfId="114" priority="45" operator="equal">
      <formula>"Extrema"</formula>
    </cfRule>
    <cfRule type="cellIs" dxfId="113" priority="46" operator="equal">
      <formula>"Alta"</formula>
    </cfRule>
    <cfRule type="cellIs" dxfId="112" priority="47" operator="equal">
      <formula>"Moderada"</formula>
    </cfRule>
    <cfRule type="cellIs" dxfId="111" priority="48" operator="equal">
      <formula>"Baja"</formula>
    </cfRule>
  </conditionalFormatting>
  <conditionalFormatting sqref="AG103">
    <cfRule type="cellIs" dxfId="110" priority="33" operator="equal">
      <formula>"Extrema"</formula>
    </cfRule>
    <cfRule type="cellIs" dxfId="109" priority="34" operator="equal">
      <formula>"Alta"</formula>
    </cfRule>
    <cfRule type="cellIs" dxfId="108" priority="35" operator="equal">
      <formula>"Moderada"</formula>
    </cfRule>
    <cfRule type="cellIs" dxfId="107" priority="36" operator="equal">
      <formula>"Baja"</formula>
    </cfRule>
  </conditionalFormatting>
  <conditionalFormatting sqref="AG88">
    <cfRule type="cellIs" dxfId="106" priority="9" operator="equal">
      <formula>"Extrema"</formula>
    </cfRule>
    <cfRule type="cellIs" dxfId="105" priority="10" operator="equal">
      <formula>"Alta"</formula>
    </cfRule>
    <cfRule type="cellIs" dxfId="104" priority="11" operator="equal">
      <formula>"Moderada"</formula>
    </cfRule>
    <cfRule type="cellIs" dxfId="103" priority="12" operator="equal">
      <formula>"Baja"</formula>
    </cfRule>
  </conditionalFormatting>
  <conditionalFormatting sqref="AG86">
    <cfRule type="cellIs" dxfId="102" priority="5" operator="equal">
      <formula>"Extrema"</formula>
    </cfRule>
    <cfRule type="cellIs" dxfId="101" priority="6" operator="equal">
      <formula>"Alta"</formula>
    </cfRule>
    <cfRule type="cellIs" dxfId="100" priority="7" operator="equal">
      <formula>"Moderada"</formula>
    </cfRule>
    <cfRule type="cellIs" dxfId="99" priority="8" operator="equal">
      <formula>"Baja"</formula>
    </cfRule>
  </conditionalFormatting>
  <conditionalFormatting sqref="AG87">
    <cfRule type="cellIs" dxfId="98" priority="13" operator="equal">
      <formula>"Extrema"</formula>
    </cfRule>
    <cfRule type="cellIs" dxfId="97" priority="14" operator="equal">
      <formula>"Alta"</formula>
    </cfRule>
    <cfRule type="cellIs" dxfId="96" priority="15" operator="equal">
      <formula>"Moderada"</formula>
    </cfRule>
    <cfRule type="cellIs" dxfId="95" priority="16" operator="equal">
      <formula>"Baja"</formula>
    </cfRule>
  </conditionalFormatting>
  <conditionalFormatting sqref="AG17">
    <cfRule type="cellIs" dxfId="94" priority="1" operator="equal">
      <formula>"Extrema"</formula>
    </cfRule>
    <cfRule type="cellIs" dxfId="93" priority="2" operator="equal">
      <formula>"Alta"</formula>
    </cfRule>
    <cfRule type="cellIs" dxfId="92" priority="3" operator="equal">
      <formula>"Moderada"</formula>
    </cfRule>
    <cfRule type="cellIs" dxfId="91" priority="4" operator="equal">
      <formula>"Baja"</formula>
    </cfRule>
  </conditionalFormatting>
  <dataValidations count="3">
    <dataValidation allowBlank="1" showInputMessage="1" showErrorMessage="1" prompt="Manual: Controles ejecutados por personas_x000a__x000a_Automático: Son ejecutados por un sistema" sqref="W8" xr:uid="{8B86B5D4-AF87-4C7A-975E-5FCF1A44685C}"/>
    <dataValidation allowBlank="1" showInputMessage="1" showErrorMessage="1" prompt="Preventivo: Evitar un evento no deseado en el momento que se produce, es decir intenta evitar la ocurrencia_x000a_Detectivos: Identificar un evento o resultado no previsto después de que se haya producido, es decir corregir _x000a_Correctivo: Tiene costos implicitos " sqref="U8" xr:uid="{084A99E5-E45C-42D5-B215-971FAF57EC29}"/>
    <dataValidation allowBlank="1" showInputMessage="1" showErrorMessage="1" prompt="_x000a__x000a_" sqref="O8" xr:uid="{56F8DAC1-3150-418B-9C15-A4D38C75D64D}"/>
  </dataValidations>
  <printOptions horizontalCentered="1"/>
  <pageMargins left="0.39370078740157483" right="0.39370078740157483" top="0.39370078740157483" bottom="0.39370078740157483" header="0.31496062992125984" footer="0.31496062992125984"/>
  <pageSetup paperSize="5" scale="25" pageOrder="overThenDown" orientation="landscape" r:id="rId1"/>
  <headerFooter>
    <oddFooter>&amp;CPág. &amp;P de &amp;N</oddFooter>
  </headerFooter>
  <drawing r:id="rId2"/>
  <legacyDrawing r:id="rId3"/>
  <extLst>
    <ext xmlns:x14="http://schemas.microsoft.com/office/spreadsheetml/2009/9/main" uri="{CCE6A557-97BC-4b89-ADB6-D9C93CAAB3DF}">
      <x14:dataValidations xmlns:xm="http://schemas.microsoft.com/office/excel/2006/main" count="24">
        <x14:dataValidation type="list" allowBlank="1" showInputMessage="1" showErrorMessage="1" xr:uid="{3433D384-D4A6-4BBD-92DF-84ADFE9586D1}">
          <x14:formula1>
            <xm:f>'E:\PLANEACIÓN 2022\RIESGOS 2022\[Oficial Mapa de Riesgos institucional 2022 versión 1(Recuperado automáticamente).xlsx]No Eliminar'!#REF!</xm:f>
          </x14:formula1>
          <xm:sqref>E57:F57</xm:sqref>
        </x14:dataValidation>
        <x14:dataValidation type="list" allowBlank="1" showInputMessage="1" showErrorMessage="1" xr:uid="{F66EB91A-E21A-42E0-9897-B13FA92CF558}">
          <x14:formula1>
            <xm:f>'C:\Users\PRUIZV\Downloads\[RIESGO 37 - ATENCIÓN SOCIAL.xlsx]No Eliminar'!#REF!</xm:f>
          </x14:formula1>
          <xm:sqref>H57 Q57:Q58 U57:U58 Z57:AB58 K57</xm:sqref>
        </x14:dataValidation>
        <x14:dataValidation type="list" allowBlank="1" showInputMessage="1" showErrorMessage="1" xr:uid="{954E2CA1-50B9-4AFB-A076-ED73D0F6AE03}">
          <x14:formula1>
            <xm:f>'C:\Users\OGOMEZP\Downloads\[Formato Mapa de Riesgos 2022 (version 1) (2).xlsx]No Eliminar'!#REF!</xm:f>
          </x14:formula1>
          <xm:sqref>K51:L53 E51:F52 H51:H52 Z51:AB52 Z49:AB49</xm:sqref>
        </x14:dataValidation>
        <x14:dataValidation type="list" allowBlank="1" showInputMessage="1" showErrorMessage="1" xr:uid="{09CB620A-A460-430D-8AE2-8749A458B552}">
          <x14:formula1>
            <xm:f>'E:\PLANEACIÓN 2022\RIESGOS 2022\Retroalimentaciones 2022\[Derechos Humanos -Formato Mapa de Riesgos 2022.xlsx]No Eliminar'!#REF!</xm:f>
          </x14:formula1>
          <xm:sqref>Q24:Q26 H27:H28 K27:L28</xm:sqref>
        </x14:dataValidation>
        <x14:dataValidation type="list" allowBlank="1" showErrorMessage="1" xr:uid="{7A037406-B579-4B78-826D-C2C2DF87D606}">
          <x14:formula1>
            <xm:f>'[CONTROL INTERNO Formato Mapa de Riesgos 2022 (1) (5).xlsx]No Eliminar'!#REF!</xm:f>
          </x14:formula1>
          <xm:sqref>K17</xm:sqref>
        </x14:dataValidation>
        <x14:dataValidation type="list" allowBlank="1" showInputMessage="1" showErrorMessage="1" xr:uid="{131A580C-2B9A-426D-B619-319D1EA62383}">
          <x14:formula1>
            <xm:f>'E:\PLANEACIÓN 2022\RIESGOS 2022\Retroalimentaciones 2022\[PLANEACIÓNFormato Mapa de Riesgos 2022 GRUES.xlsx]No Eliminar'!#REF!</xm:f>
          </x14:formula1>
          <xm:sqref>K14:K16 H16</xm:sqref>
        </x14:dataValidation>
        <x14:dataValidation type="list" allowBlank="1" showInputMessage="1" showErrorMessage="1" xr:uid="{BF06D703-80C8-4F6E-BD78-E072E353F3EC}">
          <x14:formula1>
            <xm:f>'No Eliminar'!$D$26:$D$27</xm:f>
          </x14:formula1>
          <xm:sqref>AB124:AB127 AB50 AB129:AB132 AB83:AB85 AB75:AB76 AB78 AB81 AB34:AB47 AB101:AB102 AB104:AB123 AB53:AB55 AB89:AB96 AB9:AB16 AB18:AB32 AB59:AB73</xm:sqref>
        </x14:dataValidation>
        <x14:dataValidation type="list" allowBlank="1" showInputMessage="1" showErrorMessage="1" xr:uid="{5848CBB2-29FC-4C7D-9B30-4D2596245915}">
          <x14:formula1>
            <xm:f>'No Eliminar'!$D$24:$D$25</xm:f>
          </x14:formula1>
          <xm:sqref>AA124:AA127 AA50 AA129:AA132 AA83:AA85 AA75:AA76 AA78 AA81 AA34:AA47 AA101:AA102 AA104:AA123 AA53:AA55 AA89:AA96 AA9:AA16 AA18:AA32 AA59:AA73</xm:sqref>
        </x14:dataValidation>
        <x14:dataValidation type="list" allowBlank="1" showInputMessage="1" showErrorMessage="1" xr:uid="{167E90FA-FBA5-4DBE-A470-F733EBDF8316}">
          <x14:formula1>
            <xm:f>'No Eliminar'!$D$22:$D$23</xm:f>
          </x14:formula1>
          <xm:sqref>Z124:Z127 Z50 Z129:Z132 Z83:Z85 Z75:Z76 Z78 Z81 Z34:Z47 Z101:Z102 Z104:Z123 Z53:Z55 Z89:Z96 Z9:Z16 Z18:Z32 Z59:Z73</xm:sqref>
        </x14:dataValidation>
        <x14:dataValidation type="list" allowBlank="1" showInputMessage="1" showErrorMessage="1" xr:uid="{76CAA503-D775-4F02-8410-B4642D4A644E}">
          <x14:formula1>
            <xm:f>'No Eliminar'!$V$3:$V$7</xm:f>
          </x14:formula1>
          <xm:sqref>K9 K12 K18:K19 K22 K24 K29 K31 K45 K131 K124 K129 K123 K81 K78 K121 K73 K75:K76 K127 K83 K85 K89 K117:K118 K106 K108 K110 K113 K115 K101 K37:K42 K61 K66:K67 K69:K71 K54:K56 K59 K34:K35 K49:K50 K47 K98 K103:K104 K92:K96</xm:sqref>
        </x14:dataValidation>
        <x14:dataValidation type="list" allowBlank="1" showInputMessage="1" showErrorMessage="1" xr:uid="{9103B0E7-B3D5-4E70-B86F-84F5353605A4}">
          <x14:formula1>
            <xm:f>'No Eliminar'!$K$3:$K$6</xm:f>
          </x14:formula1>
          <xm:sqref>AH9 AH12 AH37:AH38 AH18:AH19 AH22 AH24 AH27 AH29 AH31 AH45 AH131 AH124 AH129 AH123 AH81 AH78 AH121 AH75:AH76 AH127 AH83 AH85 AH89 AH72:AH73 AH117:AH118 AH106 AH108 AH110 AH113 AH115 AH101 AH14:AH17 AH61 AH66:AH67 AH69:AH71 AH59 AH42:AH43 AH40 AH34:AH35 AH47 AH50:AH57 AH104 AH92:AH96 AH87</xm:sqref>
        </x14:dataValidation>
        <x14:dataValidation type="list" allowBlank="1" showInputMessage="1" showErrorMessage="1" xr:uid="{CF69769D-DFEB-4906-AA1C-910575354A57}">
          <x14:formula1>
            <xm:f>'No Eliminar'!$M$3:$M$4</xm:f>
          </x14:formula1>
          <xm:sqref>W124:W127 W129:W132 W83:W85 W75:W76 W78 W81 W34:W47 W101:W102 W104:W123 W89:W96 W9:W16 W18:W32 W50:W73</xm:sqref>
        </x14:dataValidation>
        <x14:dataValidation type="list" allowBlank="1" showInputMessage="1" showErrorMessage="1" xr:uid="{12EA7A79-ED88-4ACF-9114-DFC26F578E9B}">
          <x14:formula1>
            <xm:f>'No Eliminar'!$L$3:$L$5</xm:f>
          </x14:formula1>
          <xm:sqref>U124:U127 U129:U132 U83:U85 U75:U76 U78 U81 U34:U47 U101:U102 U104:U123 U50:U56 U89:U96 U9:U16 U18:U32 U59:U73</xm:sqref>
        </x14:dataValidation>
        <x14:dataValidation type="list" allowBlank="1" showInputMessage="1" showErrorMessage="1" xr:uid="{5221172F-0AAD-478D-8585-81C113C60BD7}">
          <x14:formula1>
            <xm:f>'No Eliminar'!$L$8:$L$15</xm:f>
          </x14:formula1>
          <xm:sqref>Q27:Q32 Q75 Q124:Q127 Q129:Q132 Q78 Q81 Q104:Q123 Q98:Q102 Q34:Q56 Q83:Q96 Q9:Q23 Q59:Q73</xm:sqref>
        </x14:dataValidation>
        <x14:dataValidation type="list" allowBlank="1" showInputMessage="1" showErrorMessage="1" xr:uid="{E4A17549-3052-44B9-8883-946BB0E217BF}">
          <x14:formula1>
            <xm:f>'No Eliminar'!$S$16:$S$20</xm:f>
          </x14:formula1>
          <xm:sqref>L9 L12 L37:L40 L18:L19 L22 L24 L29 L31 L45 L131 L124 L129 L123 L81 L78 L121 L72:L73 L75:L76 L127 L83 L85 L89 L117:L118 L106 L108 L110 L113 L115 L101 L42:L43 L14:L17 L61 L66:L67 L69:L71 L54:L57 L59 L34:L35 L49:L50 L47 L98 L103:L104 L92:L96</xm:sqref>
        </x14:dataValidation>
        <x14:dataValidation type="list" allowBlank="1" showInputMessage="1" showErrorMessage="1" xr:uid="{7014FF8D-4FEC-4554-929F-A6A0D6EAE4E1}">
          <x14:formula1>
            <xm:f>'No Eliminar'!$V$9:$V$15</xm:f>
          </x14:formula1>
          <xm:sqref>H9 H12 H14:H15 H37:H38 H18:H19 H22 H24 H29 H31 H45 H131 H124 H129 H123 H121 H72:H76 H127 H78 H85 H89 H117:H118 H106 H108 H110 H113 H115 H101 H42 H17 H61 H66:H67 H69:H71 H53:H56 H59 H40 H34:H35 H49:H50 H81 H83 H47 H103:H104 H92:H96</xm:sqref>
        </x14:dataValidation>
        <x14:dataValidation type="list" allowBlank="1" showInputMessage="1" showErrorMessage="1" xr:uid="{EA8D7BFF-A5CD-413C-A4C6-CD0FB101F4F0}">
          <x14:formula1>
            <xm:f>'No Eliminar'!$G$14:$G$16</xm:f>
          </x14:formula1>
          <xm:sqref>E9 E12 E37:E38 E18:E19 E22 E27 E24 E29 E31 E45 E131 E124 E129 E123 E81 E78 E121 E75:E76 E127 E83 E85 E89 E117:E118 E72:E73 E106 E108 E110 E113 E115 E101 E42:E43 E14:E17 E61 E66:E67 E69:E71 E53:E56 E59 E40 E34:E35 E49:E50 E47 E103:E104 E92:E98</xm:sqref>
        </x14:dataValidation>
        <x14:dataValidation type="list" allowBlank="1" showInputMessage="1" showErrorMessage="1" xr:uid="{0711F320-9E76-4E79-BE77-382003DBDD2F}">
          <x14:formula1>
            <xm:f>'No Eliminar'!$R$3:$R$117</xm:f>
          </x14:formula1>
          <xm:sqref>F9 F12 F37:F38 F18:F19 F22 F24 F27 F29 F31 F45 F131 F124 F123 F81 F78 F129 F121 F72:F73 F75:F76 F127 F83 F85 F89 F117:F118 F106 F108 F110 F113 F115 F101 F42:F43 F14:F17 F61 F66:F67 F69:F71 F53:F56 F59 F40 F34:F35 F47 F49:F50 F103:F104 F92:F98</xm:sqref>
        </x14:dataValidation>
        <x14:dataValidation type="list" allowBlank="1" showInputMessage="1" showErrorMessage="1" xr:uid="{08CCE356-0A74-4A6A-90F9-83404809B581}">
          <x14:formula1>
            <xm:f>'No Eliminar'!$B$3:$B$18</xm:f>
          </x14:formula1>
          <xm:sqref>B9 B12 B17 B19 B29 B117 B129 B123 B93 B42:B43 B34:B36 B47 B59 B69 B104</xm:sqref>
        </x14:dataValidation>
        <x14:dataValidation type="list" allowBlank="1" showInputMessage="1" showErrorMessage="1" xr:uid="{3EE890C1-C963-4C06-A101-E43CE45C9905}">
          <x14:formula1>
            <xm:f>'C:\Users\STRUJILLOG\Downloads\[DIRAT BORRADOR INICIAL MAPA DE RIESGOS 2024 V1.xlsx]No Eliminar'!#REF!</xm:f>
          </x14:formula1>
          <xm:sqref>U49 U103 Z103:AB103 Q103 AH49 AH98 AH103 W49 W103</xm:sqref>
        </x14:dataValidation>
        <x14:dataValidation type="list" allowBlank="1" showInputMessage="1" showErrorMessage="1" xr:uid="{148EA2DB-22A6-436A-88E0-EBC7846C81EE}">
          <x14:formula1>
            <xm:f>'C:\Users\SBLANCOE\Documents\DIRAT 2023\PLANES INSTITUCIONALES\MAPA DE RIESGOS\MAPA DE RIESGOS 2024\[EDUCACIÓN BORRADOR INICIAL MAPA DE RIESGOS 2024 V1.xlsx]No Eliminar'!#REF!</xm:f>
          </x14:formula1>
          <xm:sqref>Z97:AB97 AH97 W97 U97 Q97 K97:L97 H97</xm:sqref>
        </x14:dataValidation>
        <x14:dataValidation type="list" allowBlank="1" showInputMessage="1" showErrorMessage="1" xr:uid="{E50C715B-62AE-4322-B745-DA6E613781D4}">
          <x14:formula1>
            <xm:f>'C:\Users\SBLANCOE\Documents\DIRAT 2023\PLANES INSTITUCIONALES\MAPA DE RIESGOS\MAPA DE RIESGOS 2024\[SUBDA PROPUESTA MAPA DE RIESGOS 2024 FINAL.xlsx]No Eliminar'!#REF!</xm:f>
          </x14:formula1>
          <xm:sqref>H98:H100 Z98:AB100 W98:W100 U98:U100</xm:sqref>
        </x14:dataValidation>
        <x14:dataValidation type="list" allowBlank="1" showInputMessage="1" showErrorMessage="1" xr:uid="{CE63BA08-F54D-48F3-A24A-9B143016FFCE}">
          <x14:formula1>
            <xm:f>'C:\Users\sbarretos\Documents\RIESGOS\PROPUESTA DEFINITIVA 2025\[4 Gestión del Talento Humano ULTIMO 13-01.xlsx]No Eliminar'!#REF!</xm:f>
          </x14:formula1>
          <xm:sqref>U86:U88 Z86:AB88 W86:W88</xm:sqref>
        </x14:dataValidation>
        <x14:dataValidation type="list" allowBlank="1" showInputMessage="1" showErrorMessage="1" xr:uid="{AA073AA5-03B9-4915-9F83-954F1DF3BBE9}">
          <x14:formula1>
            <xm:f>'C:\Users\SBARRETOS\Downloads\[MAPA DE RIESGOS 2024 V2 OFICI - CON NOVEDADES.xlsx]No Eliminar'!#REF!</xm:f>
          </x14:formula1>
          <xm:sqref>U17 Z17:AB17 W17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5614A-7D18-4AC1-8883-AD0FB2601490}">
  <sheetPr>
    <tabColor rgb="FFFF0000"/>
  </sheetPr>
  <dimension ref="A1:CG42"/>
  <sheetViews>
    <sheetView showGridLines="0" tabSelected="1" topLeftCell="AO7" zoomScale="80" zoomScaleNormal="80" workbookViewId="0">
      <selection activeCell="G9" sqref="G9"/>
    </sheetView>
  </sheetViews>
  <sheetFormatPr baseColWidth="10" defaultColWidth="11.42578125" defaultRowHeight="16.5" x14ac:dyDescent="0.3"/>
  <cols>
    <col min="1" max="1" width="4.85546875" style="1078" customWidth="1"/>
    <col min="2" max="4" width="16.28515625" style="1078" customWidth="1"/>
    <col min="5" max="5" width="25.28515625" style="1078" customWidth="1"/>
    <col min="6" max="6" width="9" style="1078" customWidth="1"/>
    <col min="7" max="7" width="42.5703125" style="1109" customWidth="1"/>
    <col min="8" max="8" width="29.42578125" style="1109" customWidth="1"/>
    <col min="9" max="9" width="30.42578125" style="1078" customWidth="1"/>
    <col min="10" max="10" width="36" style="1078" customWidth="1"/>
    <col min="11" max="11" width="36" style="1109" customWidth="1"/>
    <col min="12" max="12" width="20.140625" style="1109" bestFit="1" customWidth="1"/>
    <col min="13" max="13" width="22.28515625" style="1109" bestFit="1" customWidth="1"/>
    <col min="14" max="14" width="7.7109375" style="1105" customWidth="1"/>
    <col min="15" max="15" width="16.140625" style="1109" customWidth="1"/>
    <col min="16" max="16" width="17" style="1109" customWidth="1"/>
    <col min="17" max="17" width="15.5703125" style="1109" customWidth="1"/>
    <col min="18" max="18" width="17.28515625" style="1109" customWidth="1"/>
    <col min="19" max="19" width="14.42578125" style="1109" customWidth="1"/>
    <col min="20" max="20" width="13.28515625" style="1109" customWidth="1"/>
    <col min="21" max="21" width="15" style="1109" customWidth="1"/>
    <col min="22" max="22" width="18.42578125" style="1109" customWidth="1"/>
    <col min="23" max="23" width="13.7109375" style="1109" customWidth="1"/>
    <col min="24" max="24" width="15.140625" style="1109" customWidth="1"/>
    <col min="25" max="25" width="14.85546875" style="1109" customWidth="1"/>
    <col min="26" max="26" width="11.5703125" style="1109" customWidth="1"/>
    <col min="27" max="27" width="13" style="1109" customWidth="1"/>
    <col min="28" max="28" width="13.28515625" style="1109" customWidth="1"/>
    <col min="29" max="29" width="16" style="1109" customWidth="1"/>
    <col min="30" max="30" width="14.42578125" style="1109" customWidth="1"/>
    <col min="31" max="31" width="10.42578125" style="1109" customWidth="1"/>
    <col min="32" max="32" width="8.85546875" style="1109" customWidth="1"/>
    <col min="33" max="33" width="10.85546875" style="1109" customWidth="1"/>
    <col min="34" max="34" width="12.28515625" style="1078" customWidth="1"/>
    <col min="35" max="35" width="14.28515625" style="1110" customWidth="1"/>
    <col min="36" max="36" width="10.42578125" style="1110" customWidth="1"/>
    <col min="37" max="37" width="18.42578125" style="1113" customWidth="1"/>
    <col min="38" max="38" width="7.42578125" style="1110" bestFit="1" customWidth="1"/>
    <col min="39" max="39" width="69" style="1107" customWidth="1"/>
    <col min="40" max="40" width="24.28515625" style="1107" customWidth="1"/>
    <col min="41" max="41" width="15" style="1078" customWidth="1"/>
    <col min="42" max="42" width="7" style="1105" customWidth="1"/>
    <col min="43" max="43" width="7.7109375" style="1078" customWidth="1"/>
    <col min="44" max="44" width="8.28515625" style="1078" customWidth="1"/>
    <col min="45" max="45" width="8" style="1078" customWidth="1"/>
    <col min="46" max="46" width="6.7109375" style="1078" customWidth="1"/>
    <col min="47" max="49" width="3.5703125" style="1078" customWidth="1"/>
    <col min="50" max="52" width="7.140625" style="1078" customWidth="1"/>
    <col min="53" max="53" width="7.140625" style="1112" customWidth="1"/>
    <col min="54" max="55" width="7.140625" style="1078" customWidth="1"/>
    <col min="56" max="56" width="35.85546875" style="1018" customWidth="1"/>
    <col min="57" max="57" width="35.42578125" style="1106" customWidth="1"/>
    <col min="58" max="58" width="20.42578125" style="1106" customWidth="1"/>
    <col min="59" max="59" width="14.42578125" style="1107" customWidth="1"/>
    <col min="60" max="60" width="14" style="1107" customWidth="1"/>
    <col min="61" max="61" width="56.7109375" style="1018" customWidth="1"/>
    <col min="62" max="62" width="46.85546875" style="1078" customWidth="1"/>
    <col min="63" max="16384" width="11.42578125" style="1078"/>
  </cols>
  <sheetData>
    <row r="1" spans="1:85" ht="41.25" customHeight="1" thickTop="1" x14ac:dyDescent="0.3">
      <c r="B1" s="2100" t="s">
        <v>78</v>
      </c>
      <c r="C1" s="2101"/>
      <c r="D1" s="2101"/>
      <c r="E1" s="2101"/>
      <c r="F1" s="2101"/>
      <c r="G1" s="2101"/>
      <c r="H1" s="2101"/>
      <c r="I1" s="2101"/>
      <c r="J1" s="2101"/>
      <c r="K1" s="2101"/>
      <c r="L1" s="2101"/>
      <c r="M1" s="2101"/>
      <c r="N1" s="2101"/>
      <c r="O1" s="2101"/>
      <c r="P1" s="2101"/>
      <c r="Q1" s="2101"/>
      <c r="R1" s="2101"/>
      <c r="S1" s="2101"/>
      <c r="T1" s="2101"/>
      <c r="U1" s="2101"/>
      <c r="V1" s="2101"/>
      <c r="W1" s="2101"/>
      <c r="X1" s="2101"/>
      <c r="Y1" s="2101"/>
      <c r="Z1" s="2101"/>
      <c r="AA1" s="2101"/>
      <c r="AB1" s="2101"/>
      <c r="AC1" s="2101"/>
      <c r="AD1" s="2101"/>
      <c r="AE1" s="2101"/>
      <c r="AF1" s="2101"/>
      <c r="AG1" s="2101"/>
      <c r="AH1" s="2101"/>
      <c r="AI1" s="2101"/>
      <c r="AJ1" s="2101"/>
      <c r="AK1" s="2101"/>
      <c r="AL1" s="2101"/>
      <c r="AM1" s="2101"/>
      <c r="AN1" s="2101"/>
      <c r="AO1" s="2101"/>
      <c r="AP1" s="2101"/>
      <c r="AQ1" s="2101"/>
      <c r="AR1" s="2101"/>
      <c r="AS1" s="2101"/>
      <c r="AT1" s="2101"/>
      <c r="AU1" s="2101"/>
      <c r="AV1" s="2101"/>
      <c r="AW1" s="2101"/>
      <c r="AX1" s="2101"/>
      <c r="AY1" s="2101"/>
      <c r="AZ1" s="2101"/>
      <c r="BA1" s="2101"/>
      <c r="BB1" s="2101"/>
      <c r="BC1" s="2101"/>
      <c r="BD1" s="2101"/>
      <c r="BE1" s="2101"/>
      <c r="BF1" s="2101"/>
      <c r="BG1" s="2101"/>
      <c r="BH1" s="2101"/>
      <c r="BI1" s="2102"/>
    </row>
    <row r="2" spans="1:85" ht="41.25" customHeight="1" x14ac:dyDescent="0.3">
      <c r="B2" s="2103" t="s">
        <v>79</v>
      </c>
      <c r="C2" s="2104"/>
      <c r="D2" s="2104"/>
      <c r="E2" s="2104"/>
      <c r="F2" s="2104"/>
      <c r="G2" s="2104"/>
      <c r="H2" s="2104"/>
      <c r="I2" s="2104"/>
      <c r="J2" s="2104"/>
      <c r="K2" s="2104"/>
      <c r="L2" s="2104"/>
      <c r="M2" s="2104"/>
      <c r="N2" s="2104"/>
      <c r="O2" s="2104"/>
      <c r="P2" s="2104"/>
      <c r="Q2" s="2104"/>
      <c r="R2" s="2104"/>
      <c r="S2" s="2104"/>
      <c r="T2" s="2104"/>
      <c r="U2" s="2104"/>
      <c r="V2" s="2104"/>
      <c r="W2" s="2104"/>
      <c r="X2" s="2104"/>
      <c r="Y2" s="2104"/>
      <c r="Z2" s="2104"/>
      <c r="AA2" s="2104"/>
      <c r="AB2" s="2104"/>
      <c r="AC2" s="2104"/>
      <c r="AD2" s="2104"/>
      <c r="AE2" s="2104"/>
      <c r="AF2" s="2104"/>
      <c r="AG2" s="2104"/>
      <c r="AH2" s="2104"/>
      <c r="AI2" s="2104"/>
      <c r="AJ2" s="2104"/>
      <c r="AK2" s="2104"/>
      <c r="AL2" s="2104"/>
      <c r="AM2" s="2104"/>
      <c r="AN2" s="2104"/>
      <c r="AO2" s="2104"/>
      <c r="AP2" s="2104"/>
      <c r="AQ2" s="2104"/>
      <c r="AR2" s="2104"/>
      <c r="AS2" s="2104"/>
      <c r="AT2" s="2104"/>
      <c r="AU2" s="2104"/>
      <c r="AV2" s="2104"/>
      <c r="AW2" s="2104"/>
      <c r="AX2" s="2104"/>
      <c r="AY2" s="2104"/>
      <c r="AZ2" s="2104"/>
      <c r="BA2" s="2104"/>
      <c r="BB2" s="2104"/>
      <c r="BC2" s="2104"/>
      <c r="BD2" s="2104"/>
      <c r="BE2" s="2104"/>
      <c r="BF2" s="2104"/>
      <c r="BG2" s="2104"/>
      <c r="BH2" s="2104"/>
      <c r="BI2" s="2105"/>
      <c r="BJ2" s="1038"/>
      <c r="BK2" s="1038"/>
      <c r="BL2" s="1038"/>
      <c r="BM2" s="1038"/>
      <c r="BN2" s="1038"/>
      <c r="BO2" s="1038"/>
      <c r="BP2" s="1038"/>
      <c r="BQ2" s="1038"/>
      <c r="BR2" s="1038"/>
      <c r="BS2" s="1038"/>
      <c r="BT2" s="1038"/>
      <c r="BU2" s="1038"/>
      <c r="BV2" s="1038"/>
      <c r="BW2" s="1038"/>
      <c r="BX2" s="1038"/>
      <c r="BY2" s="1038"/>
      <c r="BZ2" s="1038"/>
      <c r="CA2" s="1038"/>
      <c r="CB2" s="1038"/>
      <c r="CC2" s="1038"/>
      <c r="CD2" s="1038"/>
      <c r="CE2" s="1038"/>
      <c r="CF2" s="1038"/>
      <c r="CG2" s="1038"/>
    </row>
    <row r="3" spans="1:85" ht="41.25" customHeight="1" x14ac:dyDescent="0.3">
      <c r="B3" s="2103" t="s">
        <v>1893</v>
      </c>
      <c r="C3" s="2104"/>
      <c r="D3" s="2104"/>
      <c r="E3" s="2104"/>
      <c r="F3" s="2104"/>
      <c r="G3" s="2104"/>
      <c r="H3" s="2104"/>
      <c r="I3" s="2104"/>
      <c r="J3" s="2104"/>
      <c r="K3" s="2104"/>
      <c r="L3" s="2104"/>
      <c r="M3" s="2104"/>
      <c r="N3" s="2104"/>
      <c r="O3" s="2104"/>
      <c r="P3" s="2104"/>
      <c r="Q3" s="2104"/>
      <c r="R3" s="2104"/>
      <c r="S3" s="2104"/>
      <c r="T3" s="2104"/>
      <c r="U3" s="2104"/>
      <c r="V3" s="2104"/>
      <c r="W3" s="2104"/>
      <c r="X3" s="2104"/>
      <c r="Y3" s="2104"/>
      <c r="Z3" s="2104"/>
      <c r="AA3" s="2104"/>
      <c r="AB3" s="2104"/>
      <c r="AC3" s="2104"/>
      <c r="AD3" s="2104"/>
      <c r="AE3" s="2104"/>
      <c r="AF3" s="2104"/>
      <c r="AG3" s="2104"/>
      <c r="AH3" s="2104"/>
      <c r="AI3" s="2104"/>
      <c r="AJ3" s="2104"/>
      <c r="AK3" s="2104"/>
      <c r="AL3" s="2104"/>
      <c r="AM3" s="2104"/>
      <c r="AN3" s="2104"/>
      <c r="AO3" s="2104"/>
      <c r="AP3" s="2104"/>
      <c r="AQ3" s="2104"/>
      <c r="AR3" s="2104"/>
      <c r="AS3" s="2104"/>
      <c r="AT3" s="2104"/>
      <c r="AU3" s="2104"/>
      <c r="AV3" s="2104"/>
      <c r="AW3" s="2104"/>
      <c r="AX3" s="2104"/>
      <c r="AY3" s="2104"/>
      <c r="AZ3" s="2104"/>
      <c r="BA3" s="2104"/>
      <c r="BB3" s="2104"/>
      <c r="BC3" s="2104"/>
      <c r="BD3" s="2104"/>
      <c r="BE3" s="2104"/>
      <c r="BF3" s="2104"/>
      <c r="BG3" s="2104"/>
      <c r="BH3" s="2104"/>
      <c r="BI3" s="2105"/>
      <c r="BJ3" s="2104"/>
      <c r="BK3" s="2104"/>
      <c r="BL3" s="2104"/>
      <c r="BM3" s="2104"/>
      <c r="BN3" s="2104"/>
      <c r="BO3" s="2104"/>
      <c r="BP3" s="2104"/>
      <c r="BQ3" s="2104"/>
      <c r="BR3" s="2104"/>
      <c r="BS3" s="2104"/>
      <c r="BT3" s="2104"/>
      <c r="BU3" s="2104"/>
      <c r="BV3" s="2104"/>
      <c r="BW3" s="2104"/>
      <c r="BX3" s="2104"/>
      <c r="BY3" s="2104"/>
      <c r="BZ3" s="2104"/>
      <c r="CA3" s="2104"/>
      <c r="CB3" s="2104"/>
      <c r="CC3" s="2104"/>
      <c r="CD3" s="2104"/>
      <c r="CE3" s="2104"/>
      <c r="CF3" s="2104"/>
      <c r="CG3" s="2104"/>
    </row>
    <row r="4" spans="1:85" ht="42.75" customHeight="1" thickBot="1" x14ac:dyDescent="0.35">
      <c r="B4" s="2082" t="s">
        <v>1892</v>
      </c>
      <c r="C4" s="2083"/>
      <c r="D4" s="2083"/>
      <c r="E4" s="2083"/>
      <c r="F4" s="2083"/>
      <c r="G4" s="2083"/>
      <c r="H4" s="2083"/>
      <c r="I4" s="2083"/>
      <c r="J4" s="2083"/>
      <c r="K4" s="2083"/>
      <c r="L4" s="2083"/>
      <c r="M4" s="2083"/>
      <c r="N4" s="2083"/>
      <c r="O4" s="2083"/>
      <c r="P4" s="2083"/>
      <c r="Q4" s="2083"/>
      <c r="R4" s="2083"/>
      <c r="S4" s="2083"/>
      <c r="T4" s="2083"/>
      <c r="U4" s="2083"/>
      <c r="V4" s="2083"/>
      <c r="W4" s="2083"/>
      <c r="X4" s="2083"/>
      <c r="Y4" s="2083"/>
      <c r="Z4" s="2083"/>
      <c r="AA4" s="2083"/>
      <c r="AB4" s="2083"/>
      <c r="AC4" s="2083"/>
      <c r="AD4" s="2083"/>
      <c r="AE4" s="2083"/>
      <c r="AF4" s="2083"/>
      <c r="AG4" s="2083"/>
      <c r="AH4" s="2083"/>
      <c r="AI4" s="2083"/>
      <c r="AJ4" s="2083"/>
      <c r="AK4" s="2083"/>
      <c r="AL4" s="2083"/>
      <c r="AM4" s="2083"/>
      <c r="AN4" s="2083"/>
      <c r="AO4" s="2083"/>
      <c r="AP4" s="2083"/>
      <c r="AQ4" s="2083"/>
      <c r="AR4" s="2083"/>
      <c r="AS4" s="2083"/>
      <c r="AT4" s="2083"/>
      <c r="AU4" s="2083"/>
      <c r="AV4" s="2083"/>
      <c r="AW4" s="2083"/>
      <c r="AX4" s="2083"/>
      <c r="AY4" s="2083"/>
      <c r="AZ4" s="2083"/>
      <c r="BA4" s="2083"/>
      <c r="BB4" s="2083"/>
      <c r="BC4" s="2083"/>
      <c r="BD4" s="2083"/>
      <c r="BE4" s="2083"/>
      <c r="BF4" s="2083"/>
      <c r="BG4" s="2083"/>
      <c r="BH4" s="2083"/>
      <c r="BI4" s="2084"/>
      <c r="BJ4" s="2104"/>
      <c r="BK4" s="2104"/>
      <c r="BL4" s="2104"/>
      <c r="BM4" s="2104"/>
      <c r="BN4" s="2104"/>
      <c r="BO4" s="2104"/>
      <c r="BP4" s="2104"/>
      <c r="BQ4" s="2104"/>
      <c r="BR4" s="2104"/>
      <c r="BS4" s="2104"/>
      <c r="BT4" s="2104"/>
      <c r="BU4" s="2104"/>
      <c r="BV4" s="2104"/>
      <c r="BW4" s="2104"/>
      <c r="BX4" s="2104"/>
      <c r="BY4" s="2104"/>
      <c r="BZ4" s="2104"/>
      <c r="CA4" s="2104"/>
      <c r="CB4" s="2104"/>
      <c r="CC4" s="2104"/>
      <c r="CD4" s="2104"/>
      <c r="CE4" s="2104"/>
      <c r="CF4" s="2104"/>
      <c r="CG4" s="2104"/>
    </row>
    <row r="5" spans="1:85" ht="36.75" customHeight="1" thickTop="1" x14ac:dyDescent="0.3">
      <c r="B5" s="2091"/>
      <c r="C5" s="2091"/>
      <c r="D5" s="2091"/>
      <c r="E5" s="2091"/>
      <c r="F5" s="2091"/>
      <c r="G5" s="2091"/>
      <c r="H5" s="2091"/>
      <c r="I5" s="2091"/>
      <c r="J5" s="2091"/>
      <c r="K5" s="2091"/>
      <c r="L5" s="2091"/>
      <c r="M5" s="2091"/>
      <c r="N5" s="2091"/>
      <c r="O5" s="2091"/>
      <c r="P5" s="2091"/>
      <c r="Q5" s="2091"/>
      <c r="R5" s="2091"/>
      <c r="S5" s="2091"/>
      <c r="T5" s="2091"/>
      <c r="U5" s="2091"/>
      <c r="V5" s="2091"/>
      <c r="W5" s="2091"/>
      <c r="X5" s="2091"/>
      <c r="Y5" s="2091"/>
      <c r="Z5" s="2091"/>
      <c r="AA5" s="2091"/>
      <c r="AB5" s="2091"/>
      <c r="AC5" s="2091"/>
      <c r="AD5" s="2091"/>
      <c r="AE5" s="2091"/>
      <c r="AF5" s="2091"/>
      <c r="AG5" s="2091"/>
      <c r="AH5" s="2091"/>
      <c r="AI5" s="2091"/>
      <c r="AJ5" s="2091"/>
      <c r="AK5" s="2091"/>
      <c r="AL5" s="2091"/>
      <c r="AM5" s="2091"/>
      <c r="AN5" s="2091"/>
      <c r="AO5" s="2091"/>
      <c r="AP5" s="2091"/>
      <c r="AQ5" s="2091"/>
      <c r="AR5" s="2091"/>
      <c r="AS5" s="2091"/>
      <c r="AT5" s="2091"/>
      <c r="AU5" s="2091"/>
      <c r="AV5" s="2091"/>
      <c r="AW5" s="2091"/>
      <c r="AX5" s="2091"/>
      <c r="AY5" s="2091"/>
      <c r="AZ5" s="2091"/>
      <c r="BA5" s="2091"/>
      <c r="BB5" s="2091"/>
      <c r="BC5" s="2091"/>
      <c r="BD5" s="2091"/>
      <c r="BE5" s="2091"/>
      <c r="BF5" s="2091"/>
      <c r="BG5" s="2091"/>
      <c r="BH5" s="2091"/>
      <c r="BI5" s="2091"/>
      <c r="BJ5" s="1038"/>
      <c r="BK5" s="1038"/>
      <c r="BL5" s="1038"/>
      <c r="BM5" s="1038"/>
      <c r="BN5" s="1038"/>
      <c r="BO5" s="1038"/>
      <c r="BP5" s="1038"/>
      <c r="BQ5" s="1038"/>
      <c r="BR5" s="1038"/>
      <c r="BS5" s="1038"/>
      <c r="BT5" s="1038"/>
      <c r="BU5" s="1038"/>
      <c r="BV5" s="1038"/>
      <c r="BW5" s="1038"/>
      <c r="BX5" s="1038"/>
      <c r="BY5" s="1038"/>
      <c r="BZ5" s="1038"/>
      <c r="CA5" s="1038"/>
      <c r="CB5" s="1038"/>
      <c r="CC5" s="1038"/>
      <c r="CD5" s="1038"/>
      <c r="CE5" s="1038"/>
      <c r="CF5" s="1038"/>
      <c r="CG5" s="1038"/>
    </row>
    <row r="6" spans="1:85" ht="55.5" customHeight="1" x14ac:dyDescent="0.3">
      <c r="B6" s="2092"/>
      <c r="C6" s="2092"/>
      <c r="D6" s="2092"/>
      <c r="E6" s="2092"/>
      <c r="F6" s="2092"/>
      <c r="G6" s="2092"/>
      <c r="H6" s="2092"/>
      <c r="I6" s="2092"/>
      <c r="J6" s="2092"/>
      <c r="K6" s="2092"/>
      <c r="L6" s="2093"/>
      <c r="M6" s="2070" t="s">
        <v>0</v>
      </c>
      <c r="N6" s="2071"/>
      <c r="O6" s="2071"/>
      <c r="P6" s="2071"/>
      <c r="Q6" s="2071"/>
      <c r="R6" s="2071"/>
      <c r="S6" s="2071"/>
      <c r="T6" s="2071"/>
      <c r="U6" s="2071"/>
      <c r="V6" s="2071"/>
      <c r="W6" s="2071"/>
      <c r="X6" s="2071"/>
      <c r="Y6" s="2071"/>
      <c r="Z6" s="2071"/>
      <c r="AA6" s="2071"/>
      <c r="AB6" s="2071"/>
      <c r="AC6" s="2071"/>
      <c r="AD6" s="2071"/>
      <c r="AE6" s="2071"/>
      <c r="AF6" s="2071"/>
      <c r="AG6" s="2071"/>
      <c r="AH6" s="2071"/>
      <c r="AI6" s="2071"/>
      <c r="AJ6" s="2071"/>
      <c r="AK6" s="2072"/>
      <c r="AL6" s="2086" t="s">
        <v>1</v>
      </c>
      <c r="AM6" s="2087"/>
      <c r="AN6" s="2087"/>
      <c r="AO6" s="2087"/>
      <c r="AP6" s="2087"/>
      <c r="AQ6" s="2087"/>
      <c r="AR6" s="2087"/>
      <c r="AS6" s="2087"/>
      <c r="AT6" s="2087"/>
      <c r="AU6" s="2087"/>
      <c r="AV6" s="2087"/>
      <c r="AW6" s="2088"/>
      <c r="AX6" s="2086" t="s">
        <v>2</v>
      </c>
      <c r="AY6" s="2087"/>
      <c r="AZ6" s="2087"/>
      <c r="BA6" s="2087"/>
      <c r="BB6" s="2087"/>
      <c r="BC6" s="2088"/>
      <c r="BD6" s="2112" t="s">
        <v>3</v>
      </c>
      <c r="BE6" s="2113"/>
      <c r="BF6" s="2113"/>
      <c r="BG6" s="2113"/>
      <c r="BH6" s="2114"/>
      <c r="BI6" s="1553" t="s">
        <v>87</v>
      </c>
      <c r="BJ6" s="1038"/>
      <c r="BK6" s="1038"/>
      <c r="BL6" s="1038"/>
      <c r="BM6" s="1038"/>
      <c r="BN6" s="1038"/>
      <c r="BO6" s="1038"/>
      <c r="BP6" s="1038"/>
      <c r="BQ6" s="1038"/>
      <c r="BR6" s="1038"/>
      <c r="BS6" s="1038"/>
      <c r="BT6" s="1038"/>
      <c r="BU6" s="1038"/>
      <c r="BV6" s="1038"/>
      <c r="BW6" s="1038"/>
      <c r="BX6" s="1038"/>
      <c r="BY6" s="1038"/>
      <c r="BZ6" s="1038"/>
      <c r="CA6" s="1038"/>
      <c r="CB6" s="1038"/>
      <c r="CC6" s="1038"/>
      <c r="CD6" s="1038"/>
      <c r="CE6" s="1038"/>
      <c r="CF6" s="1038"/>
      <c r="CG6" s="1038"/>
    </row>
    <row r="7" spans="1:85" ht="30.75" customHeight="1" x14ac:dyDescent="0.3">
      <c r="B7" s="2094"/>
      <c r="C7" s="2094"/>
      <c r="D7" s="2094"/>
      <c r="E7" s="2094"/>
      <c r="F7" s="2094"/>
      <c r="G7" s="2094"/>
      <c r="H7" s="2094"/>
      <c r="I7" s="2094"/>
      <c r="J7" s="2094"/>
      <c r="K7" s="2094"/>
      <c r="L7" s="2095"/>
      <c r="M7" s="2073"/>
      <c r="N7" s="2074"/>
      <c r="O7" s="2074"/>
      <c r="P7" s="2074"/>
      <c r="Q7" s="2074"/>
      <c r="R7" s="2074"/>
      <c r="S7" s="2074"/>
      <c r="T7" s="2074"/>
      <c r="U7" s="2074"/>
      <c r="V7" s="2074"/>
      <c r="W7" s="2074"/>
      <c r="X7" s="2074"/>
      <c r="Y7" s="2074"/>
      <c r="Z7" s="2074"/>
      <c r="AA7" s="2074"/>
      <c r="AB7" s="2074"/>
      <c r="AC7" s="2074"/>
      <c r="AD7" s="2074"/>
      <c r="AE7" s="2074"/>
      <c r="AF7" s="2074"/>
      <c r="AG7" s="2074"/>
      <c r="AH7" s="2074"/>
      <c r="AI7" s="2074"/>
      <c r="AJ7" s="2074"/>
      <c r="AK7" s="2075"/>
      <c r="AL7" s="1931" t="s">
        <v>85</v>
      </c>
      <c r="AM7" s="1844" t="s">
        <v>86</v>
      </c>
      <c r="AN7" s="1931" t="s">
        <v>89</v>
      </c>
      <c r="AO7" s="2115" t="s">
        <v>4</v>
      </c>
      <c r="AP7" s="2086" t="s">
        <v>5</v>
      </c>
      <c r="AQ7" s="2087"/>
      <c r="AR7" s="2087"/>
      <c r="AS7" s="2087"/>
      <c r="AT7" s="2087"/>
      <c r="AU7" s="2087"/>
      <c r="AV7" s="2087"/>
      <c r="AW7" s="2088"/>
      <c r="AX7" s="2089" t="s">
        <v>6</v>
      </c>
      <c r="AY7" s="2089" t="s">
        <v>7</v>
      </c>
      <c r="AZ7" s="2097" t="s">
        <v>8</v>
      </c>
      <c r="BA7" s="2097" t="s">
        <v>9</v>
      </c>
      <c r="BB7" s="2097" t="s">
        <v>10</v>
      </c>
      <c r="BC7" s="1931" t="s">
        <v>11</v>
      </c>
      <c r="BD7" s="1844" t="s">
        <v>3</v>
      </c>
      <c r="BE7" s="1844" t="s">
        <v>12</v>
      </c>
      <c r="BF7" s="1844" t="s">
        <v>13</v>
      </c>
      <c r="BG7" s="1844" t="s">
        <v>14</v>
      </c>
      <c r="BH7" s="1844" t="s">
        <v>15</v>
      </c>
      <c r="BI7" s="1844" t="s">
        <v>88</v>
      </c>
    </row>
    <row r="8" spans="1:85" s="1079" customFormat="1" ht="144" customHeight="1" thickBot="1" x14ac:dyDescent="0.3">
      <c r="B8" s="1379" t="s">
        <v>17</v>
      </c>
      <c r="C8" s="1511" t="s">
        <v>75</v>
      </c>
      <c r="D8" s="1511" t="s">
        <v>76</v>
      </c>
      <c r="E8" s="1416" t="s">
        <v>18</v>
      </c>
      <c r="F8" s="1379" t="s">
        <v>77</v>
      </c>
      <c r="G8" s="1080" t="s">
        <v>80</v>
      </c>
      <c r="H8" s="1370" t="s">
        <v>21</v>
      </c>
      <c r="I8" s="1370" t="s">
        <v>19</v>
      </c>
      <c r="J8" s="1370" t="s">
        <v>20</v>
      </c>
      <c r="K8" s="1370" t="s">
        <v>354</v>
      </c>
      <c r="L8" s="1370" t="s">
        <v>22</v>
      </c>
      <c r="M8" s="1418" t="s">
        <v>81</v>
      </c>
      <c r="N8" s="1418" t="s">
        <v>23</v>
      </c>
      <c r="O8" s="1370" t="s">
        <v>24</v>
      </c>
      <c r="P8" s="1370" t="s">
        <v>25</v>
      </c>
      <c r="Q8" s="1370" t="s">
        <v>26</v>
      </c>
      <c r="R8" s="1370" t="s">
        <v>27</v>
      </c>
      <c r="S8" s="1370" t="s">
        <v>28</v>
      </c>
      <c r="T8" s="1370" t="s">
        <v>29</v>
      </c>
      <c r="U8" s="1370" t="s">
        <v>30</v>
      </c>
      <c r="V8" s="1370" t="s">
        <v>31</v>
      </c>
      <c r="W8" s="1370" t="s">
        <v>32</v>
      </c>
      <c r="X8" s="1370" t="s">
        <v>33</v>
      </c>
      <c r="Y8" s="1370" t="s">
        <v>34</v>
      </c>
      <c r="Z8" s="1370" t="s">
        <v>35</v>
      </c>
      <c r="AA8" s="1370" t="s">
        <v>36</v>
      </c>
      <c r="AB8" s="1370" t="s">
        <v>37</v>
      </c>
      <c r="AC8" s="1370" t="s">
        <v>38</v>
      </c>
      <c r="AD8" s="1370" t="s">
        <v>39</v>
      </c>
      <c r="AE8" s="1370" t="s">
        <v>40</v>
      </c>
      <c r="AF8" s="1370" t="s">
        <v>41</v>
      </c>
      <c r="AG8" s="1370" t="s">
        <v>42</v>
      </c>
      <c r="AH8" s="1418" t="s">
        <v>43</v>
      </c>
      <c r="AI8" s="1418" t="s">
        <v>18</v>
      </c>
      <c r="AJ8" s="1418" t="s">
        <v>1429</v>
      </c>
      <c r="AK8" s="1418" t="s">
        <v>83</v>
      </c>
      <c r="AL8" s="1932"/>
      <c r="AM8" s="1845"/>
      <c r="AN8" s="1932"/>
      <c r="AO8" s="2116"/>
      <c r="AP8" s="1379" t="s">
        <v>44</v>
      </c>
      <c r="AQ8" s="1512" t="s">
        <v>1401</v>
      </c>
      <c r="AR8" s="1379" t="s">
        <v>46</v>
      </c>
      <c r="AS8" s="1419" t="s">
        <v>1430</v>
      </c>
      <c r="AT8" s="1415" t="s">
        <v>45</v>
      </c>
      <c r="AU8" s="1379" t="s">
        <v>47</v>
      </c>
      <c r="AV8" s="1379" t="s">
        <v>48</v>
      </c>
      <c r="AW8" s="1379" t="s">
        <v>49</v>
      </c>
      <c r="AX8" s="2090"/>
      <c r="AY8" s="2090"/>
      <c r="AZ8" s="2098"/>
      <c r="BA8" s="2098"/>
      <c r="BB8" s="2098"/>
      <c r="BC8" s="1932"/>
      <c r="BD8" s="1845"/>
      <c r="BE8" s="1845"/>
      <c r="BF8" s="1845"/>
      <c r="BG8" s="1845"/>
      <c r="BH8" s="1845"/>
      <c r="BI8" s="1845"/>
    </row>
    <row r="9" spans="1:85" ht="330" customHeight="1" thickBot="1" x14ac:dyDescent="0.35">
      <c r="A9" s="1079"/>
      <c r="B9" s="1513" t="s">
        <v>203</v>
      </c>
      <c r="C9" s="1514" t="s">
        <v>1778</v>
      </c>
      <c r="D9" s="1514" t="s">
        <v>223</v>
      </c>
      <c r="E9" s="1515" t="s">
        <v>74</v>
      </c>
      <c r="F9" s="1540" t="s">
        <v>237</v>
      </c>
      <c r="G9" s="1387" t="s">
        <v>1610</v>
      </c>
      <c r="H9" s="1376" t="s">
        <v>63</v>
      </c>
      <c r="I9" s="1384" t="s">
        <v>1781</v>
      </c>
      <c r="J9" s="1384" t="s">
        <v>1782</v>
      </c>
      <c r="K9" s="1382" t="s">
        <v>355</v>
      </c>
      <c r="L9" s="1359" t="s">
        <v>373</v>
      </c>
      <c r="M9" s="1468" t="s">
        <v>1636</v>
      </c>
      <c r="N9" s="1469">
        <v>0.2</v>
      </c>
      <c r="O9" s="1516" t="s">
        <v>53</v>
      </c>
      <c r="P9" s="1516" t="s">
        <v>53</v>
      </c>
      <c r="Q9" s="1516" t="s">
        <v>53</v>
      </c>
      <c r="R9" s="1516" t="s">
        <v>53</v>
      </c>
      <c r="S9" s="1516" t="s">
        <v>53</v>
      </c>
      <c r="T9" s="1516" t="s">
        <v>53</v>
      </c>
      <c r="U9" s="1516" t="s">
        <v>53</v>
      </c>
      <c r="V9" s="1516" t="s">
        <v>54</v>
      </c>
      <c r="W9" s="1516" t="s">
        <v>53</v>
      </c>
      <c r="X9" s="1516" t="s">
        <v>53</v>
      </c>
      <c r="Y9" s="1516" t="s">
        <v>53</v>
      </c>
      <c r="Z9" s="1516" t="s">
        <v>53</v>
      </c>
      <c r="AA9" s="1516" t="s">
        <v>53</v>
      </c>
      <c r="AB9" s="1516" t="s">
        <v>53</v>
      </c>
      <c r="AC9" s="1516" t="s">
        <v>53</v>
      </c>
      <c r="AD9" s="1516" t="s">
        <v>54</v>
      </c>
      <c r="AE9" s="1516" t="s">
        <v>53</v>
      </c>
      <c r="AF9" s="1516" t="s">
        <v>53</v>
      </c>
      <c r="AG9" s="1516" t="s">
        <v>54</v>
      </c>
      <c r="AH9" s="1517">
        <v>16</v>
      </c>
      <c r="AI9" s="1518" t="s">
        <v>155</v>
      </c>
      <c r="AJ9" s="1424">
        <v>0.8</v>
      </c>
      <c r="AK9" s="1470" t="s">
        <v>129</v>
      </c>
      <c r="AL9" s="1421" t="s">
        <v>84</v>
      </c>
      <c r="AM9" s="1394" t="s">
        <v>1873</v>
      </c>
      <c r="AN9" s="1299" t="s">
        <v>1613</v>
      </c>
      <c r="AO9" s="1437" t="s">
        <v>103</v>
      </c>
      <c r="AP9" s="1438" t="s">
        <v>61</v>
      </c>
      <c r="AQ9" s="1519">
        <v>0.25</v>
      </c>
      <c r="AR9" s="1438" t="s">
        <v>56</v>
      </c>
      <c r="AS9" s="1439">
        <v>0.15</v>
      </c>
      <c r="AT9" s="1440">
        <v>0.4</v>
      </c>
      <c r="AU9" s="1438" t="s">
        <v>57</v>
      </c>
      <c r="AV9" s="1438" t="s">
        <v>58</v>
      </c>
      <c r="AW9" s="1438" t="s">
        <v>59</v>
      </c>
      <c r="AX9" s="1443">
        <v>8.4000000000000005E-2</v>
      </c>
      <c r="AY9" s="1441" t="s">
        <v>112</v>
      </c>
      <c r="AZ9" s="1440">
        <v>0.8</v>
      </c>
      <c r="BA9" s="1441" t="s">
        <v>130</v>
      </c>
      <c r="BB9" s="1427" t="s">
        <v>129</v>
      </c>
      <c r="BC9" s="1423" t="s">
        <v>60</v>
      </c>
      <c r="BD9" s="1272" t="s">
        <v>1637</v>
      </c>
      <c r="BE9" s="1391" t="s">
        <v>1615</v>
      </c>
      <c r="BF9" s="1391" t="s">
        <v>430</v>
      </c>
      <c r="BG9" s="1390">
        <v>45658</v>
      </c>
      <c r="BH9" s="1390" t="s">
        <v>1788</v>
      </c>
      <c r="BI9" s="1375" t="s">
        <v>1874</v>
      </c>
    </row>
    <row r="10" spans="1:85" ht="243.75" customHeight="1" x14ac:dyDescent="0.3">
      <c r="A10" s="1079"/>
      <c r="B10" s="2003" t="s">
        <v>192</v>
      </c>
      <c r="C10" s="2221" t="s">
        <v>214</v>
      </c>
      <c r="D10" s="2221" t="s">
        <v>1635</v>
      </c>
      <c r="E10" s="2223" t="s">
        <v>74</v>
      </c>
      <c r="F10" s="2225" t="s">
        <v>241</v>
      </c>
      <c r="G10" s="2076" t="s">
        <v>417</v>
      </c>
      <c r="H10" s="1948" t="s">
        <v>63</v>
      </c>
      <c r="I10" s="1384" t="s">
        <v>432</v>
      </c>
      <c r="J10" s="2119" t="s">
        <v>433</v>
      </c>
      <c r="K10" s="2019" t="s">
        <v>355</v>
      </c>
      <c r="L10" s="1863" t="s">
        <v>371</v>
      </c>
      <c r="M10" s="2042" t="s">
        <v>149</v>
      </c>
      <c r="N10" s="2044">
        <v>0.6</v>
      </c>
      <c r="O10" s="2227" t="s">
        <v>54</v>
      </c>
      <c r="P10" s="2227" t="s">
        <v>53</v>
      </c>
      <c r="Q10" s="2227" t="s">
        <v>54</v>
      </c>
      <c r="R10" s="2227" t="s">
        <v>54</v>
      </c>
      <c r="S10" s="2227" t="s">
        <v>53</v>
      </c>
      <c r="T10" s="2227" t="s">
        <v>54</v>
      </c>
      <c r="U10" s="2227" t="s">
        <v>54</v>
      </c>
      <c r="V10" s="2227" t="s">
        <v>54</v>
      </c>
      <c r="W10" s="2227" t="s">
        <v>54</v>
      </c>
      <c r="X10" s="2227" t="s">
        <v>53</v>
      </c>
      <c r="Y10" s="2227" t="s">
        <v>53</v>
      </c>
      <c r="Z10" s="2227" t="s">
        <v>53</v>
      </c>
      <c r="AA10" s="2227" t="s">
        <v>54</v>
      </c>
      <c r="AB10" s="2227" t="s">
        <v>54</v>
      </c>
      <c r="AC10" s="2227" t="s">
        <v>54</v>
      </c>
      <c r="AD10" s="2227" t="s">
        <v>54</v>
      </c>
      <c r="AE10" s="2227" t="s">
        <v>53</v>
      </c>
      <c r="AF10" s="2227" t="s">
        <v>53</v>
      </c>
      <c r="AG10" s="2227" t="s">
        <v>54</v>
      </c>
      <c r="AH10" s="2229">
        <v>7</v>
      </c>
      <c r="AI10" s="2231" t="s">
        <v>130</v>
      </c>
      <c r="AJ10" s="2021">
        <v>0.8</v>
      </c>
      <c r="AK10" s="2008" t="s">
        <v>129</v>
      </c>
      <c r="AL10" s="1421" t="s">
        <v>84</v>
      </c>
      <c r="AM10" s="1272" t="s">
        <v>1914</v>
      </c>
      <c r="AN10" s="1300" t="s">
        <v>1875</v>
      </c>
      <c r="AO10" s="1422" t="s">
        <v>103</v>
      </c>
      <c r="AP10" s="1423" t="s">
        <v>61</v>
      </c>
      <c r="AQ10" s="1520">
        <v>0.25</v>
      </c>
      <c r="AR10" s="1423" t="s">
        <v>56</v>
      </c>
      <c r="AS10" s="1424">
        <v>0.15</v>
      </c>
      <c r="AT10" s="1425">
        <v>0.4</v>
      </c>
      <c r="AU10" s="1423" t="s">
        <v>73</v>
      </c>
      <c r="AV10" s="1423" t="s">
        <v>58</v>
      </c>
      <c r="AW10" s="1423" t="s">
        <v>59</v>
      </c>
      <c r="AX10" s="1425">
        <v>0.36</v>
      </c>
      <c r="AY10" s="1426" t="s">
        <v>90</v>
      </c>
      <c r="AZ10" s="1425">
        <v>0.8</v>
      </c>
      <c r="BA10" s="1426" t="s">
        <v>130</v>
      </c>
      <c r="BB10" s="2036" t="s">
        <v>129</v>
      </c>
      <c r="BC10" s="2010" t="s">
        <v>60</v>
      </c>
      <c r="BD10" s="1272" t="s">
        <v>1709</v>
      </c>
      <c r="BE10" s="1359" t="s">
        <v>412</v>
      </c>
      <c r="BF10" s="1359" t="s">
        <v>590</v>
      </c>
      <c r="BG10" s="1153">
        <v>45664</v>
      </c>
      <c r="BH10" s="1153">
        <v>45991</v>
      </c>
      <c r="BI10" s="1921" t="s">
        <v>1396</v>
      </c>
    </row>
    <row r="11" spans="1:85" ht="191.25" customHeight="1" thickBot="1" x14ac:dyDescent="0.35">
      <c r="A11" s="1079"/>
      <c r="B11" s="2005"/>
      <c r="C11" s="2222"/>
      <c r="D11" s="2222"/>
      <c r="E11" s="2224"/>
      <c r="F11" s="2226"/>
      <c r="G11" s="2077"/>
      <c r="H11" s="1810"/>
      <c r="I11" s="1385" t="s">
        <v>1215</v>
      </c>
      <c r="J11" s="2120"/>
      <c r="K11" s="2020"/>
      <c r="L11" s="1811"/>
      <c r="M11" s="2043"/>
      <c r="N11" s="2045"/>
      <c r="O11" s="2228"/>
      <c r="P11" s="2228"/>
      <c r="Q11" s="2228"/>
      <c r="R11" s="2228"/>
      <c r="S11" s="2228"/>
      <c r="T11" s="2228"/>
      <c r="U11" s="2228"/>
      <c r="V11" s="2228"/>
      <c r="W11" s="2228"/>
      <c r="X11" s="2228"/>
      <c r="Y11" s="2228"/>
      <c r="Z11" s="2228"/>
      <c r="AA11" s="2228"/>
      <c r="AB11" s="2228"/>
      <c r="AC11" s="2228"/>
      <c r="AD11" s="2228"/>
      <c r="AE11" s="2228"/>
      <c r="AF11" s="2228"/>
      <c r="AG11" s="2228"/>
      <c r="AH11" s="2230"/>
      <c r="AI11" s="2232"/>
      <c r="AJ11" s="2023"/>
      <c r="AK11" s="2009"/>
      <c r="AL11" s="1436" t="s">
        <v>347</v>
      </c>
      <c r="AM11" s="1374" t="s">
        <v>1915</v>
      </c>
      <c r="AN11" s="1301" t="s">
        <v>1875</v>
      </c>
      <c r="AO11" s="1437" t="s">
        <v>103</v>
      </c>
      <c r="AP11" s="1438" t="s">
        <v>62</v>
      </c>
      <c r="AQ11" s="1519">
        <v>0.15</v>
      </c>
      <c r="AR11" s="1438" t="s">
        <v>56</v>
      </c>
      <c r="AS11" s="1439">
        <v>0.15</v>
      </c>
      <c r="AT11" s="1440">
        <v>0.3</v>
      </c>
      <c r="AU11" s="1438" t="s">
        <v>73</v>
      </c>
      <c r="AV11" s="1438" t="s">
        <v>58</v>
      </c>
      <c r="AW11" s="1438" t="s">
        <v>59</v>
      </c>
      <c r="AX11" s="1443">
        <v>0.252</v>
      </c>
      <c r="AY11" s="1441" t="s">
        <v>90</v>
      </c>
      <c r="AZ11" s="1440">
        <v>0.8</v>
      </c>
      <c r="BA11" s="1441" t="s">
        <v>130</v>
      </c>
      <c r="BB11" s="2037"/>
      <c r="BC11" s="2012"/>
      <c r="BD11" s="1372" t="s">
        <v>1710</v>
      </c>
      <c r="BE11" s="1360" t="s">
        <v>412</v>
      </c>
      <c r="BF11" s="1360" t="s">
        <v>590</v>
      </c>
      <c r="BG11" s="1367">
        <v>45664</v>
      </c>
      <c r="BH11" s="1367">
        <v>45991</v>
      </c>
      <c r="BI11" s="1929"/>
    </row>
    <row r="12" spans="1:85" ht="174.75" customHeight="1" x14ac:dyDescent="0.3">
      <c r="A12" s="1079"/>
      <c r="B12" s="2003" t="s">
        <v>201</v>
      </c>
      <c r="C12" s="2221" t="s">
        <v>218</v>
      </c>
      <c r="D12" s="2221" t="s">
        <v>225</v>
      </c>
      <c r="E12" s="2223" t="s">
        <v>50</v>
      </c>
      <c r="F12" s="2225" t="s">
        <v>245</v>
      </c>
      <c r="G12" s="2076" t="s">
        <v>455</v>
      </c>
      <c r="H12" s="1948" t="s">
        <v>63</v>
      </c>
      <c r="I12" s="1384" t="s">
        <v>456</v>
      </c>
      <c r="J12" s="1384" t="s">
        <v>457</v>
      </c>
      <c r="K12" s="1382" t="s">
        <v>355</v>
      </c>
      <c r="L12" s="1863" t="s">
        <v>374</v>
      </c>
      <c r="M12" s="2042" t="s">
        <v>152</v>
      </c>
      <c r="N12" s="2044">
        <v>0.8</v>
      </c>
      <c r="O12" s="2227" t="s">
        <v>53</v>
      </c>
      <c r="P12" s="2227" t="s">
        <v>53</v>
      </c>
      <c r="Q12" s="2227" t="s">
        <v>53</v>
      </c>
      <c r="R12" s="2227" t="s">
        <v>53</v>
      </c>
      <c r="S12" s="2227" t="s">
        <v>53</v>
      </c>
      <c r="T12" s="2227" t="s">
        <v>54</v>
      </c>
      <c r="U12" s="2227" t="s">
        <v>53</v>
      </c>
      <c r="V12" s="2227" t="s">
        <v>54</v>
      </c>
      <c r="W12" s="2227" t="s">
        <v>54</v>
      </c>
      <c r="X12" s="2227" t="s">
        <v>54</v>
      </c>
      <c r="Y12" s="2227" t="s">
        <v>53</v>
      </c>
      <c r="Z12" s="2227" t="s">
        <v>53</v>
      </c>
      <c r="AA12" s="2227" t="s">
        <v>53</v>
      </c>
      <c r="AB12" s="2227" t="s">
        <v>53</v>
      </c>
      <c r="AC12" s="2227" t="s">
        <v>54</v>
      </c>
      <c r="AD12" s="2227" t="s">
        <v>54</v>
      </c>
      <c r="AE12" s="2227" t="s">
        <v>53</v>
      </c>
      <c r="AF12" s="2227" t="s">
        <v>54</v>
      </c>
      <c r="AG12" s="2227" t="s">
        <v>54</v>
      </c>
      <c r="AH12" s="2229">
        <v>11</v>
      </c>
      <c r="AI12" s="2231" t="s">
        <v>130</v>
      </c>
      <c r="AJ12" s="2021">
        <v>0.8</v>
      </c>
      <c r="AK12" s="2008" t="s">
        <v>129</v>
      </c>
      <c r="AL12" s="1421" t="s">
        <v>84</v>
      </c>
      <c r="AM12" s="1376" t="s">
        <v>1463</v>
      </c>
      <c r="AN12" s="1300" t="s">
        <v>459</v>
      </c>
      <c r="AO12" s="1422" t="s">
        <v>103</v>
      </c>
      <c r="AP12" s="1423" t="s">
        <v>61</v>
      </c>
      <c r="AQ12" s="1520">
        <v>0.25</v>
      </c>
      <c r="AR12" s="1423" t="s">
        <v>56</v>
      </c>
      <c r="AS12" s="1424">
        <v>0.15</v>
      </c>
      <c r="AT12" s="1425">
        <v>0.4</v>
      </c>
      <c r="AU12" s="1423" t="s">
        <v>73</v>
      </c>
      <c r="AV12" s="1423" t="s">
        <v>58</v>
      </c>
      <c r="AW12" s="1423" t="s">
        <v>59</v>
      </c>
      <c r="AX12" s="1425">
        <v>0.48</v>
      </c>
      <c r="AY12" s="1426" t="s">
        <v>122</v>
      </c>
      <c r="AZ12" s="1425">
        <v>0.8</v>
      </c>
      <c r="BA12" s="1426" t="s">
        <v>130</v>
      </c>
      <c r="BB12" s="1427" t="s">
        <v>129</v>
      </c>
      <c r="BC12" s="2010" t="s">
        <v>60</v>
      </c>
      <c r="BD12" s="2206" t="s">
        <v>472</v>
      </c>
      <c r="BE12" s="1863" t="s">
        <v>473</v>
      </c>
      <c r="BF12" s="2125" t="s">
        <v>381</v>
      </c>
      <c r="BG12" s="2038">
        <v>45659</v>
      </c>
      <c r="BH12" s="2038">
        <v>46020</v>
      </c>
      <c r="BI12" s="1921" t="s">
        <v>454</v>
      </c>
    </row>
    <row r="13" spans="1:85" ht="254.25" customHeight="1" thickBot="1" x14ac:dyDescent="0.35">
      <c r="B13" s="2005"/>
      <c r="C13" s="2222"/>
      <c r="D13" s="2222"/>
      <c r="E13" s="2224"/>
      <c r="F13" s="2226"/>
      <c r="G13" s="2077"/>
      <c r="H13" s="1810"/>
      <c r="I13" s="1385" t="s">
        <v>456</v>
      </c>
      <c r="J13" s="1385" t="s">
        <v>458</v>
      </c>
      <c r="K13" s="1383" t="s">
        <v>356</v>
      </c>
      <c r="L13" s="1811"/>
      <c r="M13" s="2043"/>
      <c r="N13" s="2045"/>
      <c r="O13" s="2228"/>
      <c r="P13" s="2228"/>
      <c r="Q13" s="2228"/>
      <c r="R13" s="2228"/>
      <c r="S13" s="2228"/>
      <c r="T13" s="2228"/>
      <c r="U13" s="2228"/>
      <c r="V13" s="2228"/>
      <c r="W13" s="2228"/>
      <c r="X13" s="2228"/>
      <c r="Y13" s="2228"/>
      <c r="Z13" s="2228"/>
      <c r="AA13" s="2228"/>
      <c r="AB13" s="2228"/>
      <c r="AC13" s="2228"/>
      <c r="AD13" s="2228"/>
      <c r="AE13" s="2228"/>
      <c r="AF13" s="2228"/>
      <c r="AG13" s="2228"/>
      <c r="AH13" s="2230"/>
      <c r="AI13" s="2232"/>
      <c r="AJ13" s="2023"/>
      <c r="AK13" s="2009"/>
      <c r="AL13" s="1436" t="s">
        <v>347</v>
      </c>
      <c r="AM13" s="1374" t="s">
        <v>1449</v>
      </c>
      <c r="AN13" s="1301" t="s">
        <v>460</v>
      </c>
      <c r="AO13" s="1437" t="s">
        <v>103</v>
      </c>
      <c r="AP13" s="1438" t="s">
        <v>61</v>
      </c>
      <c r="AQ13" s="1519">
        <v>0.25</v>
      </c>
      <c r="AR13" s="1438" t="s">
        <v>56</v>
      </c>
      <c r="AS13" s="1439">
        <v>0.15</v>
      </c>
      <c r="AT13" s="1440">
        <v>0.4</v>
      </c>
      <c r="AU13" s="1438" t="s">
        <v>73</v>
      </c>
      <c r="AV13" s="1438" t="s">
        <v>58</v>
      </c>
      <c r="AW13" s="1438" t="s">
        <v>59</v>
      </c>
      <c r="AX13" s="1443">
        <v>0.28799999999999998</v>
      </c>
      <c r="AY13" s="1441" t="s">
        <v>90</v>
      </c>
      <c r="AZ13" s="1440">
        <v>0.8</v>
      </c>
      <c r="BA13" s="1441" t="s">
        <v>130</v>
      </c>
      <c r="BB13" s="1442" t="s">
        <v>129</v>
      </c>
      <c r="BC13" s="2012"/>
      <c r="BD13" s="1823"/>
      <c r="BE13" s="1811"/>
      <c r="BF13" s="1885"/>
      <c r="BG13" s="2039"/>
      <c r="BH13" s="2039"/>
      <c r="BI13" s="1929"/>
    </row>
    <row r="14" spans="1:85" ht="346.5" customHeight="1" thickBot="1" x14ac:dyDescent="0.35">
      <c r="A14" s="1305"/>
      <c r="B14" s="1363" t="s">
        <v>198</v>
      </c>
      <c r="C14" s="1521" t="s">
        <v>1779</v>
      </c>
      <c r="D14" s="1521" t="s">
        <v>226</v>
      </c>
      <c r="E14" s="1522" t="s">
        <v>50</v>
      </c>
      <c r="F14" s="1550" t="s">
        <v>252</v>
      </c>
      <c r="G14" s="913" t="s">
        <v>482</v>
      </c>
      <c r="H14" s="1358" t="s">
        <v>63</v>
      </c>
      <c r="I14" s="1358" t="s">
        <v>483</v>
      </c>
      <c r="J14" s="1358" t="s">
        <v>484</v>
      </c>
      <c r="K14" s="1356" t="s">
        <v>355</v>
      </c>
      <c r="L14" s="1354" t="s">
        <v>373</v>
      </c>
      <c r="M14" s="1446" t="s">
        <v>1636</v>
      </c>
      <c r="N14" s="1447">
        <v>0.2</v>
      </c>
      <c r="O14" s="1523" t="s">
        <v>53</v>
      </c>
      <c r="P14" s="1523" t="s">
        <v>53</v>
      </c>
      <c r="Q14" s="1523" t="s">
        <v>53</v>
      </c>
      <c r="R14" s="1523" t="s">
        <v>53</v>
      </c>
      <c r="S14" s="1523" t="s">
        <v>53</v>
      </c>
      <c r="T14" s="1523" t="s">
        <v>54</v>
      </c>
      <c r="U14" s="1523" t="s">
        <v>53</v>
      </c>
      <c r="V14" s="1523" t="s">
        <v>54</v>
      </c>
      <c r="W14" s="1523" t="s">
        <v>54</v>
      </c>
      <c r="X14" s="1523" t="s">
        <v>53</v>
      </c>
      <c r="Y14" s="1523" t="s">
        <v>53</v>
      </c>
      <c r="Z14" s="1523" t="s">
        <v>53</v>
      </c>
      <c r="AA14" s="1523" t="s">
        <v>54</v>
      </c>
      <c r="AB14" s="1523" t="s">
        <v>54</v>
      </c>
      <c r="AC14" s="1523" t="s">
        <v>53</v>
      </c>
      <c r="AD14" s="1523" t="s">
        <v>54</v>
      </c>
      <c r="AE14" s="1523" t="s">
        <v>53</v>
      </c>
      <c r="AF14" s="1523" t="s">
        <v>53</v>
      </c>
      <c r="AG14" s="1523" t="s">
        <v>54</v>
      </c>
      <c r="AH14" s="1524">
        <v>12</v>
      </c>
      <c r="AI14" s="1525" t="s">
        <v>155</v>
      </c>
      <c r="AJ14" s="1448">
        <v>1</v>
      </c>
      <c r="AK14" s="1449" t="s">
        <v>91</v>
      </c>
      <c r="AL14" s="1450" t="s">
        <v>84</v>
      </c>
      <c r="AM14" s="1348" t="s">
        <v>1876</v>
      </c>
      <c r="AN14" s="1302" t="s">
        <v>486</v>
      </c>
      <c r="AO14" s="1451" t="s">
        <v>103</v>
      </c>
      <c r="AP14" s="1452" t="s">
        <v>61</v>
      </c>
      <c r="AQ14" s="1526">
        <v>0.25</v>
      </c>
      <c r="AR14" s="1452" t="s">
        <v>56</v>
      </c>
      <c r="AS14" s="1448">
        <v>0.15</v>
      </c>
      <c r="AT14" s="1453">
        <v>0.4</v>
      </c>
      <c r="AU14" s="1452" t="s">
        <v>57</v>
      </c>
      <c r="AV14" s="1452" t="s">
        <v>58</v>
      </c>
      <c r="AW14" s="1452" t="s">
        <v>59</v>
      </c>
      <c r="AX14" s="1453">
        <v>0.12</v>
      </c>
      <c r="AY14" s="1454" t="s">
        <v>112</v>
      </c>
      <c r="AZ14" s="1453">
        <v>1</v>
      </c>
      <c r="BA14" s="1454" t="s">
        <v>155</v>
      </c>
      <c r="BB14" s="1455" t="s">
        <v>91</v>
      </c>
      <c r="BC14" s="1452" t="s">
        <v>60</v>
      </c>
      <c r="BD14" s="1358" t="s">
        <v>1725</v>
      </c>
      <c r="BE14" s="1354" t="s">
        <v>489</v>
      </c>
      <c r="BF14" s="1354" t="s">
        <v>488</v>
      </c>
      <c r="BG14" s="1373">
        <v>45838</v>
      </c>
      <c r="BH14" s="1373">
        <v>45915</v>
      </c>
      <c r="BI14" s="1355" t="s">
        <v>490</v>
      </c>
    </row>
    <row r="15" spans="1:85" ht="293.25" customHeight="1" x14ac:dyDescent="0.3">
      <c r="B15" s="2003" t="s">
        <v>193</v>
      </c>
      <c r="C15" s="2221" t="s">
        <v>206</v>
      </c>
      <c r="D15" s="2221" t="s">
        <v>227</v>
      </c>
      <c r="E15" s="2223" t="s">
        <v>74</v>
      </c>
      <c r="F15" s="2225" t="s">
        <v>253</v>
      </c>
      <c r="G15" s="2076" t="s">
        <v>1278</v>
      </c>
      <c r="H15" s="1948" t="s">
        <v>63</v>
      </c>
      <c r="I15" s="2119" t="s">
        <v>492</v>
      </c>
      <c r="J15" s="2119" t="s">
        <v>1279</v>
      </c>
      <c r="K15" s="2019" t="s">
        <v>355</v>
      </c>
      <c r="L15" s="1863" t="s">
        <v>372</v>
      </c>
      <c r="M15" s="2042" t="s">
        <v>154</v>
      </c>
      <c r="N15" s="2044">
        <v>1</v>
      </c>
      <c r="O15" s="2227" t="s">
        <v>53</v>
      </c>
      <c r="P15" s="2227" t="s">
        <v>53</v>
      </c>
      <c r="Q15" s="2227" t="s">
        <v>53</v>
      </c>
      <c r="R15" s="2227" t="s">
        <v>54</v>
      </c>
      <c r="S15" s="2227" t="s">
        <v>53</v>
      </c>
      <c r="T15" s="2227" t="s">
        <v>54</v>
      </c>
      <c r="U15" s="2227" t="s">
        <v>54</v>
      </c>
      <c r="V15" s="2227" t="s">
        <v>54</v>
      </c>
      <c r="W15" s="2227" t="s">
        <v>54</v>
      </c>
      <c r="X15" s="2227" t="s">
        <v>53</v>
      </c>
      <c r="Y15" s="2227" t="s">
        <v>53</v>
      </c>
      <c r="Z15" s="2227" t="s">
        <v>53</v>
      </c>
      <c r="AA15" s="2227" t="s">
        <v>53</v>
      </c>
      <c r="AB15" s="2227" t="s">
        <v>53</v>
      </c>
      <c r="AC15" s="2227" t="s">
        <v>54</v>
      </c>
      <c r="AD15" s="2227" t="s">
        <v>53</v>
      </c>
      <c r="AE15" s="2227" t="s">
        <v>54</v>
      </c>
      <c r="AF15" s="2227" t="s">
        <v>53</v>
      </c>
      <c r="AG15" s="2227" t="s">
        <v>54</v>
      </c>
      <c r="AH15" s="2229">
        <v>11</v>
      </c>
      <c r="AI15" s="2231" t="s">
        <v>130</v>
      </c>
      <c r="AJ15" s="2021">
        <v>0.8</v>
      </c>
      <c r="AK15" s="2008" t="s">
        <v>129</v>
      </c>
      <c r="AL15" s="1421" t="s">
        <v>84</v>
      </c>
      <c r="AM15" s="1376" t="s">
        <v>1638</v>
      </c>
      <c r="AN15" s="1314" t="s">
        <v>512</v>
      </c>
      <c r="AO15" s="1422" t="s">
        <v>103</v>
      </c>
      <c r="AP15" s="1423" t="s">
        <v>61</v>
      </c>
      <c r="AQ15" s="1520">
        <v>0.25</v>
      </c>
      <c r="AR15" s="1423" t="s">
        <v>56</v>
      </c>
      <c r="AS15" s="1424">
        <v>0.15</v>
      </c>
      <c r="AT15" s="1425">
        <v>0.4</v>
      </c>
      <c r="AU15" s="1423" t="s">
        <v>57</v>
      </c>
      <c r="AV15" s="1423" t="s">
        <v>58</v>
      </c>
      <c r="AW15" s="1423" t="s">
        <v>59</v>
      </c>
      <c r="AX15" s="1425">
        <v>0.6</v>
      </c>
      <c r="AY15" s="1426" t="s">
        <v>122</v>
      </c>
      <c r="AZ15" s="1425">
        <v>0.8</v>
      </c>
      <c r="BA15" s="1426" t="s">
        <v>130</v>
      </c>
      <c r="BB15" s="1427" t="s">
        <v>129</v>
      </c>
      <c r="BC15" s="2010" t="s">
        <v>60</v>
      </c>
      <c r="BD15" s="1948" t="s">
        <v>513</v>
      </c>
      <c r="BE15" s="1863" t="s">
        <v>514</v>
      </c>
      <c r="BF15" s="1863" t="s">
        <v>395</v>
      </c>
      <c r="BG15" s="1897">
        <v>45659</v>
      </c>
      <c r="BH15" s="1897">
        <v>46022</v>
      </c>
      <c r="BI15" s="1921" t="s">
        <v>1217</v>
      </c>
    </row>
    <row r="16" spans="1:85" ht="249" customHeight="1" x14ac:dyDescent="0.3">
      <c r="B16" s="2004"/>
      <c r="C16" s="2233"/>
      <c r="D16" s="2233"/>
      <c r="E16" s="2234"/>
      <c r="F16" s="2235"/>
      <c r="G16" s="2085"/>
      <c r="H16" s="2013"/>
      <c r="I16" s="2190"/>
      <c r="J16" s="2190"/>
      <c r="K16" s="2118"/>
      <c r="L16" s="2096"/>
      <c r="M16" s="2117"/>
      <c r="N16" s="2121"/>
      <c r="O16" s="2236"/>
      <c r="P16" s="2236"/>
      <c r="Q16" s="2236"/>
      <c r="R16" s="2236"/>
      <c r="S16" s="2236"/>
      <c r="T16" s="2236"/>
      <c r="U16" s="2236"/>
      <c r="V16" s="2236"/>
      <c r="W16" s="2236"/>
      <c r="X16" s="2236"/>
      <c r="Y16" s="2236"/>
      <c r="Z16" s="2236"/>
      <c r="AA16" s="2236"/>
      <c r="AB16" s="2236"/>
      <c r="AC16" s="2236"/>
      <c r="AD16" s="2236"/>
      <c r="AE16" s="2236"/>
      <c r="AF16" s="2236"/>
      <c r="AG16" s="2236"/>
      <c r="AH16" s="2237"/>
      <c r="AI16" s="2238"/>
      <c r="AJ16" s="2022"/>
      <c r="AK16" s="2081"/>
      <c r="AL16" s="1428" t="s">
        <v>347</v>
      </c>
      <c r="AM16" s="1402" t="s">
        <v>1461</v>
      </c>
      <c r="AN16" s="1315" t="s">
        <v>519</v>
      </c>
      <c r="AO16" s="1429" t="s">
        <v>103</v>
      </c>
      <c r="AP16" s="1430" t="s">
        <v>61</v>
      </c>
      <c r="AQ16" s="1527">
        <v>0.25</v>
      </c>
      <c r="AR16" s="1430" t="s">
        <v>56</v>
      </c>
      <c r="AS16" s="1431">
        <v>0.15</v>
      </c>
      <c r="AT16" s="1432">
        <v>0.4</v>
      </c>
      <c r="AU16" s="1430" t="s">
        <v>57</v>
      </c>
      <c r="AV16" s="1430" t="s">
        <v>58</v>
      </c>
      <c r="AW16" s="1430" t="s">
        <v>59</v>
      </c>
      <c r="AX16" s="1433">
        <v>0.36</v>
      </c>
      <c r="AY16" s="1434" t="s">
        <v>90</v>
      </c>
      <c r="AZ16" s="1432">
        <v>0.8</v>
      </c>
      <c r="BA16" s="1434" t="s">
        <v>130</v>
      </c>
      <c r="BB16" s="1435" t="s">
        <v>129</v>
      </c>
      <c r="BC16" s="2011"/>
      <c r="BD16" s="2013"/>
      <c r="BE16" s="2096"/>
      <c r="BF16" s="2096"/>
      <c r="BG16" s="2189"/>
      <c r="BH16" s="2189"/>
      <c r="BI16" s="2133"/>
    </row>
    <row r="17" spans="1:65" ht="266.25" customHeight="1" thickBot="1" x14ac:dyDescent="0.35">
      <c r="B17" s="2005"/>
      <c r="C17" s="2222"/>
      <c r="D17" s="2222"/>
      <c r="E17" s="2224"/>
      <c r="F17" s="2226"/>
      <c r="G17" s="2077"/>
      <c r="H17" s="1810"/>
      <c r="I17" s="2120"/>
      <c r="J17" s="2120"/>
      <c r="K17" s="2020"/>
      <c r="L17" s="1811"/>
      <c r="M17" s="2043"/>
      <c r="N17" s="2045"/>
      <c r="O17" s="2228"/>
      <c r="P17" s="2228"/>
      <c r="Q17" s="2228"/>
      <c r="R17" s="2228"/>
      <c r="S17" s="2228"/>
      <c r="T17" s="2228"/>
      <c r="U17" s="2228"/>
      <c r="V17" s="2228"/>
      <c r="W17" s="2228"/>
      <c r="X17" s="2228"/>
      <c r="Y17" s="2228"/>
      <c r="Z17" s="2228"/>
      <c r="AA17" s="2228"/>
      <c r="AB17" s="2228"/>
      <c r="AC17" s="2228"/>
      <c r="AD17" s="2228"/>
      <c r="AE17" s="2228"/>
      <c r="AF17" s="2228"/>
      <c r="AG17" s="2228"/>
      <c r="AH17" s="2230"/>
      <c r="AI17" s="2232"/>
      <c r="AJ17" s="2023"/>
      <c r="AK17" s="2009"/>
      <c r="AL17" s="1436" t="s">
        <v>348</v>
      </c>
      <c r="AM17" s="1374" t="s">
        <v>1916</v>
      </c>
      <c r="AN17" s="1316" t="s">
        <v>512</v>
      </c>
      <c r="AO17" s="1437" t="s">
        <v>103</v>
      </c>
      <c r="AP17" s="1438" t="s">
        <v>61</v>
      </c>
      <c r="AQ17" s="1519">
        <v>0.25</v>
      </c>
      <c r="AR17" s="1438" t="s">
        <v>56</v>
      </c>
      <c r="AS17" s="1439">
        <v>0.15</v>
      </c>
      <c r="AT17" s="1440">
        <v>0.4</v>
      </c>
      <c r="AU17" s="1438" t="s">
        <v>57</v>
      </c>
      <c r="AV17" s="1438" t="s">
        <v>58</v>
      </c>
      <c r="AW17" s="1438" t="s">
        <v>59</v>
      </c>
      <c r="AX17" s="1443">
        <v>0.216</v>
      </c>
      <c r="AY17" s="1441" t="s">
        <v>90</v>
      </c>
      <c r="AZ17" s="1440">
        <v>0.8</v>
      </c>
      <c r="BA17" s="1441" t="s">
        <v>130</v>
      </c>
      <c r="BB17" s="1442" t="s">
        <v>129</v>
      </c>
      <c r="BC17" s="2012"/>
      <c r="BD17" s="1810"/>
      <c r="BE17" s="1811"/>
      <c r="BF17" s="1811"/>
      <c r="BG17" s="1807"/>
      <c r="BH17" s="1807"/>
      <c r="BI17" s="1929"/>
    </row>
    <row r="18" spans="1:65" ht="243.75" customHeight="1" x14ac:dyDescent="0.3">
      <c r="B18" s="2003" t="s">
        <v>194</v>
      </c>
      <c r="C18" s="2221" t="s">
        <v>212</v>
      </c>
      <c r="D18" s="2221" t="s">
        <v>228</v>
      </c>
      <c r="E18" s="1528" t="s">
        <v>50</v>
      </c>
      <c r="F18" s="1540" t="s">
        <v>265</v>
      </c>
      <c r="G18" s="1387" t="s">
        <v>1750</v>
      </c>
      <c r="H18" s="1376" t="s">
        <v>63</v>
      </c>
      <c r="I18" s="1384" t="s">
        <v>771</v>
      </c>
      <c r="J18" s="1384" t="s">
        <v>1639</v>
      </c>
      <c r="K18" s="1382" t="s">
        <v>355</v>
      </c>
      <c r="L18" s="1359" t="s">
        <v>372</v>
      </c>
      <c r="M18" s="1468" t="s">
        <v>154</v>
      </c>
      <c r="N18" s="1469">
        <v>1</v>
      </c>
      <c r="O18" s="1529" t="s">
        <v>53</v>
      </c>
      <c r="P18" s="1529" t="s">
        <v>53</v>
      </c>
      <c r="Q18" s="1529" t="s">
        <v>53</v>
      </c>
      <c r="R18" s="1529" t="s">
        <v>53</v>
      </c>
      <c r="S18" s="1529" t="s">
        <v>53</v>
      </c>
      <c r="T18" s="1529" t="s">
        <v>53</v>
      </c>
      <c r="U18" s="1529" t="s">
        <v>53</v>
      </c>
      <c r="V18" s="1529" t="s">
        <v>53</v>
      </c>
      <c r="W18" s="1529" t="s">
        <v>54</v>
      </c>
      <c r="X18" s="1529" t="s">
        <v>53</v>
      </c>
      <c r="Y18" s="1529" t="s">
        <v>53</v>
      </c>
      <c r="Z18" s="1529" t="s">
        <v>53</v>
      </c>
      <c r="AA18" s="1529" t="s">
        <v>53</v>
      </c>
      <c r="AB18" s="1529" t="s">
        <v>53</v>
      </c>
      <c r="AC18" s="1529" t="s">
        <v>53</v>
      </c>
      <c r="AD18" s="1529" t="s">
        <v>53</v>
      </c>
      <c r="AE18" s="1529" t="s">
        <v>53</v>
      </c>
      <c r="AF18" s="1529" t="s">
        <v>53</v>
      </c>
      <c r="AG18" s="1529" t="s">
        <v>54</v>
      </c>
      <c r="AH18" s="1517">
        <v>17</v>
      </c>
      <c r="AI18" s="1530" t="s">
        <v>155</v>
      </c>
      <c r="AJ18" s="1424">
        <v>1</v>
      </c>
      <c r="AK18" s="1470" t="s">
        <v>91</v>
      </c>
      <c r="AL18" s="1421" t="s">
        <v>84</v>
      </c>
      <c r="AM18" s="1327" t="s">
        <v>1877</v>
      </c>
      <c r="AN18" s="1314" t="s">
        <v>1221</v>
      </c>
      <c r="AO18" s="1422" t="s">
        <v>103</v>
      </c>
      <c r="AP18" s="1423" t="s">
        <v>62</v>
      </c>
      <c r="AQ18" s="1520">
        <v>0.15</v>
      </c>
      <c r="AR18" s="1423" t="s">
        <v>56</v>
      </c>
      <c r="AS18" s="1424">
        <v>0.15</v>
      </c>
      <c r="AT18" s="1425">
        <v>0.3</v>
      </c>
      <c r="AU18" s="1423" t="s">
        <v>57</v>
      </c>
      <c r="AV18" s="1423" t="s">
        <v>58</v>
      </c>
      <c r="AW18" s="1423" t="s">
        <v>59</v>
      </c>
      <c r="AX18" s="1425">
        <v>0.7</v>
      </c>
      <c r="AY18" s="1426" t="s">
        <v>129</v>
      </c>
      <c r="AZ18" s="1425">
        <v>1</v>
      </c>
      <c r="BA18" s="1426" t="s">
        <v>155</v>
      </c>
      <c r="BB18" s="1427" t="s">
        <v>91</v>
      </c>
      <c r="BC18" s="1423" t="s">
        <v>60</v>
      </c>
      <c r="BD18" s="1376" t="s">
        <v>1727</v>
      </c>
      <c r="BE18" s="1359" t="s">
        <v>1223</v>
      </c>
      <c r="BF18" s="1359" t="s">
        <v>1303</v>
      </c>
      <c r="BG18" s="1377">
        <v>45689</v>
      </c>
      <c r="BH18" s="1377">
        <v>45960</v>
      </c>
      <c r="BI18" s="1375" t="s">
        <v>776</v>
      </c>
    </row>
    <row r="19" spans="1:65" ht="240" customHeight="1" thickBot="1" x14ac:dyDescent="0.35">
      <c r="A19" s="1306"/>
      <c r="B19" s="2005"/>
      <c r="C19" s="2222"/>
      <c r="D19" s="2222"/>
      <c r="E19" s="1531" t="s">
        <v>50</v>
      </c>
      <c r="F19" s="1551" t="s">
        <v>268</v>
      </c>
      <c r="G19" s="1380" t="s">
        <v>1648</v>
      </c>
      <c r="H19" s="1374" t="s">
        <v>63</v>
      </c>
      <c r="I19" s="1374" t="s">
        <v>1728</v>
      </c>
      <c r="J19" s="1374" t="s">
        <v>1729</v>
      </c>
      <c r="K19" s="1383" t="s">
        <v>355</v>
      </c>
      <c r="L19" s="1360" t="s">
        <v>372</v>
      </c>
      <c r="M19" s="1532" t="s">
        <v>154</v>
      </c>
      <c r="N19" s="1533">
        <v>1</v>
      </c>
      <c r="O19" s="1534" t="s">
        <v>53</v>
      </c>
      <c r="P19" s="1534" t="s">
        <v>53</v>
      </c>
      <c r="Q19" s="1534" t="s">
        <v>54</v>
      </c>
      <c r="R19" s="1534" t="s">
        <v>54</v>
      </c>
      <c r="S19" s="1534" t="s">
        <v>53</v>
      </c>
      <c r="T19" s="1534" t="s">
        <v>53</v>
      </c>
      <c r="U19" s="1534" t="s">
        <v>53</v>
      </c>
      <c r="V19" s="1534" t="s">
        <v>53</v>
      </c>
      <c r="W19" s="1534" t="s">
        <v>54</v>
      </c>
      <c r="X19" s="1534" t="s">
        <v>53</v>
      </c>
      <c r="Y19" s="1534" t="s">
        <v>53</v>
      </c>
      <c r="Z19" s="1534" t="s">
        <v>53</v>
      </c>
      <c r="AA19" s="1534" t="s">
        <v>53</v>
      </c>
      <c r="AB19" s="1534" t="s">
        <v>53</v>
      </c>
      <c r="AC19" s="1534" t="s">
        <v>53</v>
      </c>
      <c r="AD19" s="1534" t="s">
        <v>53</v>
      </c>
      <c r="AE19" s="1534" t="s">
        <v>53</v>
      </c>
      <c r="AF19" s="1534" t="s">
        <v>53</v>
      </c>
      <c r="AG19" s="1534" t="s">
        <v>54</v>
      </c>
      <c r="AH19" s="1535">
        <v>15</v>
      </c>
      <c r="AI19" s="1536" t="s">
        <v>155</v>
      </c>
      <c r="AJ19" s="1439">
        <v>1</v>
      </c>
      <c r="AK19" s="1537" t="s">
        <v>91</v>
      </c>
      <c r="AL19" s="1436" t="s">
        <v>84</v>
      </c>
      <c r="AM19" s="1349" t="s">
        <v>1878</v>
      </c>
      <c r="AN19" s="1316" t="s">
        <v>1640</v>
      </c>
      <c r="AO19" s="1437" t="s">
        <v>103</v>
      </c>
      <c r="AP19" s="1438" t="s">
        <v>61</v>
      </c>
      <c r="AQ19" s="1519">
        <v>0.25</v>
      </c>
      <c r="AR19" s="1438" t="s">
        <v>56</v>
      </c>
      <c r="AS19" s="1439">
        <v>0.15</v>
      </c>
      <c r="AT19" s="1440">
        <v>0.4</v>
      </c>
      <c r="AU19" s="1438" t="s">
        <v>57</v>
      </c>
      <c r="AV19" s="1438" t="s">
        <v>58</v>
      </c>
      <c r="AW19" s="1438" t="s">
        <v>59</v>
      </c>
      <c r="AX19" s="1440">
        <v>0.6</v>
      </c>
      <c r="AY19" s="1441" t="s">
        <v>122</v>
      </c>
      <c r="AZ19" s="1440">
        <v>1</v>
      </c>
      <c r="BA19" s="1441" t="s">
        <v>155</v>
      </c>
      <c r="BB19" s="1442" t="s">
        <v>91</v>
      </c>
      <c r="BC19" s="1438" t="s">
        <v>60</v>
      </c>
      <c r="BD19" s="1351" t="s">
        <v>1730</v>
      </c>
      <c r="BE19" s="1400" t="s">
        <v>1694</v>
      </c>
      <c r="BF19" s="1290" t="s">
        <v>590</v>
      </c>
      <c r="BG19" s="1284">
        <v>45717</v>
      </c>
      <c r="BH19" s="1284">
        <v>45960</v>
      </c>
      <c r="BI19" s="1378" t="s">
        <v>978</v>
      </c>
    </row>
    <row r="20" spans="1:65" ht="221.25" customHeight="1" thickBot="1" x14ac:dyDescent="0.35">
      <c r="B20" s="1538" t="s">
        <v>199</v>
      </c>
      <c r="C20" s="1521" t="s">
        <v>207</v>
      </c>
      <c r="D20" s="1539" t="s">
        <v>225</v>
      </c>
      <c r="E20" s="1522" t="s">
        <v>50</v>
      </c>
      <c r="F20" s="1550" t="s">
        <v>271</v>
      </c>
      <c r="G20" s="913" t="s">
        <v>669</v>
      </c>
      <c r="H20" s="1358" t="s">
        <v>63</v>
      </c>
      <c r="I20" s="1358" t="s">
        <v>1149</v>
      </c>
      <c r="J20" s="1358" t="s">
        <v>1150</v>
      </c>
      <c r="K20" s="1356" t="s">
        <v>355</v>
      </c>
      <c r="L20" s="1354" t="s">
        <v>373</v>
      </c>
      <c r="M20" s="1446" t="s">
        <v>1636</v>
      </c>
      <c r="N20" s="1447">
        <v>0.2</v>
      </c>
      <c r="O20" s="1523" t="s">
        <v>53</v>
      </c>
      <c r="P20" s="1523" t="s">
        <v>53</v>
      </c>
      <c r="Q20" s="1523" t="s">
        <v>53</v>
      </c>
      <c r="R20" s="1523" t="s">
        <v>53</v>
      </c>
      <c r="S20" s="1523" t="s">
        <v>53</v>
      </c>
      <c r="T20" s="1523" t="s">
        <v>53</v>
      </c>
      <c r="U20" s="1523" t="s">
        <v>53</v>
      </c>
      <c r="V20" s="1523" t="s">
        <v>53</v>
      </c>
      <c r="W20" s="1523" t="s">
        <v>54</v>
      </c>
      <c r="X20" s="1523" t="s">
        <v>53</v>
      </c>
      <c r="Y20" s="1523" t="s">
        <v>53</v>
      </c>
      <c r="Z20" s="1523" t="s">
        <v>53</v>
      </c>
      <c r="AA20" s="1523" t="s">
        <v>53</v>
      </c>
      <c r="AB20" s="1523" t="s">
        <v>53</v>
      </c>
      <c r="AC20" s="1523" t="s">
        <v>53</v>
      </c>
      <c r="AD20" s="1523" t="s">
        <v>54</v>
      </c>
      <c r="AE20" s="1523" t="s">
        <v>53</v>
      </c>
      <c r="AF20" s="1523" t="s">
        <v>53</v>
      </c>
      <c r="AG20" s="1523" t="s">
        <v>54</v>
      </c>
      <c r="AH20" s="1524">
        <v>16</v>
      </c>
      <c r="AI20" s="1525" t="s">
        <v>155</v>
      </c>
      <c r="AJ20" s="1448">
        <v>1</v>
      </c>
      <c r="AK20" s="1449" t="s">
        <v>91</v>
      </c>
      <c r="AL20" s="1450" t="s">
        <v>84</v>
      </c>
      <c r="AM20" s="1341" t="s">
        <v>1879</v>
      </c>
      <c r="AN20" s="1317" t="s">
        <v>1587</v>
      </c>
      <c r="AO20" s="1451" t="s">
        <v>103</v>
      </c>
      <c r="AP20" s="1452" t="s">
        <v>62</v>
      </c>
      <c r="AQ20" s="1526">
        <v>0.15</v>
      </c>
      <c r="AR20" s="1452" t="s">
        <v>56</v>
      </c>
      <c r="AS20" s="1448">
        <v>0.15</v>
      </c>
      <c r="AT20" s="1453">
        <v>0.3</v>
      </c>
      <c r="AU20" s="1452" t="s">
        <v>57</v>
      </c>
      <c r="AV20" s="1452" t="s">
        <v>58</v>
      </c>
      <c r="AW20" s="1452" t="s">
        <v>59</v>
      </c>
      <c r="AX20" s="1453">
        <v>0.14000000000000001</v>
      </c>
      <c r="AY20" s="1454" t="s">
        <v>112</v>
      </c>
      <c r="AZ20" s="1453">
        <v>1</v>
      </c>
      <c r="BA20" s="1454" t="s">
        <v>155</v>
      </c>
      <c r="BB20" s="1455" t="s">
        <v>91</v>
      </c>
      <c r="BC20" s="1452" t="s">
        <v>60</v>
      </c>
      <c r="BD20" s="1358" t="s">
        <v>1588</v>
      </c>
      <c r="BE20" s="1354" t="s">
        <v>1587</v>
      </c>
      <c r="BF20" s="1353" t="s">
        <v>590</v>
      </c>
      <c r="BG20" s="1362">
        <v>45659</v>
      </c>
      <c r="BH20" s="1362">
        <v>46020</v>
      </c>
      <c r="BI20" s="1355" t="s">
        <v>1758</v>
      </c>
    </row>
    <row r="21" spans="1:65" ht="264.75" customHeight="1" x14ac:dyDescent="0.3">
      <c r="B21" s="2003" t="s">
        <v>197</v>
      </c>
      <c r="C21" s="2019" t="s">
        <v>216</v>
      </c>
      <c r="D21" s="2019" t="s">
        <v>229</v>
      </c>
      <c r="E21" s="2223" t="s">
        <v>50</v>
      </c>
      <c r="F21" s="2225" t="s">
        <v>289</v>
      </c>
      <c r="G21" s="2076" t="s">
        <v>753</v>
      </c>
      <c r="H21" s="1948" t="s">
        <v>63</v>
      </c>
      <c r="I21" s="2119" t="s">
        <v>750</v>
      </c>
      <c r="J21" s="2119" t="s">
        <v>751</v>
      </c>
      <c r="K21" s="2019" t="s">
        <v>355</v>
      </c>
      <c r="L21" s="1863" t="s">
        <v>373</v>
      </c>
      <c r="M21" s="2042" t="s">
        <v>1636</v>
      </c>
      <c r="N21" s="2044">
        <v>0.2</v>
      </c>
      <c r="O21" s="2227" t="s">
        <v>53</v>
      </c>
      <c r="P21" s="2227" t="s">
        <v>53</v>
      </c>
      <c r="Q21" s="2227" t="s">
        <v>53</v>
      </c>
      <c r="R21" s="2227" t="s">
        <v>54</v>
      </c>
      <c r="S21" s="2227" t="s">
        <v>53</v>
      </c>
      <c r="T21" s="2227" t="s">
        <v>53</v>
      </c>
      <c r="U21" s="2227" t="s">
        <v>53</v>
      </c>
      <c r="V21" s="2227" t="s">
        <v>54</v>
      </c>
      <c r="W21" s="2227" t="s">
        <v>54</v>
      </c>
      <c r="X21" s="2227" t="s">
        <v>53</v>
      </c>
      <c r="Y21" s="2227" t="s">
        <v>53</v>
      </c>
      <c r="Z21" s="2227" t="s">
        <v>53</v>
      </c>
      <c r="AA21" s="2227" t="s">
        <v>53</v>
      </c>
      <c r="AB21" s="2227" t="s">
        <v>53</v>
      </c>
      <c r="AC21" s="2227" t="s">
        <v>54</v>
      </c>
      <c r="AD21" s="2227" t="s">
        <v>54</v>
      </c>
      <c r="AE21" s="2227" t="s">
        <v>54</v>
      </c>
      <c r="AF21" s="2227" t="s">
        <v>54</v>
      </c>
      <c r="AG21" s="2227" t="s">
        <v>54</v>
      </c>
      <c r="AH21" s="2229">
        <v>11</v>
      </c>
      <c r="AI21" s="2231" t="s">
        <v>130</v>
      </c>
      <c r="AJ21" s="2021">
        <v>0.8</v>
      </c>
      <c r="AK21" s="2008" t="s">
        <v>129</v>
      </c>
      <c r="AL21" s="1421" t="s">
        <v>84</v>
      </c>
      <c r="AM21" s="1272" t="s">
        <v>1880</v>
      </c>
      <c r="AN21" s="1314" t="s">
        <v>1450</v>
      </c>
      <c r="AO21" s="1422" t="s">
        <v>103</v>
      </c>
      <c r="AP21" s="1423" t="s">
        <v>61</v>
      </c>
      <c r="AQ21" s="1520">
        <v>0.25</v>
      </c>
      <c r="AR21" s="1423" t="s">
        <v>56</v>
      </c>
      <c r="AS21" s="1424">
        <v>0.15</v>
      </c>
      <c r="AT21" s="1425">
        <v>0.4</v>
      </c>
      <c r="AU21" s="1423" t="s">
        <v>57</v>
      </c>
      <c r="AV21" s="1423" t="s">
        <v>58</v>
      </c>
      <c r="AW21" s="1423" t="s">
        <v>59</v>
      </c>
      <c r="AX21" s="1425">
        <v>0.12</v>
      </c>
      <c r="AY21" s="1426" t="s">
        <v>112</v>
      </c>
      <c r="AZ21" s="1425">
        <v>0.8</v>
      </c>
      <c r="BA21" s="1426" t="s">
        <v>130</v>
      </c>
      <c r="BB21" s="1427" t="s">
        <v>129</v>
      </c>
      <c r="BC21" s="2010" t="s">
        <v>60</v>
      </c>
      <c r="BD21" s="1948" t="s">
        <v>1722</v>
      </c>
      <c r="BE21" s="1863" t="s">
        <v>1337</v>
      </c>
      <c r="BF21" s="1863" t="s">
        <v>395</v>
      </c>
      <c r="BG21" s="1897">
        <v>45659</v>
      </c>
      <c r="BH21" s="1897">
        <v>46020</v>
      </c>
      <c r="BI21" s="1921" t="s">
        <v>758</v>
      </c>
    </row>
    <row r="22" spans="1:65" ht="189.75" customHeight="1" x14ac:dyDescent="0.3">
      <c r="B22" s="2004"/>
      <c r="C22" s="2118"/>
      <c r="D22" s="2118"/>
      <c r="E22" s="2234"/>
      <c r="F22" s="2235"/>
      <c r="G22" s="2085"/>
      <c r="H22" s="2013"/>
      <c r="I22" s="2190"/>
      <c r="J22" s="2190"/>
      <c r="K22" s="2118"/>
      <c r="L22" s="2096"/>
      <c r="M22" s="2117"/>
      <c r="N22" s="2121"/>
      <c r="O22" s="2236"/>
      <c r="P22" s="2236"/>
      <c r="Q22" s="2236"/>
      <c r="R22" s="2236"/>
      <c r="S22" s="2236"/>
      <c r="T22" s="2236"/>
      <c r="U22" s="2236"/>
      <c r="V22" s="2236"/>
      <c r="W22" s="2236"/>
      <c r="X22" s="2236"/>
      <c r="Y22" s="2236"/>
      <c r="Z22" s="2236"/>
      <c r="AA22" s="2236"/>
      <c r="AB22" s="2236"/>
      <c r="AC22" s="2236"/>
      <c r="AD22" s="2236"/>
      <c r="AE22" s="2236"/>
      <c r="AF22" s="2236"/>
      <c r="AG22" s="2236"/>
      <c r="AH22" s="2237"/>
      <c r="AI22" s="2238"/>
      <c r="AJ22" s="2022"/>
      <c r="AK22" s="2081"/>
      <c r="AL22" s="1428" t="s">
        <v>347</v>
      </c>
      <c r="AM22" s="1403" t="s">
        <v>1881</v>
      </c>
      <c r="AN22" s="1315" t="s">
        <v>1450</v>
      </c>
      <c r="AO22" s="1429" t="s">
        <v>103</v>
      </c>
      <c r="AP22" s="1430" t="s">
        <v>62</v>
      </c>
      <c r="AQ22" s="1527">
        <v>0.15</v>
      </c>
      <c r="AR22" s="1430" t="s">
        <v>56</v>
      </c>
      <c r="AS22" s="1431">
        <v>0.15</v>
      </c>
      <c r="AT22" s="1432">
        <v>0.3</v>
      </c>
      <c r="AU22" s="1430" t="s">
        <v>73</v>
      </c>
      <c r="AV22" s="1430" t="s">
        <v>58</v>
      </c>
      <c r="AW22" s="1430" t="s">
        <v>59</v>
      </c>
      <c r="AX22" s="1433">
        <v>8.3999999999999991E-2</v>
      </c>
      <c r="AY22" s="1434" t="s">
        <v>112</v>
      </c>
      <c r="AZ22" s="1432">
        <v>0.8</v>
      </c>
      <c r="BA22" s="1434" t="s">
        <v>130</v>
      </c>
      <c r="BB22" s="1435" t="s">
        <v>129</v>
      </c>
      <c r="BC22" s="2011"/>
      <c r="BD22" s="2013"/>
      <c r="BE22" s="2096"/>
      <c r="BF22" s="2096"/>
      <c r="BG22" s="2189"/>
      <c r="BH22" s="2189"/>
      <c r="BI22" s="2133"/>
    </row>
    <row r="23" spans="1:65" ht="157.5" customHeight="1" x14ac:dyDescent="0.3">
      <c r="B23" s="2004"/>
      <c r="C23" s="2118"/>
      <c r="D23" s="2118"/>
      <c r="E23" s="2234" t="s">
        <v>74</v>
      </c>
      <c r="F23" s="2235" t="s">
        <v>332</v>
      </c>
      <c r="G23" s="2050" t="s">
        <v>1349</v>
      </c>
      <c r="H23" s="2013" t="s">
        <v>63</v>
      </c>
      <c r="I23" s="2013" t="s">
        <v>1350</v>
      </c>
      <c r="J23" s="2013" t="s">
        <v>1348</v>
      </c>
      <c r="K23" s="2118" t="s">
        <v>355</v>
      </c>
      <c r="L23" s="2096" t="s">
        <v>371</v>
      </c>
      <c r="M23" s="2117" t="s">
        <v>149</v>
      </c>
      <c r="N23" s="2121">
        <v>0.6</v>
      </c>
      <c r="O23" s="2236" t="s">
        <v>53</v>
      </c>
      <c r="P23" s="2236" t="s">
        <v>53</v>
      </c>
      <c r="Q23" s="2236" t="s">
        <v>53</v>
      </c>
      <c r="R23" s="2236" t="s">
        <v>53</v>
      </c>
      <c r="S23" s="2236" t="s">
        <v>53</v>
      </c>
      <c r="T23" s="2236" t="s">
        <v>54</v>
      </c>
      <c r="U23" s="2236" t="s">
        <v>53</v>
      </c>
      <c r="V23" s="2236" t="s">
        <v>54</v>
      </c>
      <c r="W23" s="2236" t="s">
        <v>54</v>
      </c>
      <c r="X23" s="2236" t="s">
        <v>54</v>
      </c>
      <c r="Y23" s="2236" t="s">
        <v>53</v>
      </c>
      <c r="Z23" s="2236" t="s">
        <v>53</v>
      </c>
      <c r="AA23" s="2236" t="s">
        <v>53</v>
      </c>
      <c r="AB23" s="2236" t="s">
        <v>53</v>
      </c>
      <c r="AC23" s="2236" t="s">
        <v>54</v>
      </c>
      <c r="AD23" s="2236" t="s">
        <v>54</v>
      </c>
      <c r="AE23" s="2236" t="s">
        <v>53</v>
      </c>
      <c r="AF23" s="2236" t="s">
        <v>54</v>
      </c>
      <c r="AG23" s="2236" t="s">
        <v>54</v>
      </c>
      <c r="AH23" s="2237">
        <v>11</v>
      </c>
      <c r="AI23" s="2238" t="s">
        <v>130</v>
      </c>
      <c r="AJ23" s="2022">
        <v>0.8</v>
      </c>
      <c r="AK23" s="2081" t="s">
        <v>129</v>
      </c>
      <c r="AL23" s="1428" t="s">
        <v>84</v>
      </c>
      <c r="AM23" s="1403" t="s">
        <v>1882</v>
      </c>
      <c r="AN23" s="1315" t="s">
        <v>1351</v>
      </c>
      <c r="AO23" s="1429" t="s">
        <v>103</v>
      </c>
      <c r="AP23" s="1430" t="s">
        <v>62</v>
      </c>
      <c r="AQ23" s="1527">
        <v>0.15</v>
      </c>
      <c r="AR23" s="1430" t="s">
        <v>56</v>
      </c>
      <c r="AS23" s="1431">
        <v>0.15</v>
      </c>
      <c r="AT23" s="1432">
        <v>0.3</v>
      </c>
      <c r="AU23" s="1430" t="s">
        <v>73</v>
      </c>
      <c r="AV23" s="1430" t="s">
        <v>58</v>
      </c>
      <c r="AW23" s="1430" t="s">
        <v>59</v>
      </c>
      <c r="AX23" s="1432">
        <v>0.42</v>
      </c>
      <c r="AY23" s="1434" t="s">
        <v>122</v>
      </c>
      <c r="AZ23" s="1432">
        <v>0.8</v>
      </c>
      <c r="BA23" s="1434" t="s">
        <v>130</v>
      </c>
      <c r="BB23" s="1435" t="s">
        <v>129</v>
      </c>
      <c r="BC23" s="2011" t="s">
        <v>60</v>
      </c>
      <c r="BD23" s="2013" t="s">
        <v>1724</v>
      </c>
      <c r="BE23" s="2096" t="s">
        <v>1359</v>
      </c>
      <c r="BF23" s="2096" t="s">
        <v>430</v>
      </c>
      <c r="BG23" s="2239"/>
      <c r="BH23" s="2189">
        <v>45991</v>
      </c>
      <c r="BI23" s="2133" t="s">
        <v>1360</v>
      </c>
    </row>
    <row r="24" spans="1:65" ht="148.5" customHeight="1" thickBot="1" x14ac:dyDescent="0.35">
      <c r="B24" s="2005"/>
      <c r="C24" s="2020"/>
      <c r="D24" s="2020"/>
      <c r="E24" s="2224"/>
      <c r="F24" s="2226"/>
      <c r="G24" s="2018"/>
      <c r="H24" s="1810"/>
      <c r="I24" s="1810"/>
      <c r="J24" s="1810"/>
      <c r="K24" s="2020"/>
      <c r="L24" s="1811"/>
      <c r="M24" s="2043"/>
      <c r="N24" s="2045"/>
      <c r="O24" s="2228"/>
      <c r="P24" s="2228"/>
      <c r="Q24" s="2228"/>
      <c r="R24" s="2228"/>
      <c r="S24" s="2228"/>
      <c r="T24" s="2228"/>
      <c r="U24" s="2228"/>
      <c r="V24" s="2228"/>
      <c r="W24" s="2228"/>
      <c r="X24" s="2228"/>
      <c r="Y24" s="2228"/>
      <c r="Z24" s="2228"/>
      <c r="AA24" s="2228"/>
      <c r="AB24" s="2228"/>
      <c r="AC24" s="2228"/>
      <c r="AD24" s="2228"/>
      <c r="AE24" s="2228"/>
      <c r="AF24" s="2228"/>
      <c r="AG24" s="2228"/>
      <c r="AH24" s="2230"/>
      <c r="AI24" s="2232"/>
      <c r="AJ24" s="2023"/>
      <c r="AK24" s="2009"/>
      <c r="AL24" s="1436" t="s">
        <v>347</v>
      </c>
      <c r="AM24" s="1372" t="s">
        <v>1883</v>
      </c>
      <c r="AN24" s="1316" t="s">
        <v>1723</v>
      </c>
      <c r="AO24" s="1437" t="s">
        <v>103</v>
      </c>
      <c r="AP24" s="1438" t="s">
        <v>61</v>
      </c>
      <c r="AQ24" s="1519">
        <v>0.25</v>
      </c>
      <c r="AR24" s="1438" t="s">
        <v>56</v>
      </c>
      <c r="AS24" s="1439">
        <v>0.15</v>
      </c>
      <c r="AT24" s="1440">
        <v>0.4</v>
      </c>
      <c r="AU24" s="1438" t="s">
        <v>57</v>
      </c>
      <c r="AV24" s="1438" t="s">
        <v>58</v>
      </c>
      <c r="AW24" s="1438" t="s">
        <v>59</v>
      </c>
      <c r="AX24" s="1443">
        <v>0.252</v>
      </c>
      <c r="AY24" s="1441" t="s">
        <v>90</v>
      </c>
      <c r="AZ24" s="1440">
        <v>0.8</v>
      </c>
      <c r="BA24" s="1441" t="s">
        <v>130</v>
      </c>
      <c r="BB24" s="1442" t="s">
        <v>129</v>
      </c>
      <c r="BC24" s="2012"/>
      <c r="BD24" s="1810"/>
      <c r="BE24" s="1811"/>
      <c r="BF24" s="1811"/>
      <c r="BG24" s="2240"/>
      <c r="BH24" s="1807"/>
      <c r="BI24" s="1929"/>
    </row>
    <row r="25" spans="1:65" ht="182.25" customHeight="1" x14ac:dyDescent="0.3">
      <c r="B25" s="2003" t="s">
        <v>195</v>
      </c>
      <c r="C25" s="2221" t="s">
        <v>208</v>
      </c>
      <c r="D25" s="2221" t="s">
        <v>230</v>
      </c>
      <c r="E25" s="1515" t="s">
        <v>74</v>
      </c>
      <c r="F25" s="1540" t="s">
        <v>301</v>
      </c>
      <c r="G25" s="1369" t="s">
        <v>1245</v>
      </c>
      <c r="H25" s="1376" t="s">
        <v>63</v>
      </c>
      <c r="I25" s="1376" t="s">
        <v>1091</v>
      </c>
      <c r="J25" s="1376" t="s">
        <v>1092</v>
      </c>
      <c r="K25" s="1382" t="s">
        <v>355</v>
      </c>
      <c r="L25" s="1359" t="s">
        <v>372</v>
      </c>
      <c r="M25" s="1468" t="s">
        <v>154</v>
      </c>
      <c r="N25" s="1469">
        <v>1</v>
      </c>
      <c r="O25" s="1529" t="s">
        <v>53</v>
      </c>
      <c r="P25" s="1529" t="s">
        <v>53</v>
      </c>
      <c r="Q25" s="1529" t="s">
        <v>54</v>
      </c>
      <c r="R25" s="1529" t="s">
        <v>54</v>
      </c>
      <c r="S25" s="1529" t="s">
        <v>53</v>
      </c>
      <c r="T25" s="1529" t="s">
        <v>53</v>
      </c>
      <c r="U25" s="1529" t="s">
        <v>53</v>
      </c>
      <c r="V25" s="1529" t="s">
        <v>53</v>
      </c>
      <c r="W25" s="1529" t="s">
        <v>54</v>
      </c>
      <c r="X25" s="1529" t="s">
        <v>53</v>
      </c>
      <c r="Y25" s="1529" t="s">
        <v>53</v>
      </c>
      <c r="Z25" s="1529" t="s">
        <v>53</v>
      </c>
      <c r="AA25" s="1529" t="s">
        <v>53</v>
      </c>
      <c r="AB25" s="1529" t="s">
        <v>53</v>
      </c>
      <c r="AC25" s="1529" t="s">
        <v>53</v>
      </c>
      <c r="AD25" s="1529" t="s">
        <v>53</v>
      </c>
      <c r="AE25" s="1529" t="s">
        <v>53</v>
      </c>
      <c r="AF25" s="1529" t="s">
        <v>53</v>
      </c>
      <c r="AG25" s="1529" t="s">
        <v>54</v>
      </c>
      <c r="AH25" s="1517">
        <v>15</v>
      </c>
      <c r="AI25" s="1530" t="s">
        <v>155</v>
      </c>
      <c r="AJ25" s="1424">
        <v>1</v>
      </c>
      <c r="AK25" s="1470" t="s">
        <v>91</v>
      </c>
      <c r="AL25" s="1421" t="s">
        <v>84</v>
      </c>
      <c r="AM25" s="1376" t="s">
        <v>1439</v>
      </c>
      <c r="AN25" s="1314" t="s">
        <v>1440</v>
      </c>
      <c r="AO25" s="1422" t="s">
        <v>103</v>
      </c>
      <c r="AP25" s="1423" t="s">
        <v>61</v>
      </c>
      <c r="AQ25" s="1520">
        <v>0.25</v>
      </c>
      <c r="AR25" s="1423" t="s">
        <v>56</v>
      </c>
      <c r="AS25" s="1424">
        <v>0.15</v>
      </c>
      <c r="AT25" s="1425">
        <v>0.4</v>
      </c>
      <c r="AU25" s="1423" t="s">
        <v>57</v>
      </c>
      <c r="AV25" s="1423" t="s">
        <v>58</v>
      </c>
      <c r="AW25" s="1423" t="s">
        <v>59</v>
      </c>
      <c r="AX25" s="1425">
        <v>0.6</v>
      </c>
      <c r="AY25" s="1426" t="s">
        <v>122</v>
      </c>
      <c r="AZ25" s="1425">
        <v>1</v>
      </c>
      <c r="BA25" s="1426" t="s">
        <v>155</v>
      </c>
      <c r="BB25" s="1427" t="s">
        <v>91</v>
      </c>
      <c r="BC25" s="1423" t="s">
        <v>60</v>
      </c>
      <c r="BD25" s="1376" t="s">
        <v>1641</v>
      </c>
      <c r="BE25" s="1359" t="s">
        <v>1356</v>
      </c>
      <c r="BF25" s="1359" t="s">
        <v>1442</v>
      </c>
      <c r="BG25" s="1282">
        <v>45717</v>
      </c>
      <c r="BH25" s="1282">
        <v>45747</v>
      </c>
      <c r="BI25" s="1375" t="s">
        <v>1357</v>
      </c>
    </row>
    <row r="26" spans="1:65" ht="194.25" customHeight="1" x14ac:dyDescent="0.3">
      <c r="B26" s="2004"/>
      <c r="C26" s="2233"/>
      <c r="D26" s="2233"/>
      <c r="E26" s="2234" t="s">
        <v>50</v>
      </c>
      <c r="F26" s="2235" t="s">
        <v>304</v>
      </c>
      <c r="G26" s="2050" t="s">
        <v>851</v>
      </c>
      <c r="H26" s="2013" t="s">
        <v>63</v>
      </c>
      <c r="I26" s="2190" t="s">
        <v>1228</v>
      </c>
      <c r="J26" s="2190" t="s">
        <v>852</v>
      </c>
      <c r="K26" s="2118" t="s">
        <v>101</v>
      </c>
      <c r="L26" s="2096" t="s">
        <v>372</v>
      </c>
      <c r="M26" s="2117" t="s">
        <v>154</v>
      </c>
      <c r="N26" s="2121">
        <v>1</v>
      </c>
      <c r="O26" s="2236" t="s">
        <v>53</v>
      </c>
      <c r="P26" s="2236" t="s">
        <v>53</v>
      </c>
      <c r="Q26" s="2236" t="s">
        <v>53</v>
      </c>
      <c r="R26" s="2236" t="s">
        <v>53</v>
      </c>
      <c r="S26" s="2236" t="s">
        <v>53</v>
      </c>
      <c r="T26" s="2236" t="s">
        <v>53</v>
      </c>
      <c r="U26" s="2236" t="s">
        <v>53</v>
      </c>
      <c r="V26" s="2236" t="s">
        <v>53</v>
      </c>
      <c r="W26" s="2236" t="s">
        <v>53</v>
      </c>
      <c r="X26" s="2236" t="s">
        <v>53</v>
      </c>
      <c r="Y26" s="2236" t="s">
        <v>53</v>
      </c>
      <c r="Z26" s="2236" t="s">
        <v>53</v>
      </c>
      <c r="AA26" s="2236" t="s">
        <v>53</v>
      </c>
      <c r="AB26" s="2236" t="s">
        <v>53</v>
      </c>
      <c r="AC26" s="2236" t="s">
        <v>53</v>
      </c>
      <c r="AD26" s="2236" t="s">
        <v>54</v>
      </c>
      <c r="AE26" s="2236" t="s">
        <v>53</v>
      </c>
      <c r="AF26" s="2236" t="s">
        <v>53</v>
      </c>
      <c r="AG26" s="2236" t="s">
        <v>54</v>
      </c>
      <c r="AH26" s="2237">
        <v>17</v>
      </c>
      <c r="AI26" s="2238" t="s">
        <v>155</v>
      </c>
      <c r="AJ26" s="2022">
        <v>1</v>
      </c>
      <c r="AK26" s="2081" t="s">
        <v>91</v>
      </c>
      <c r="AL26" s="1541" t="s">
        <v>84</v>
      </c>
      <c r="AM26" s="1285" t="s">
        <v>1917</v>
      </c>
      <c r="AN26" s="1315" t="s">
        <v>1531</v>
      </c>
      <c r="AO26" s="1429" t="s">
        <v>103</v>
      </c>
      <c r="AP26" s="1430" t="s">
        <v>62</v>
      </c>
      <c r="AQ26" s="1527">
        <v>0.15</v>
      </c>
      <c r="AR26" s="1430" t="s">
        <v>56</v>
      </c>
      <c r="AS26" s="1431">
        <v>0.15</v>
      </c>
      <c r="AT26" s="1432">
        <v>0.3</v>
      </c>
      <c r="AU26" s="1430" t="s">
        <v>57</v>
      </c>
      <c r="AV26" s="1430" t="s">
        <v>58</v>
      </c>
      <c r="AW26" s="1430" t="s">
        <v>59</v>
      </c>
      <c r="AX26" s="1432">
        <v>0.7</v>
      </c>
      <c r="AY26" s="1434" t="s">
        <v>129</v>
      </c>
      <c r="AZ26" s="1432">
        <v>1</v>
      </c>
      <c r="BA26" s="1434" t="s">
        <v>155</v>
      </c>
      <c r="BB26" s="1435" t="s">
        <v>91</v>
      </c>
      <c r="BC26" s="2011" t="s">
        <v>60</v>
      </c>
      <c r="BD26" s="2041" t="s">
        <v>1532</v>
      </c>
      <c r="BE26" s="2247" t="s">
        <v>854</v>
      </c>
      <c r="BF26" s="2247" t="s">
        <v>1695</v>
      </c>
      <c r="BG26" s="2248">
        <v>45659</v>
      </c>
      <c r="BH26" s="2248">
        <v>46022</v>
      </c>
      <c r="BI26" s="2186" t="s">
        <v>1696</v>
      </c>
      <c r="BJ26" s="2241"/>
      <c r="BK26" s="1038"/>
    </row>
    <row r="27" spans="1:65" ht="140.25" customHeight="1" x14ac:dyDescent="0.3">
      <c r="B27" s="2004"/>
      <c r="C27" s="2233"/>
      <c r="D27" s="2233"/>
      <c r="E27" s="2234"/>
      <c r="F27" s="2235"/>
      <c r="G27" s="2050"/>
      <c r="H27" s="2013"/>
      <c r="I27" s="2190"/>
      <c r="J27" s="2190"/>
      <c r="K27" s="2118"/>
      <c r="L27" s="2096"/>
      <c r="M27" s="2117"/>
      <c r="N27" s="2121"/>
      <c r="O27" s="2236"/>
      <c r="P27" s="2236"/>
      <c r="Q27" s="2236"/>
      <c r="R27" s="2236"/>
      <c r="S27" s="2236"/>
      <c r="T27" s="2236"/>
      <c r="U27" s="2236"/>
      <c r="V27" s="2236"/>
      <c r="W27" s="2236"/>
      <c r="X27" s="2236"/>
      <c r="Y27" s="2236"/>
      <c r="Z27" s="2236"/>
      <c r="AA27" s="2236"/>
      <c r="AB27" s="2236"/>
      <c r="AC27" s="2236"/>
      <c r="AD27" s="2236"/>
      <c r="AE27" s="2236"/>
      <c r="AF27" s="2236"/>
      <c r="AG27" s="2236"/>
      <c r="AH27" s="2237"/>
      <c r="AI27" s="2238"/>
      <c r="AJ27" s="2022"/>
      <c r="AK27" s="2081"/>
      <c r="AL27" s="1541" t="s">
        <v>347</v>
      </c>
      <c r="AM27" s="1285" t="s">
        <v>1529</v>
      </c>
      <c r="AN27" s="1315" t="s">
        <v>1464</v>
      </c>
      <c r="AO27" s="1429" t="s">
        <v>105</v>
      </c>
      <c r="AP27" s="1430" t="s">
        <v>55</v>
      </c>
      <c r="AQ27" s="1527">
        <v>0.1</v>
      </c>
      <c r="AR27" s="1430" t="s">
        <v>56</v>
      </c>
      <c r="AS27" s="1431">
        <v>0.15</v>
      </c>
      <c r="AT27" s="1432">
        <v>0.25</v>
      </c>
      <c r="AU27" s="1430" t="s">
        <v>57</v>
      </c>
      <c r="AV27" s="1430" t="s">
        <v>58</v>
      </c>
      <c r="AW27" s="1430" t="s">
        <v>59</v>
      </c>
      <c r="AX27" s="1433">
        <v>0.7</v>
      </c>
      <c r="AY27" s="1434" t="s">
        <v>129</v>
      </c>
      <c r="AZ27" s="1432">
        <v>0.75</v>
      </c>
      <c r="BA27" s="1434" t="s">
        <v>130</v>
      </c>
      <c r="BB27" s="1435" t="s">
        <v>129</v>
      </c>
      <c r="BC27" s="2011"/>
      <c r="BD27" s="2041"/>
      <c r="BE27" s="2247"/>
      <c r="BF27" s="2247"/>
      <c r="BG27" s="2248"/>
      <c r="BH27" s="2248"/>
      <c r="BI27" s="2186"/>
      <c r="BJ27" s="1951"/>
      <c r="BK27" s="1038"/>
    </row>
    <row r="28" spans="1:65" ht="147" customHeight="1" x14ac:dyDescent="0.3">
      <c r="B28" s="2004"/>
      <c r="C28" s="2233"/>
      <c r="D28" s="2233"/>
      <c r="E28" s="2234"/>
      <c r="F28" s="2235"/>
      <c r="G28" s="2050"/>
      <c r="H28" s="2013"/>
      <c r="I28" s="2190"/>
      <c r="J28" s="2190"/>
      <c r="K28" s="2118"/>
      <c r="L28" s="2096"/>
      <c r="M28" s="2117"/>
      <c r="N28" s="2121"/>
      <c r="O28" s="2236"/>
      <c r="P28" s="2236"/>
      <c r="Q28" s="2236"/>
      <c r="R28" s="2236"/>
      <c r="S28" s="2236"/>
      <c r="T28" s="2236"/>
      <c r="U28" s="2236"/>
      <c r="V28" s="2236"/>
      <c r="W28" s="2236"/>
      <c r="X28" s="2236"/>
      <c r="Y28" s="2236"/>
      <c r="Z28" s="2236"/>
      <c r="AA28" s="2236"/>
      <c r="AB28" s="2236"/>
      <c r="AC28" s="2236"/>
      <c r="AD28" s="2236"/>
      <c r="AE28" s="2236"/>
      <c r="AF28" s="2236"/>
      <c r="AG28" s="2236"/>
      <c r="AH28" s="2237"/>
      <c r="AI28" s="2238"/>
      <c r="AJ28" s="2022"/>
      <c r="AK28" s="2081"/>
      <c r="AL28" s="1541" t="s">
        <v>348</v>
      </c>
      <c r="AM28" s="1285" t="s">
        <v>1528</v>
      </c>
      <c r="AN28" s="1315" t="s">
        <v>1464</v>
      </c>
      <c r="AO28" s="1429" t="s">
        <v>103</v>
      </c>
      <c r="AP28" s="1430" t="s">
        <v>62</v>
      </c>
      <c r="AQ28" s="1527">
        <v>0.15</v>
      </c>
      <c r="AR28" s="1430" t="s">
        <v>56</v>
      </c>
      <c r="AS28" s="1431">
        <v>0.15</v>
      </c>
      <c r="AT28" s="1432">
        <v>0.3</v>
      </c>
      <c r="AU28" s="1430" t="s">
        <v>57</v>
      </c>
      <c r="AV28" s="1430" t="s">
        <v>58</v>
      </c>
      <c r="AW28" s="1430" t="s">
        <v>59</v>
      </c>
      <c r="AX28" s="1433">
        <v>0</v>
      </c>
      <c r="AY28" s="1434" t="s">
        <v>112</v>
      </c>
      <c r="AZ28" s="1432">
        <v>0.75</v>
      </c>
      <c r="BA28" s="1434" t="s">
        <v>130</v>
      </c>
      <c r="BB28" s="1435" t="s">
        <v>129</v>
      </c>
      <c r="BC28" s="2011"/>
      <c r="BD28" s="2041"/>
      <c r="BE28" s="2247"/>
      <c r="BF28" s="2247"/>
      <c r="BG28" s="2248"/>
      <c r="BH28" s="2248"/>
      <c r="BI28" s="2186"/>
      <c r="BJ28" s="1951"/>
      <c r="BK28" s="1038"/>
    </row>
    <row r="29" spans="1:65" ht="169.5" customHeight="1" x14ac:dyDescent="0.3">
      <c r="B29" s="2004"/>
      <c r="C29" s="2233"/>
      <c r="D29" s="2233"/>
      <c r="E29" s="2234" t="s">
        <v>50</v>
      </c>
      <c r="F29" s="2235" t="s">
        <v>330</v>
      </c>
      <c r="G29" s="2172" t="s">
        <v>1697</v>
      </c>
      <c r="H29" s="2041" t="s">
        <v>63</v>
      </c>
      <c r="I29" s="2243" t="s">
        <v>1229</v>
      </c>
      <c r="J29" s="2243" t="s">
        <v>865</v>
      </c>
      <c r="K29" s="2245" t="s">
        <v>355</v>
      </c>
      <c r="L29" s="2247" t="s">
        <v>372</v>
      </c>
      <c r="M29" s="2117" t="s">
        <v>154</v>
      </c>
      <c r="N29" s="2121">
        <v>1</v>
      </c>
      <c r="O29" s="2236" t="s">
        <v>53</v>
      </c>
      <c r="P29" s="2236" t="s">
        <v>53</v>
      </c>
      <c r="Q29" s="2236" t="s">
        <v>53</v>
      </c>
      <c r="R29" s="2236" t="s">
        <v>53</v>
      </c>
      <c r="S29" s="2236" t="s">
        <v>53</v>
      </c>
      <c r="T29" s="2236" t="s">
        <v>53</v>
      </c>
      <c r="U29" s="2236" t="s">
        <v>53</v>
      </c>
      <c r="V29" s="2236" t="s">
        <v>53</v>
      </c>
      <c r="W29" s="2236" t="s">
        <v>53</v>
      </c>
      <c r="X29" s="2236" t="s">
        <v>53</v>
      </c>
      <c r="Y29" s="2236" t="s">
        <v>53</v>
      </c>
      <c r="Z29" s="2236" t="s">
        <v>53</v>
      </c>
      <c r="AA29" s="2236" t="s">
        <v>53</v>
      </c>
      <c r="AB29" s="2236" t="s">
        <v>53</v>
      </c>
      <c r="AC29" s="2236" t="s">
        <v>53</v>
      </c>
      <c r="AD29" s="2236" t="s">
        <v>53</v>
      </c>
      <c r="AE29" s="2236" t="s">
        <v>53</v>
      </c>
      <c r="AF29" s="2236" t="s">
        <v>53</v>
      </c>
      <c r="AG29" s="2236" t="s">
        <v>53</v>
      </c>
      <c r="AH29" s="2237">
        <v>19</v>
      </c>
      <c r="AI29" s="2238" t="s">
        <v>155</v>
      </c>
      <c r="AJ29" s="2022">
        <v>1</v>
      </c>
      <c r="AK29" s="2081" t="s">
        <v>91</v>
      </c>
      <c r="AL29" s="1428" t="s">
        <v>84</v>
      </c>
      <c r="AM29" s="1303" t="s">
        <v>1884</v>
      </c>
      <c r="AN29" s="1315" t="s">
        <v>1536</v>
      </c>
      <c r="AO29" s="1429" t="s">
        <v>103</v>
      </c>
      <c r="AP29" s="1430" t="s">
        <v>62</v>
      </c>
      <c r="AQ29" s="1527">
        <v>0.15</v>
      </c>
      <c r="AR29" s="1430" t="s">
        <v>56</v>
      </c>
      <c r="AS29" s="1431">
        <v>0.15</v>
      </c>
      <c r="AT29" s="1432">
        <v>0.3</v>
      </c>
      <c r="AU29" s="1430" t="s">
        <v>57</v>
      </c>
      <c r="AV29" s="1430" t="s">
        <v>58</v>
      </c>
      <c r="AW29" s="1430" t="s">
        <v>59</v>
      </c>
      <c r="AX29" s="1432">
        <v>0.7</v>
      </c>
      <c r="AY29" s="1434" t="s">
        <v>129</v>
      </c>
      <c r="AZ29" s="1432">
        <v>1</v>
      </c>
      <c r="BA29" s="1434" t="s">
        <v>155</v>
      </c>
      <c r="BB29" s="1435" t="s">
        <v>91</v>
      </c>
      <c r="BC29" s="2011" t="s">
        <v>60</v>
      </c>
      <c r="BD29" s="1281" t="s">
        <v>1698</v>
      </c>
      <c r="BE29" s="1401" t="s">
        <v>1699</v>
      </c>
      <c r="BF29" s="1401" t="s">
        <v>590</v>
      </c>
      <c r="BG29" s="1405">
        <v>45659</v>
      </c>
      <c r="BH29" s="1405">
        <v>46022</v>
      </c>
      <c r="BI29" s="2186" t="s">
        <v>1575</v>
      </c>
    </row>
    <row r="30" spans="1:65" ht="258.75" customHeight="1" x14ac:dyDescent="0.3">
      <c r="B30" s="2004"/>
      <c r="C30" s="2233"/>
      <c r="D30" s="2233"/>
      <c r="E30" s="2234"/>
      <c r="F30" s="2235"/>
      <c r="G30" s="2172"/>
      <c r="H30" s="2041"/>
      <c r="I30" s="2243"/>
      <c r="J30" s="2243"/>
      <c r="K30" s="2245"/>
      <c r="L30" s="2247"/>
      <c r="M30" s="2117"/>
      <c r="N30" s="2121"/>
      <c r="O30" s="2236"/>
      <c r="P30" s="2236"/>
      <c r="Q30" s="2236"/>
      <c r="R30" s="2236"/>
      <c r="S30" s="2236"/>
      <c r="T30" s="2236"/>
      <c r="U30" s="2236"/>
      <c r="V30" s="2236"/>
      <c r="W30" s="2236"/>
      <c r="X30" s="2236"/>
      <c r="Y30" s="2236"/>
      <c r="Z30" s="2236"/>
      <c r="AA30" s="2236"/>
      <c r="AB30" s="2236"/>
      <c r="AC30" s="2236"/>
      <c r="AD30" s="2236"/>
      <c r="AE30" s="2236"/>
      <c r="AF30" s="2236"/>
      <c r="AG30" s="2236"/>
      <c r="AH30" s="2237"/>
      <c r="AI30" s="2238"/>
      <c r="AJ30" s="2022"/>
      <c r="AK30" s="2081"/>
      <c r="AL30" s="1428" t="s">
        <v>347</v>
      </c>
      <c r="AM30" s="1285" t="s">
        <v>1885</v>
      </c>
      <c r="AN30" s="1315" t="s">
        <v>870</v>
      </c>
      <c r="AO30" s="1429" t="s">
        <v>105</v>
      </c>
      <c r="AP30" s="1430" t="s">
        <v>55</v>
      </c>
      <c r="AQ30" s="1527">
        <v>0.1</v>
      </c>
      <c r="AR30" s="1430" t="s">
        <v>56</v>
      </c>
      <c r="AS30" s="1431">
        <v>0.15</v>
      </c>
      <c r="AT30" s="1432">
        <v>0.25</v>
      </c>
      <c r="AU30" s="1430" t="s">
        <v>57</v>
      </c>
      <c r="AV30" s="1430" t="s">
        <v>58</v>
      </c>
      <c r="AW30" s="1430" t="s">
        <v>59</v>
      </c>
      <c r="AX30" s="1432">
        <v>0.7</v>
      </c>
      <c r="AY30" s="1434" t="s">
        <v>129</v>
      </c>
      <c r="AZ30" s="1432">
        <v>0.75</v>
      </c>
      <c r="BA30" s="1434" t="s">
        <v>130</v>
      </c>
      <c r="BB30" s="1435" t="s">
        <v>129</v>
      </c>
      <c r="BC30" s="2011"/>
      <c r="BD30" s="1281" t="s">
        <v>1702</v>
      </c>
      <c r="BE30" s="1401" t="s">
        <v>1699</v>
      </c>
      <c r="BF30" s="1401" t="s">
        <v>590</v>
      </c>
      <c r="BG30" s="1405">
        <v>45659</v>
      </c>
      <c r="BH30" s="1405">
        <v>46022</v>
      </c>
      <c r="BI30" s="2186"/>
    </row>
    <row r="31" spans="1:65" ht="193.5" customHeight="1" thickBot="1" x14ac:dyDescent="0.35">
      <c r="B31" s="2005"/>
      <c r="C31" s="2222"/>
      <c r="D31" s="2222"/>
      <c r="E31" s="2224"/>
      <c r="F31" s="2226"/>
      <c r="G31" s="2242"/>
      <c r="H31" s="2188"/>
      <c r="I31" s="2244"/>
      <c r="J31" s="2244"/>
      <c r="K31" s="2246"/>
      <c r="L31" s="2162"/>
      <c r="M31" s="2043"/>
      <c r="N31" s="2045"/>
      <c r="O31" s="2228"/>
      <c r="P31" s="2228"/>
      <c r="Q31" s="2228"/>
      <c r="R31" s="2228"/>
      <c r="S31" s="2228"/>
      <c r="T31" s="2228"/>
      <c r="U31" s="2228"/>
      <c r="V31" s="2228"/>
      <c r="W31" s="2228"/>
      <c r="X31" s="2228"/>
      <c r="Y31" s="2228"/>
      <c r="Z31" s="2228"/>
      <c r="AA31" s="2228"/>
      <c r="AB31" s="2228"/>
      <c r="AC31" s="2228"/>
      <c r="AD31" s="2228"/>
      <c r="AE31" s="2228"/>
      <c r="AF31" s="2228"/>
      <c r="AG31" s="2228"/>
      <c r="AH31" s="2230"/>
      <c r="AI31" s="2232"/>
      <c r="AJ31" s="2023"/>
      <c r="AK31" s="2009"/>
      <c r="AL31" s="1436" t="s">
        <v>348</v>
      </c>
      <c r="AM31" s="1286" t="s">
        <v>1886</v>
      </c>
      <c r="AN31" s="1316" t="s">
        <v>1536</v>
      </c>
      <c r="AO31" s="1437" t="s">
        <v>103</v>
      </c>
      <c r="AP31" s="1438" t="s">
        <v>62</v>
      </c>
      <c r="AQ31" s="1519">
        <v>0.15</v>
      </c>
      <c r="AR31" s="1438" t="s">
        <v>56</v>
      </c>
      <c r="AS31" s="1439">
        <v>0.15</v>
      </c>
      <c r="AT31" s="1440">
        <v>0.3</v>
      </c>
      <c r="AU31" s="1438" t="s">
        <v>57</v>
      </c>
      <c r="AV31" s="1438" t="s">
        <v>58</v>
      </c>
      <c r="AW31" s="1438" t="s">
        <v>59</v>
      </c>
      <c r="AX31" s="1440">
        <v>0.49</v>
      </c>
      <c r="AY31" s="1441" t="s">
        <v>122</v>
      </c>
      <c r="AZ31" s="1440">
        <v>0.75</v>
      </c>
      <c r="BA31" s="1441" t="s">
        <v>130</v>
      </c>
      <c r="BB31" s="1442" t="s">
        <v>129</v>
      </c>
      <c r="BC31" s="2012"/>
      <c r="BD31" s="1351" t="s">
        <v>1700</v>
      </c>
      <c r="BE31" s="1400" t="s">
        <v>1701</v>
      </c>
      <c r="BF31" s="1290" t="s">
        <v>395</v>
      </c>
      <c r="BG31" s="1280">
        <v>45659</v>
      </c>
      <c r="BH31" s="1280">
        <v>46022</v>
      </c>
      <c r="BI31" s="2187"/>
    </row>
    <row r="32" spans="1:65" ht="163.5" customHeight="1" x14ac:dyDescent="0.3">
      <c r="B32" s="2003" t="s">
        <v>202</v>
      </c>
      <c r="C32" s="2221" t="s">
        <v>209</v>
      </c>
      <c r="D32" s="2221" t="s">
        <v>225</v>
      </c>
      <c r="E32" s="2223" t="s">
        <v>50</v>
      </c>
      <c r="F32" s="2225" t="s">
        <v>306</v>
      </c>
      <c r="G32" s="2076" t="s">
        <v>497</v>
      </c>
      <c r="H32" s="1948" t="s">
        <v>51</v>
      </c>
      <c r="I32" s="2119" t="s">
        <v>498</v>
      </c>
      <c r="J32" s="2119" t="s">
        <v>499</v>
      </c>
      <c r="K32" s="2019" t="s">
        <v>355</v>
      </c>
      <c r="L32" s="1863" t="s">
        <v>372</v>
      </c>
      <c r="M32" s="2042" t="s">
        <v>154</v>
      </c>
      <c r="N32" s="2044">
        <v>1</v>
      </c>
      <c r="O32" s="2227" t="s">
        <v>53</v>
      </c>
      <c r="P32" s="2227" t="s">
        <v>53</v>
      </c>
      <c r="Q32" s="2227" t="s">
        <v>53</v>
      </c>
      <c r="R32" s="2227" t="s">
        <v>53</v>
      </c>
      <c r="S32" s="2227" t="s">
        <v>53</v>
      </c>
      <c r="T32" s="2227" t="s">
        <v>53</v>
      </c>
      <c r="U32" s="2227" t="s">
        <v>53</v>
      </c>
      <c r="V32" s="2227" t="s">
        <v>54</v>
      </c>
      <c r="W32" s="2227" t="s">
        <v>54</v>
      </c>
      <c r="X32" s="2227" t="s">
        <v>53</v>
      </c>
      <c r="Y32" s="2227" t="s">
        <v>53</v>
      </c>
      <c r="Z32" s="2227" t="s">
        <v>53</v>
      </c>
      <c r="AA32" s="2227" t="s">
        <v>53</v>
      </c>
      <c r="AB32" s="2227" t="s">
        <v>53</v>
      </c>
      <c r="AC32" s="2227" t="s">
        <v>53</v>
      </c>
      <c r="AD32" s="2227" t="s">
        <v>54</v>
      </c>
      <c r="AE32" s="2227" t="s">
        <v>54</v>
      </c>
      <c r="AF32" s="2227" t="s">
        <v>53</v>
      </c>
      <c r="AG32" s="2227" t="s">
        <v>54</v>
      </c>
      <c r="AH32" s="2229">
        <v>14</v>
      </c>
      <c r="AI32" s="2231" t="s">
        <v>155</v>
      </c>
      <c r="AJ32" s="2021">
        <v>1</v>
      </c>
      <c r="AK32" s="2008" t="s">
        <v>91</v>
      </c>
      <c r="AL32" s="1421" t="s">
        <v>84</v>
      </c>
      <c r="AM32" s="1352" t="s">
        <v>1926</v>
      </c>
      <c r="AN32" s="1314" t="s">
        <v>605</v>
      </c>
      <c r="AO32" s="1422" t="s">
        <v>103</v>
      </c>
      <c r="AP32" s="1423" t="s">
        <v>62</v>
      </c>
      <c r="AQ32" s="1520">
        <v>0.15</v>
      </c>
      <c r="AR32" s="1423" t="s">
        <v>56</v>
      </c>
      <c r="AS32" s="1424">
        <v>0.15</v>
      </c>
      <c r="AT32" s="1425">
        <v>0.3</v>
      </c>
      <c r="AU32" s="1423" t="s">
        <v>73</v>
      </c>
      <c r="AV32" s="1423" t="s">
        <v>58</v>
      </c>
      <c r="AW32" s="1423" t="s">
        <v>59</v>
      </c>
      <c r="AX32" s="1425">
        <v>0.7</v>
      </c>
      <c r="AY32" s="1426" t="s">
        <v>129</v>
      </c>
      <c r="AZ32" s="1425">
        <v>1</v>
      </c>
      <c r="BA32" s="1426" t="s">
        <v>155</v>
      </c>
      <c r="BB32" s="1427" t="s">
        <v>91</v>
      </c>
      <c r="BC32" s="2010" t="s">
        <v>60</v>
      </c>
      <c r="BD32" s="1376" t="s">
        <v>1642</v>
      </c>
      <c r="BE32" s="1359" t="s">
        <v>1493</v>
      </c>
      <c r="BF32" s="1359" t="s">
        <v>1490</v>
      </c>
      <c r="BG32" s="1377">
        <v>45659</v>
      </c>
      <c r="BH32" s="1377">
        <v>46017</v>
      </c>
      <c r="BI32" s="1921" t="s">
        <v>1231</v>
      </c>
      <c r="BJ32" s="1951"/>
      <c r="BK32" s="1951"/>
      <c r="BL32" s="1951"/>
      <c r="BM32" s="1951"/>
    </row>
    <row r="33" spans="2:65" ht="174" customHeight="1" x14ac:dyDescent="0.3">
      <c r="B33" s="2004"/>
      <c r="C33" s="2233"/>
      <c r="D33" s="2233"/>
      <c r="E33" s="2234"/>
      <c r="F33" s="2235"/>
      <c r="G33" s="2085"/>
      <c r="H33" s="2013"/>
      <c r="I33" s="2190"/>
      <c r="J33" s="2190"/>
      <c r="K33" s="2118"/>
      <c r="L33" s="2096"/>
      <c r="M33" s="2117"/>
      <c r="N33" s="2121"/>
      <c r="O33" s="2236"/>
      <c r="P33" s="2236"/>
      <c r="Q33" s="2236"/>
      <c r="R33" s="2236"/>
      <c r="S33" s="2236"/>
      <c r="T33" s="2236"/>
      <c r="U33" s="2236"/>
      <c r="V33" s="2236"/>
      <c r="W33" s="2236"/>
      <c r="X33" s="2236"/>
      <c r="Y33" s="2236"/>
      <c r="Z33" s="2236"/>
      <c r="AA33" s="2236"/>
      <c r="AB33" s="2236"/>
      <c r="AC33" s="2236"/>
      <c r="AD33" s="2236"/>
      <c r="AE33" s="2236"/>
      <c r="AF33" s="2236"/>
      <c r="AG33" s="2236"/>
      <c r="AH33" s="2237"/>
      <c r="AI33" s="2238"/>
      <c r="AJ33" s="2022"/>
      <c r="AK33" s="2081"/>
      <c r="AL33" s="1428" t="s">
        <v>347</v>
      </c>
      <c r="AM33" s="1331" t="s">
        <v>1927</v>
      </c>
      <c r="AN33" s="1315" t="s">
        <v>1928</v>
      </c>
      <c r="AO33" s="1429" t="s">
        <v>103</v>
      </c>
      <c r="AP33" s="1430" t="s">
        <v>61</v>
      </c>
      <c r="AQ33" s="1527">
        <v>0.25</v>
      </c>
      <c r="AR33" s="1430" t="s">
        <v>56</v>
      </c>
      <c r="AS33" s="1431">
        <v>0.15</v>
      </c>
      <c r="AT33" s="1432">
        <v>0.4</v>
      </c>
      <c r="AU33" s="1430" t="s">
        <v>57</v>
      </c>
      <c r="AV33" s="1430" t="s">
        <v>58</v>
      </c>
      <c r="AW33" s="1430" t="s">
        <v>59</v>
      </c>
      <c r="AX33" s="1433">
        <v>0.42</v>
      </c>
      <c r="AY33" s="1434" t="s">
        <v>122</v>
      </c>
      <c r="AZ33" s="1432">
        <v>1</v>
      </c>
      <c r="BA33" s="1434" t="s">
        <v>155</v>
      </c>
      <c r="BB33" s="1435" t="s">
        <v>91</v>
      </c>
      <c r="BC33" s="2011"/>
      <c r="BD33" s="1402" t="s">
        <v>1494</v>
      </c>
      <c r="BE33" s="1381" t="s">
        <v>1491</v>
      </c>
      <c r="BF33" s="1381" t="s">
        <v>430</v>
      </c>
      <c r="BG33" s="1396">
        <v>45659</v>
      </c>
      <c r="BH33" s="1396">
        <v>46017</v>
      </c>
      <c r="BI33" s="2133"/>
      <c r="BJ33" s="1951"/>
      <c r="BK33" s="1951"/>
      <c r="BL33" s="1951"/>
      <c r="BM33" s="1951"/>
    </row>
    <row r="34" spans="2:65" ht="177.75" customHeight="1" x14ac:dyDescent="0.3">
      <c r="B34" s="2004"/>
      <c r="C34" s="2233"/>
      <c r="D34" s="2233"/>
      <c r="E34" s="2234" t="s">
        <v>50</v>
      </c>
      <c r="F34" s="2235" t="s">
        <v>312</v>
      </c>
      <c r="G34" s="2085" t="s">
        <v>900</v>
      </c>
      <c r="H34" s="2013" t="s">
        <v>63</v>
      </c>
      <c r="I34" s="2013" t="s">
        <v>901</v>
      </c>
      <c r="J34" s="2190" t="s">
        <v>902</v>
      </c>
      <c r="K34" s="2118" t="s">
        <v>355</v>
      </c>
      <c r="L34" s="2096" t="s">
        <v>372</v>
      </c>
      <c r="M34" s="2117" t="s">
        <v>154</v>
      </c>
      <c r="N34" s="2121">
        <v>1</v>
      </c>
      <c r="O34" s="2236" t="s">
        <v>53</v>
      </c>
      <c r="P34" s="2236" t="s">
        <v>53</v>
      </c>
      <c r="Q34" s="2236" t="s">
        <v>53</v>
      </c>
      <c r="R34" s="2236" t="s">
        <v>54</v>
      </c>
      <c r="S34" s="2236" t="s">
        <v>53</v>
      </c>
      <c r="T34" s="2236" t="s">
        <v>53</v>
      </c>
      <c r="U34" s="2236" t="s">
        <v>53</v>
      </c>
      <c r="V34" s="2236" t="s">
        <v>54</v>
      </c>
      <c r="W34" s="2236" t="s">
        <v>54</v>
      </c>
      <c r="X34" s="2236" t="s">
        <v>53</v>
      </c>
      <c r="Y34" s="2236" t="s">
        <v>53</v>
      </c>
      <c r="Z34" s="2236" t="s">
        <v>53</v>
      </c>
      <c r="AA34" s="2236" t="s">
        <v>53</v>
      </c>
      <c r="AB34" s="2236" t="s">
        <v>53</v>
      </c>
      <c r="AC34" s="2236" t="s">
        <v>53</v>
      </c>
      <c r="AD34" s="2236" t="s">
        <v>54</v>
      </c>
      <c r="AE34" s="2236" t="s">
        <v>54</v>
      </c>
      <c r="AF34" s="2236" t="s">
        <v>54</v>
      </c>
      <c r="AG34" s="2236" t="s">
        <v>54</v>
      </c>
      <c r="AH34" s="2237">
        <v>12</v>
      </c>
      <c r="AI34" s="2238" t="s">
        <v>155</v>
      </c>
      <c r="AJ34" s="2022">
        <v>1</v>
      </c>
      <c r="AK34" s="2081" t="s">
        <v>91</v>
      </c>
      <c r="AL34" s="1428" t="s">
        <v>84</v>
      </c>
      <c r="AM34" s="1331" t="s">
        <v>1918</v>
      </c>
      <c r="AN34" s="1315" t="s">
        <v>1233</v>
      </c>
      <c r="AO34" s="1429" t="s">
        <v>103</v>
      </c>
      <c r="AP34" s="1430" t="s">
        <v>61</v>
      </c>
      <c r="AQ34" s="1542">
        <v>0.25</v>
      </c>
      <c r="AR34" s="1430" t="s">
        <v>56</v>
      </c>
      <c r="AS34" s="1431">
        <v>0.15</v>
      </c>
      <c r="AT34" s="1432">
        <v>0.4</v>
      </c>
      <c r="AU34" s="1430" t="s">
        <v>73</v>
      </c>
      <c r="AV34" s="1430" t="s">
        <v>58</v>
      </c>
      <c r="AW34" s="1430" t="s">
        <v>59</v>
      </c>
      <c r="AX34" s="1433">
        <v>0.252</v>
      </c>
      <c r="AY34" s="1434" t="s">
        <v>90</v>
      </c>
      <c r="AZ34" s="1432">
        <v>1</v>
      </c>
      <c r="BA34" s="1434" t="s">
        <v>155</v>
      </c>
      <c r="BB34" s="1435" t="s">
        <v>91</v>
      </c>
      <c r="BC34" s="2011" t="s">
        <v>60</v>
      </c>
      <c r="BD34" s="2013" t="s">
        <v>1234</v>
      </c>
      <c r="BE34" s="2096" t="s">
        <v>1235</v>
      </c>
      <c r="BF34" s="1381" t="s">
        <v>395</v>
      </c>
      <c r="BG34" s="2189">
        <v>45659</v>
      </c>
      <c r="BH34" s="2189">
        <v>46018</v>
      </c>
      <c r="BI34" s="2133" t="s">
        <v>1236</v>
      </c>
    </row>
    <row r="35" spans="2:65" ht="197.25" customHeight="1" x14ac:dyDescent="0.3">
      <c r="B35" s="2004"/>
      <c r="C35" s="2233"/>
      <c r="D35" s="2233"/>
      <c r="E35" s="2234"/>
      <c r="F35" s="2235"/>
      <c r="G35" s="2085"/>
      <c r="H35" s="2013"/>
      <c r="I35" s="2013"/>
      <c r="J35" s="2190"/>
      <c r="K35" s="2118"/>
      <c r="L35" s="2096"/>
      <c r="M35" s="2117"/>
      <c r="N35" s="2121"/>
      <c r="O35" s="2236"/>
      <c r="P35" s="2236"/>
      <c r="Q35" s="2236"/>
      <c r="R35" s="2236"/>
      <c r="S35" s="2236"/>
      <c r="T35" s="2236"/>
      <c r="U35" s="2236"/>
      <c r="V35" s="2236"/>
      <c r="W35" s="2236"/>
      <c r="X35" s="2236"/>
      <c r="Y35" s="2236"/>
      <c r="Z35" s="2236"/>
      <c r="AA35" s="2236"/>
      <c r="AB35" s="2236"/>
      <c r="AC35" s="2236"/>
      <c r="AD35" s="2236"/>
      <c r="AE35" s="2236"/>
      <c r="AF35" s="2236"/>
      <c r="AG35" s="2236"/>
      <c r="AH35" s="2237"/>
      <c r="AI35" s="2238"/>
      <c r="AJ35" s="2022"/>
      <c r="AK35" s="2081"/>
      <c r="AL35" s="1428" t="s">
        <v>347</v>
      </c>
      <c r="AM35" s="1281" t="s">
        <v>1920</v>
      </c>
      <c r="AN35" s="1315" t="s">
        <v>1397</v>
      </c>
      <c r="AO35" s="1429" t="s">
        <v>103</v>
      </c>
      <c r="AP35" s="1430" t="s">
        <v>61</v>
      </c>
      <c r="AQ35" s="1542">
        <v>0.25</v>
      </c>
      <c r="AR35" s="1430" t="s">
        <v>56</v>
      </c>
      <c r="AS35" s="1431">
        <v>0.15</v>
      </c>
      <c r="AT35" s="1432">
        <v>0.4</v>
      </c>
      <c r="AU35" s="1430" t="s">
        <v>73</v>
      </c>
      <c r="AV35" s="1430" t="s">
        <v>58</v>
      </c>
      <c r="AW35" s="1430" t="s">
        <v>59</v>
      </c>
      <c r="AX35" s="1433">
        <v>0.1512</v>
      </c>
      <c r="AY35" s="1434" t="s">
        <v>112</v>
      </c>
      <c r="AZ35" s="1432">
        <v>1</v>
      </c>
      <c r="BA35" s="1434" t="s">
        <v>155</v>
      </c>
      <c r="BB35" s="1435" t="s">
        <v>91</v>
      </c>
      <c r="BC35" s="2011"/>
      <c r="BD35" s="2013"/>
      <c r="BE35" s="2096"/>
      <c r="BF35" s="1381" t="s">
        <v>395</v>
      </c>
      <c r="BG35" s="2189"/>
      <c r="BH35" s="2189"/>
      <c r="BI35" s="2133"/>
      <c r="BJ35" s="1313"/>
    </row>
    <row r="36" spans="2:65" ht="156.75" customHeight="1" thickBot="1" x14ac:dyDescent="0.35">
      <c r="B36" s="2005"/>
      <c r="C36" s="2222"/>
      <c r="D36" s="2222"/>
      <c r="E36" s="2224"/>
      <c r="F36" s="2226"/>
      <c r="G36" s="2077"/>
      <c r="H36" s="1810"/>
      <c r="I36" s="1810"/>
      <c r="J36" s="2120"/>
      <c r="K36" s="2020"/>
      <c r="L36" s="1811"/>
      <c r="M36" s="2043"/>
      <c r="N36" s="2045"/>
      <c r="O36" s="2228"/>
      <c r="P36" s="2228"/>
      <c r="Q36" s="2228"/>
      <c r="R36" s="2228"/>
      <c r="S36" s="2228"/>
      <c r="T36" s="2228"/>
      <c r="U36" s="2228"/>
      <c r="V36" s="2228"/>
      <c r="W36" s="2228"/>
      <c r="X36" s="2228"/>
      <c r="Y36" s="2228"/>
      <c r="Z36" s="2228"/>
      <c r="AA36" s="2228"/>
      <c r="AB36" s="2228"/>
      <c r="AC36" s="2228"/>
      <c r="AD36" s="2228"/>
      <c r="AE36" s="2228"/>
      <c r="AF36" s="2228"/>
      <c r="AG36" s="2228"/>
      <c r="AH36" s="2230"/>
      <c r="AI36" s="2232"/>
      <c r="AJ36" s="2023"/>
      <c r="AK36" s="2009"/>
      <c r="AL36" s="1436" t="s">
        <v>348</v>
      </c>
      <c r="AM36" s="1329" t="s">
        <v>1887</v>
      </c>
      <c r="AN36" s="1316" t="s">
        <v>1240</v>
      </c>
      <c r="AO36" s="1437" t="s">
        <v>103</v>
      </c>
      <c r="AP36" s="1438" t="s">
        <v>62</v>
      </c>
      <c r="AQ36" s="1519">
        <v>0.15</v>
      </c>
      <c r="AR36" s="1438" t="s">
        <v>56</v>
      </c>
      <c r="AS36" s="1439">
        <v>0.15</v>
      </c>
      <c r="AT36" s="1440">
        <v>0.3</v>
      </c>
      <c r="AU36" s="1438" t="s">
        <v>57</v>
      </c>
      <c r="AV36" s="1438" t="s">
        <v>65</v>
      </c>
      <c r="AW36" s="1438" t="s">
        <v>59</v>
      </c>
      <c r="AX36" s="1443">
        <v>0.10584</v>
      </c>
      <c r="AY36" s="1441" t="s">
        <v>112</v>
      </c>
      <c r="AZ36" s="1440">
        <v>1</v>
      </c>
      <c r="BA36" s="1441" t="s">
        <v>155</v>
      </c>
      <c r="BB36" s="1442" t="s">
        <v>91</v>
      </c>
      <c r="BC36" s="2012"/>
      <c r="BD36" s="1810"/>
      <c r="BE36" s="1811"/>
      <c r="BF36" s="1360" t="s">
        <v>430</v>
      </c>
      <c r="BG36" s="1807"/>
      <c r="BH36" s="1807"/>
      <c r="BI36" s="1929"/>
    </row>
    <row r="37" spans="2:65" ht="261.75" customHeight="1" x14ac:dyDescent="0.3">
      <c r="B37" s="2003" t="s">
        <v>162</v>
      </c>
      <c r="C37" s="2221" t="s">
        <v>219</v>
      </c>
      <c r="D37" s="2221" t="s">
        <v>225</v>
      </c>
      <c r="E37" s="2223" t="s">
        <v>346</v>
      </c>
      <c r="F37" s="2225" t="s">
        <v>318</v>
      </c>
      <c r="G37" s="2076" t="s">
        <v>526</v>
      </c>
      <c r="H37" s="1948" t="s">
        <v>63</v>
      </c>
      <c r="I37" s="2119" t="s">
        <v>527</v>
      </c>
      <c r="J37" s="2119" t="s">
        <v>528</v>
      </c>
      <c r="K37" s="2019" t="s">
        <v>355</v>
      </c>
      <c r="L37" s="1863" t="s">
        <v>373</v>
      </c>
      <c r="M37" s="2042" t="s">
        <v>1636</v>
      </c>
      <c r="N37" s="2044">
        <v>0.2</v>
      </c>
      <c r="O37" s="2227" t="s">
        <v>54</v>
      </c>
      <c r="P37" s="2227" t="s">
        <v>54</v>
      </c>
      <c r="Q37" s="2227" t="s">
        <v>54</v>
      </c>
      <c r="R37" s="2227" t="s">
        <v>54</v>
      </c>
      <c r="S37" s="2227" t="s">
        <v>53</v>
      </c>
      <c r="T37" s="2227" t="s">
        <v>53</v>
      </c>
      <c r="U37" s="2227" t="s">
        <v>53</v>
      </c>
      <c r="V37" s="2227" t="s">
        <v>54</v>
      </c>
      <c r="W37" s="2227" t="s">
        <v>53</v>
      </c>
      <c r="X37" s="2227" t="s">
        <v>53</v>
      </c>
      <c r="Y37" s="2227" t="s">
        <v>53</v>
      </c>
      <c r="Z37" s="2227" t="s">
        <v>53</v>
      </c>
      <c r="AA37" s="2227" t="s">
        <v>53</v>
      </c>
      <c r="AB37" s="2227" t="s">
        <v>53</v>
      </c>
      <c r="AC37" s="2227" t="s">
        <v>53</v>
      </c>
      <c r="AD37" s="2227" t="s">
        <v>54</v>
      </c>
      <c r="AE37" s="2227" t="s">
        <v>54</v>
      </c>
      <c r="AF37" s="2227" t="s">
        <v>54</v>
      </c>
      <c r="AG37" s="2227" t="s">
        <v>54</v>
      </c>
      <c r="AH37" s="2229">
        <v>10</v>
      </c>
      <c r="AI37" s="2231" t="s">
        <v>130</v>
      </c>
      <c r="AJ37" s="2021">
        <v>0.8</v>
      </c>
      <c r="AK37" s="2008" t="s">
        <v>129</v>
      </c>
      <c r="AL37" s="1421" t="s">
        <v>84</v>
      </c>
      <c r="AM37" s="1394" t="s">
        <v>1933</v>
      </c>
      <c r="AN37" s="1314" t="s">
        <v>529</v>
      </c>
      <c r="AO37" s="1422" t="s">
        <v>103</v>
      </c>
      <c r="AP37" s="1423" t="s">
        <v>61</v>
      </c>
      <c r="AQ37" s="1520">
        <v>0.25</v>
      </c>
      <c r="AR37" s="1423" t="s">
        <v>56</v>
      </c>
      <c r="AS37" s="1424">
        <v>0.15</v>
      </c>
      <c r="AT37" s="1425">
        <v>0.4</v>
      </c>
      <c r="AU37" s="1423" t="s">
        <v>57</v>
      </c>
      <c r="AV37" s="1423" t="s">
        <v>65</v>
      </c>
      <c r="AW37" s="1423" t="s">
        <v>59</v>
      </c>
      <c r="AX37" s="1425">
        <v>0.12</v>
      </c>
      <c r="AY37" s="1426" t="s">
        <v>112</v>
      </c>
      <c r="AZ37" s="1425">
        <v>0.8</v>
      </c>
      <c r="BA37" s="1426" t="s">
        <v>130</v>
      </c>
      <c r="BB37" s="1427" t="s">
        <v>129</v>
      </c>
      <c r="BC37" s="2010" t="s">
        <v>60</v>
      </c>
      <c r="BD37" s="1948" t="s">
        <v>1772</v>
      </c>
      <c r="BE37" s="1863" t="s">
        <v>534</v>
      </c>
      <c r="BF37" s="1863" t="s">
        <v>430</v>
      </c>
      <c r="BG37" s="1897">
        <v>45659</v>
      </c>
      <c r="BH37" s="1897">
        <v>46020</v>
      </c>
      <c r="BI37" s="1921" t="s">
        <v>1773</v>
      </c>
    </row>
    <row r="38" spans="2:65" ht="153" customHeight="1" x14ac:dyDescent="0.3">
      <c r="B38" s="2004"/>
      <c r="C38" s="2233"/>
      <c r="D38" s="2233"/>
      <c r="E38" s="2234"/>
      <c r="F38" s="2235"/>
      <c r="G38" s="2085"/>
      <c r="H38" s="2013"/>
      <c r="I38" s="2190"/>
      <c r="J38" s="2190"/>
      <c r="K38" s="2118"/>
      <c r="L38" s="2096"/>
      <c r="M38" s="2117"/>
      <c r="N38" s="2121"/>
      <c r="O38" s="2236"/>
      <c r="P38" s="2236"/>
      <c r="Q38" s="2236"/>
      <c r="R38" s="2236"/>
      <c r="S38" s="2236"/>
      <c r="T38" s="2236"/>
      <c r="U38" s="2236"/>
      <c r="V38" s="2236"/>
      <c r="W38" s="2236"/>
      <c r="X38" s="2236"/>
      <c r="Y38" s="2236"/>
      <c r="Z38" s="2236"/>
      <c r="AA38" s="2236"/>
      <c r="AB38" s="2236"/>
      <c r="AC38" s="2236"/>
      <c r="AD38" s="2236"/>
      <c r="AE38" s="2236"/>
      <c r="AF38" s="2236"/>
      <c r="AG38" s="2236"/>
      <c r="AH38" s="2237"/>
      <c r="AI38" s="2238"/>
      <c r="AJ38" s="2022"/>
      <c r="AK38" s="2081"/>
      <c r="AL38" s="1428" t="s">
        <v>347</v>
      </c>
      <c r="AM38" s="1331" t="s">
        <v>1932</v>
      </c>
      <c r="AN38" s="1315" t="s">
        <v>530</v>
      </c>
      <c r="AO38" s="1429" t="s">
        <v>103</v>
      </c>
      <c r="AP38" s="1430" t="s">
        <v>61</v>
      </c>
      <c r="AQ38" s="1527">
        <v>0.25</v>
      </c>
      <c r="AR38" s="1430" t="s">
        <v>56</v>
      </c>
      <c r="AS38" s="1431">
        <v>0.15</v>
      </c>
      <c r="AT38" s="1432">
        <v>0.4</v>
      </c>
      <c r="AU38" s="1430" t="s">
        <v>57</v>
      </c>
      <c r="AV38" s="1430" t="s">
        <v>65</v>
      </c>
      <c r="AW38" s="1430" t="s">
        <v>59</v>
      </c>
      <c r="AX38" s="1433">
        <v>7.1999999999999995E-2</v>
      </c>
      <c r="AY38" s="1434" t="s">
        <v>112</v>
      </c>
      <c r="AZ38" s="1432">
        <v>0.8</v>
      </c>
      <c r="BA38" s="1434" t="s">
        <v>130</v>
      </c>
      <c r="BB38" s="1435" t="s">
        <v>129</v>
      </c>
      <c r="BC38" s="2011"/>
      <c r="BD38" s="2013"/>
      <c r="BE38" s="2096"/>
      <c r="BF38" s="2096"/>
      <c r="BG38" s="2189"/>
      <c r="BH38" s="2189"/>
      <c r="BI38" s="2133"/>
    </row>
    <row r="39" spans="2:65" ht="213" customHeight="1" thickBot="1" x14ac:dyDescent="0.35">
      <c r="B39" s="2005"/>
      <c r="C39" s="2222"/>
      <c r="D39" s="2222"/>
      <c r="E39" s="2224"/>
      <c r="F39" s="2226"/>
      <c r="G39" s="2077"/>
      <c r="H39" s="1810"/>
      <c r="I39" s="2120"/>
      <c r="J39" s="2120"/>
      <c r="K39" s="2020"/>
      <c r="L39" s="1811"/>
      <c r="M39" s="2043"/>
      <c r="N39" s="2045"/>
      <c r="O39" s="2228"/>
      <c r="P39" s="2228"/>
      <c r="Q39" s="2228"/>
      <c r="R39" s="2228"/>
      <c r="S39" s="2228"/>
      <c r="T39" s="2228"/>
      <c r="U39" s="2228"/>
      <c r="V39" s="2228"/>
      <c r="W39" s="2228"/>
      <c r="X39" s="2228"/>
      <c r="Y39" s="2228"/>
      <c r="Z39" s="2228"/>
      <c r="AA39" s="2228"/>
      <c r="AB39" s="2228"/>
      <c r="AC39" s="2228"/>
      <c r="AD39" s="2228"/>
      <c r="AE39" s="2228"/>
      <c r="AF39" s="2228"/>
      <c r="AG39" s="2228"/>
      <c r="AH39" s="2230"/>
      <c r="AI39" s="2232"/>
      <c r="AJ39" s="2023"/>
      <c r="AK39" s="2009"/>
      <c r="AL39" s="1436" t="s">
        <v>348</v>
      </c>
      <c r="AM39" s="1329" t="s">
        <v>1888</v>
      </c>
      <c r="AN39" s="1316" t="s">
        <v>531</v>
      </c>
      <c r="AO39" s="1437" t="s">
        <v>103</v>
      </c>
      <c r="AP39" s="1438" t="s">
        <v>61</v>
      </c>
      <c r="AQ39" s="1519">
        <v>0.25</v>
      </c>
      <c r="AR39" s="1438" t="s">
        <v>56</v>
      </c>
      <c r="AS39" s="1439">
        <v>0.15</v>
      </c>
      <c r="AT39" s="1440">
        <v>0.4</v>
      </c>
      <c r="AU39" s="1438" t="s">
        <v>57</v>
      </c>
      <c r="AV39" s="1438" t="s">
        <v>65</v>
      </c>
      <c r="AW39" s="1438" t="s">
        <v>59</v>
      </c>
      <c r="AX39" s="1440">
        <v>4.3199999999999995E-2</v>
      </c>
      <c r="AY39" s="1441" t="s">
        <v>112</v>
      </c>
      <c r="AZ39" s="1440">
        <v>0.8</v>
      </c>
      <c r="BA39" s="1441" t="s">
        <v>130</v>
      </c>
      <c r="BB39" s="1442" t="s">
        <v>129</v>
      </c>
      <c r="BC39" s="2012"/>
      <c r="BD39" s="1810"/>
      <c r="BE39" s="1811"/>
      <c r="BF39" s="1811"/>
      <c r="BG39" s="1807"/>
      <c r="BH39" s="1807"/>
      <c r="BI39" s="1929"/>
    </row>
    <row r="40" spans="2:65" ht="152.25" customHeight="1" x14ac:dyDescent="0.3">
      <c r="B40" s="2003" t="s">
        <v>71</v>
      </c>
      <c r="C40" s="2221" t="s">
        <v>220</v>
      </c>
      <c r="D40" s="2221" t="s">
        <v>221</v>
      </c>
      <c r="E40" s="2223" t="s">
        <v>50</v>
      </c>
      <c r="F40" s="2225" t="s">
        <v>323</v>
      </c>
      <c r="G40" s="2076" t="s">
        <v>592</v>
      </c>
      <c r="H40" s="1948" t="s">
        <v>63</v>
      </c>
      <c r="I40" s="1948" t="s">
        <v>593</v>
      </c>
      <c r="J40" s="1376" t="s">
        <v>594</v>
      </c>
      <c r="K40" s="2019" t="s">
        <v>355</v>
      </c>
      <c r="L40" s="1863" t="s">
        <v>371</v>
      </c>
      <c r="M40" s="2042" t="s">
        <v>149</v>
      </c>
      <c r="N40" s="2044">
        <v>0.6</v>
      </c>
      <c r="O40" s="2227" t="s">
        <v>53</v>
      </c>
      <c r="P40" s="2227" t="s">
        <v>53</v>
      </c>
      <c r="Q40" s="2227" t="s">
        <v>53</v>
      </c>
      <c r="R40" s="2227" t="s">
        <v>53</v>
      </c>
      <c r="S40" s="2227" t="s">
        <v>53</v>
      </c>
      <c r="T40" s="2227" t="s">
        <v>53</v>
      </c>
      <c r="U40" s="2227" t="s">
        <v>53</v>
      </c>
      <c r="V40" s="2227" t="s">
        <v>53</v>
      </c>
      <c r="W40" s="2227" t="s">
        <v>53</v>
      </c>
      <c r="X40" s="2227" t="s">
        <v>53</v>
      </c>
      <c r="Y40" s="2227" t="s">
        <v>53</v>
      </c>
      <c r="Z40" s="2227" t="s">
        <v>53</v>
      </c>
      <c r="AA40" s="2227" t="s">
        <v>53</v>
      </c>
      <c r="AB40" s="2227" t="s">
        <v>53</v>
      </c>
      <c r="AC40" s="2227" t="s">
        <v>54</v>
      </c>
      <c r="AD40" s="2227" t="s">
        <v>54</v>
      </c>
      <c r="AE40" s="2227" t="s">
        <v>54</v>
      </c>
      <c r="AF40" s="2227" t="s">
        <v>53</v>
      </c>
      <c r="AG40" s="2227" t="s">
        <v>54</v>
      </c>
      <c r="AH40" s="2229">
        <v>15</v>
      </c>
      <c r="AI40" s="2231" t="s">
        <v>155</v>
      </c>
      <c r="AJ40" s="2021">
        <v>1</v>
      </c>
      <c r="AK40" s="2008" t="s">
        <v>91</v>
      </c>
      <c r="AL40" s="1421" t="s">
        <v>84</v>
      </c>
      <c r="AM40" s="1352" t="s">
        <v>1889</v>
      </c>
      <c r="AN40" s="1314" t="s">
        <v>570</v>
      </c>
      <c r="AO40" s="1422" t="s">
        <v>103</v>
      </c>
      <c r="AP40" s="1423" t="s">
        <v>61</v>
      </c>
      <c r="AQ40" s="1520">
        <v>0.25</v>
      </c>
      <c r="AR40" s="1423" t="s">
        <v>56</v>
      </c>
      <c r="AS40" s="1424">
        <v>0.15</v>
      </c>
      <c r="AT40" s="1425">
        <v>0.4</v>
      </c>
      <c r="AU40" s="1423" t="s">
        <v>57</v>
      </c>
      <c r="AV40" s="1423" t="s">
        <v>65</v>
      </c>
      <c r="AW40" s="1423" t="s">
        <v>59</v>
      </c>
      <c r="AX40" s="1425">
        <v>0.36</v>
      </c>
      <c r="AY40" s="1426" t="s">
        <v>90</v>
      </c>
      <c r="AZ40" s="1425">
        <v>1</v>
      </c>
      <c r="BA40" s="1426" t="s">
        <v>155</v>
      </c>
      <c r="BB40" s="1427" t="s">
        <v>91</v>
      </c>
      <c r="BC40" s="2010" t="s">
        <v>60</v>
      </c>
      <c r="BD40" s="1376" t="s">
        <v>598</v>
      </c>
      <c r="BE40" s="1359" t="s">
        <v>599</v>
      </c>
      <c r="BF40" s="1359" t="s">
        <v>381</v>
      </c>
      <c r="BG40" s="1377">
        <v>45659</v>
      </c>
      <c r="BH40" s="1377">
        <v>46018</v>
      </c>
      <c r="BI40" s="1921" t="s">
        <v>602</v>
      </c>
    </row>
    <row r="41" spans="2:65" ht="150" customHeight="1" thickBot="1" x14ac:dyDescent="0.35">
      <c r="B41" s="2005"/>
      <c r="C41" s="2222"/>
      <c r="D41" s="2222"/>
      <c r="E41" s="2224"/>
      <c r="F41" s="2226"/>
      <c r="G41" s="2077"/>
      <c r="H41" s="1810"/>
      <c r="I41" s="1810"/>
      <c r="J41" s="1374" t="s">
        <v>595</v>
      </c>
      <c r="K41" s="2020"/>
      <c r="L41" s="1811"/>
      <c r="M41" s="2043"/>
      <c r="N41" s="2045"/>
      <c r="O41" s="2228"/>
      <c r="P41" s="2228"/>
      <c r="Q41" s="2228"/>
      <c r="R41" s="2228"/>
      <c r="S41" s="2228"/>
      <c r="T41" s="2228"/>
      <c r="U41" s="2228"/>
      <c r="V41" s="2228"/>
      <c r="W41" s="2228"/>
      <c r="X41" s="2228"/>
      <c r="Y41" s="2228"/>
      <c r="Z41" s="2228"/>
      <c r="AA41" s="2228"/>
      <c r="AB41" s="2228"/>
      <c r="AC41" s="2228"/>
      <c r="AD41" s="2228"/>
      <c r="AE41" s="2228"/>
      <c r="AF41" s="2228"/>
      <c r="AG41" s="2228"/>
      <c r="AH41" s="2230"/>
      <c r="AI41" s="2232"/>
      <c r="AJ41" s="2023"/>
      <c r="AK41" s="2009"/>
      <c r="AL41" s="1436" t="s">
        <v>347</v>
      </c>
      <c r="AM41" s="1329" t="s">
        <v>1890</v>
      </c>
      <c r="AN41" s="1316" t="s">
        <v>570</v>
      </c>
      <c r="AO41" s="1437" t="s">
        <v>103</v>
      </c>
      <c r="AP41" s="1438" t="s">
        <v>61</v>
      </c>
      <c r="AQ41" s="1519">
        <v>0.25</v>
      </c>
      <c r="AR41" s="1438" t="s">
        <v>56</v>
      </c>
      <c r="AS41" s="1439">
        <v>0.15</v>
      </c>
      <c r="AT41" s="1440">
        <v>0.4</v>
      </c>
      <c r="AU41" s="1438" t="s">
        <v>57</v>
      </c>
      <c r="AV41" s="1438" t="s">
        <v>65</v>
      </c>
      <c r="AW41" s="1438" t="s">
        <v>59</v>
      </c>
      <c r="AX41" s="1443">
        <v>0.216</v>
      </c>
      <c r="AY41" s="1441" t="s">
        <v>90</v>
      </c>
      <c r="AZ41" s="1440">
        <v>1</v>
      </c>
      <c r="BA41" s="1441" t="s">
        <v>155</v>
      </c>
      <c r="BB41" s="1442" t="s">
        <v>91</v>
      </c>
      <c r="BC41" s="2012"/>
      <c r="BD41" s="1372" t="s">
        <v>600</v>
      </c>
      <c r="BE41" s="1392" t="s">
        <v>601</v>
      </c>
      <c r="BF41" s="1392" t="s">
        <v>395</v>
      </c>
      <c r="BG41" s="1368">
        <v>45659</v>
      </c>
      <c r="BH41" s="1368">
        <v>46020</v>
      </c>
      <c r="BI41" s="1929"/>
    </row>
    <row r="42" spans="2:65" ht="293.25" thickBot="1" x14ac:dyDescent="0.35">
      <c r="B42" s="1543" t="s">
        <v>200</v>
      </c>
      <c r="C42" s="1544" t="s">
        <v>210</v>
      </c>
      <c r="D42" s="1544" t="s">
        <v>221</v>
      </c>
      <c r="E42" s="1545" t="s">
        <v>74</v>
      </c>
      <c r="F42" s="1552" t="s">
        <v>327</v>
      </c>
      <c r="G42" s="915" t="s">
        <v>608</v>
      </c>
      <c r="H42" s="1179" t="s">
        <v>63</v>
      </c>
      <c r="I42" s="1201" t="s">
        <v>609</v>
      </c>
      <c r="J42" s="1201" t="s">
        <v>610</v>
      </c>
      <c r="K42" s="923" t="s">
        <v>355</v>
      </c>
      <c r="L42" s="1156" t="s">
        <v>373</v>
      </c>
      <c r="M42" s="1481" t="s">
        <v>1636</v>
      </c>
      <c r="N42" s="1482">
        <v>0.2</v>
      </c>
      <c r="O42" s="221" t="s">
        <v>53</v>
      </c>
      <c r="P42" s="221" t="s">
        <v>53</v>
      </c>
      <c r="Q42" s="221" t="s">
        <v>53</v>
      </c>
      <c r="R42" s="221" t="s">
        <v>54</v>
      </c>
      <c r="S42" s="221" t="s">
        <v>53</v>
      </c>
      <c r="T42" s="221" t="s">
        <v>54</v>
      </c>
      <c r="U42" s="221" t="s">
        <v>53</v>
      </c>
      <c r="V42" s="221" t="s">
        <v>54</v>
      </c>
      <c r="W42" s="221" t="s">
        <v>53</v>
      </c>
      <c r="X42" s="221" t="s">
        <v>53</v>
      </c>
      <c r="Y42" s="221" t="s">
        <v>53</v>
      </c>
      <c r="Z42" s="221" t="s">
        <v>53</v>
      </c>
      <c r="AA42" s="221" t="s">
        <v>54</v>
      </c>
      <c r="AB42" s="221" t="s">
        <v>53</v>
      </c>
      <c r="AC42" s="221" t="s">
        <v>54</v>
      </c>
      <c r="AD42" s="221" t="s">
        <v>54</v>
      </c>
      <c r="AE42" s="221" t="s">
        <v>53</v>
      </c>
      <c r="AF42" s="221" t="s">
        <v>53</v>
      </c>
      <c r="AG42" s="221" t="s">
        <v>54</v>
      </c>
      <c r="AH42" s="1546">
        <v>12</v>
      </c>
      <c r="AI42" s="1547" t="s">
        <v>155</v>
      </c>
      <c r="AJ42" s="1483">
        <v>1</v>
      </c>
      <c r="AK42" s="1484" t="s">
        <v>91</v>
      </c>
      <c r="AL42" s="1548" t="s">
        <v>84</v>
      </c>
      <c r="AM42" s="1332" t="s">
        <v>1921</v>
      </c>
      <c r="AN42" s="1350" t="s">
        <v>611</v>
      </c>
      <c r="AO42" s="1485" t="s">
        <v>103</v>
      </c>
      <c r="AP42" s="1486" t="s">
        <v>61</v>
      </c>
      <c r="AQ42" s="1549">
        <v>0.25</v>
      </c>
      <c r="AR42" s="1486" t="s">
        <v>56</v>
      </c>
      <c r="AS42" s="1483">
        <v>0.15</v>
      </c>
      <c r="AT42" s="1487">
        <v>0.4</v>
      </c>
      <c r="AU42" s="1486" t="s">
        <v>73</v>
      </c>
      <c r="AV42" s="1486" t="s">
        <v>65</v>
      </c>
      <c r="AW42" s="1486" t="s">
        <v>59</v>
      </c>
      <c r="AX42" s="1487">
        <v>0.12</v>
      </c>
      <c r="AY42" s="1488" t="s">
        <v>112</v>
      </c>
      <c r="AZ42" s="1487">
        <v>1</v>
      </c>
      <c r="BA42" s="1488" t="s">
        <v>155</v>
      </c>
      <c r="BB42" s="1489" t="s">
        <v>91</v>
      </c>
      <c r="BC42" s="1486" t="s">
        <v>60</v>
      </c>
      <c r="BD42" s="1179" t="s">
        <v>1777</v>
      </c>
      <c r="BE42" s="1156" t="s">
        <v>1099</v>
      </c>
      <c r="BF42" s="1156" t="s">
        <v>1100</v>
      </c>
      <c r="BG42" s="1180">
        <v>45901</v>
      </c>
      <c r="BH42" s="1180">
        <v>46020</v>
      </c>
      <c r="BI42" s="1008" t="s">
        <v>1101</v>
      </c>
    </row>
  </sheetData>
  <protectedRanges>
    <protectedRange algorithmName="SHA-512" hashValue="G9bsd8ul70ySco/fjwoWEDABnXqVPz4YLkYmFCYj+rKlKkH9jH+EOHsXMfELT3EUbmL/wOE+3Kxk47F1wcNXBA==" saltValue="Bv4mwMmuON34DS/avFYXpQ==" spinCount="100000" sqref="BI15:XFD17 AY39 BA39:BC39 BI37:XFD39 AO42:BH42 AO18:AT18 AX18:BC18 A18:A19 BJ40:XFD42 H15:H19 AX29:BC29 B19:E19 H34:H39 A34:F39 AO32:BC36 A15:F17 AO21:BC23 AO25:BC25 AO24:AY24 BA24:BC24 A21:H22 A20:L20 B18:G18 A40:H42 A43:XFD1048576 A32:H33 A12:H13 K12:L13 A14:L14 K15:L19 A9:AL9 A10:L11 O10:AJ11 O15:AJ17 AL12:BH13 AL14:BE14 AL39:AW39 AL37:BC38 AL40:BC41 AL42 AK10:AK42 AL10:XFD11 AO15:BC17 BA27:BC28 BA30:BC31 K21:L28 AL15:AL36 H26:H28 AH18:AJ42 K32:L42 A1:XFD8 AH12:AJ14 BJ12:XFD14 AN9:XFD9 BJ36:XFD36 BK35:XFD35 AN19:BC20 AN26:BC26 AN27:AY28 BJ18:XFD34 AY30:AY31 M10:N42 A23:E31 AN29:AW31" name="Rango1"/>
    <protectedRange algorithmName="SHA-512" hashValue="G9bsd8ul70ySco/fjwoWEDABnXqVPz4YLkYmFCYj+rKlKkH9jH+EOHsXMfELT3EUbmL/wOE+3Kxk47F1wcNXBA==" saltValue="Bv4mwMmuON34DS/avFYXpQ==" spinCount="100000" sqref="O12:AG13" name="Rango1_2"/>
    <protectedRange algorithmName="SHA-512" hashValue="G9bsd8ul70ySco/fjwoWEDABnXqVPz4YLkYmFCYj+rKlKkH9jH+EOHsXMfELT3EUbmL/wOE+3Kxk47F1wcNXBA==" saltValue="Bv4mwMmuON34DS/avFYXpQ==" spinCount="100000" sqref="O14:AG14" name="Rango1_6"/>
    <protectedRange algorithmName="SHA-512" hashValue="G9bsd8ul70ySco/fjwoWEDABnXqVPz4YLkYmFCYj+rKlKkH9jH+EOHsXMfELT3EUbmL/wOE+3Kxk47F1wcNXBA==" saltValue="Bv4mwMmuON34DS/avFYXpQ==" spinCount="100000" sqref="BF14:BH14" name="Rango1_10"/>
    <protectedRange algorithmName="SHA-512" hashValue="G9bsd8ul70ySco/fjwoWEDABnXqVPz4YLkYmFCYj+rKlKkH9jH+EOHsXMfELT3EUbmL/wOE+3Kxk47F1wcNXBA==" saltValue="Bv4mwMmuON34DS/avFYXpQ==" spinCount="100000" sqref="BI14" name="Rango1_11"/>
    <protectedRange algorithmName="SHA-512" hashValue="G9bsd8ul70ySco/fjwoWEDABnXqVPz4YLkYmFCYj+rKlKkH9jH+EOHsXMfELT3EUbmL/wOE+3Kxk47F1wcNXBA==" saltValue="Bv4mwMmuON34DS/avFYXpQ==" spinCount="100000" sqref="G15:G17" name="Rango1_12"/>
    <protectedRange algorithmName="SHA-512" hashValue="G9bsd8ul70ySco/fjwoWEDABnXqVPz4YLkYmFCYj+rKlKkH9jH+EOHsXMfELT3EUbmL/wOE+3Kxk47F1wcNXBA==" saltValue="Bv4mwMmuON34DS/avFYXpQ==" spinCount="100000" sqref="I15:J17" name="Rango1_13"/>
    <protectedRange algorithmName="SHA-512" hashValue="G9bsd8ul70ySco/fjwoWEDABnXqVPz4YLkYmFCYj+rKlKkH9jH+EOHsXMfELT3EUbmL/wOE+3Kxk47F1wcNXBA==" saltValue="Bv4mwMmuON34DS/avFYXpQ==" spinCount="100000" sqref="I32:J33" name="Rango1_3"/>
    <protectedRange algorithmName="SHA-512" hashValue="G9bsd8ul70ySco/fjwoWEDABnXqVPz4YLkYmFCYj+rKlKkH9jH+EOHsXMfELT3EUbmL/wOE+3Kxk47F1wcNXBA==" saltValue="Bv4mwMmuON34DS/avFYXpQ==" spinCount="100000" sqref="O32:AG33" name="Rango1_5"/>
    <protectedRange algorithmName="SHA-512" hashValue="G9bsd8ul70ySco/fjwoWEDABnXqVPz4YLkYmFCYj+rKlKkH9jH+EOHsXMfELT3EUbmL/wOE+3Kxk47F1wcNXBA==" saltValue="Bv4mwMmuON34DS/avFYXpQ==" spinCount="100000" sqref="AM33:AN33" name="Rango1_7"/>
    <protectedRange algorithmName="SHA-512" hashValue="G9bsd8ul70ySco/fjwoWEDABnXqVPz4YLkYmFCYj+rKlKkH9jH+EOHsXMfELT3EUbmL/wOE+3Kxk47F1wcNXBA==" saltValue="Bv4mwMmuON34DS/avFYXpQ==" spinCount="100000" sqref="BD36:BH36 BD32:BH33" name="Rango1_8"/>
    <protectedRange algorithmName="SHA-512" hashValue="G9bsd8ul70ySco/fjwoWEDABnXqVPz4YLkYmFCYj+rKlKkH9jH+EOHsXMfELT3EUbmL/wOE+3Kxk47F1wcNXBA==" saltValue="Bv4mwMmuON34DS/avFYXpQ==" spinCount="100000" sqref="BI32:BI33 BI36" name="Rango1_9"/>
    <protectedRange algorithmName="SHA-512" hashValue="G9bsd8ul70ySco/fjwoWEDABnXqVPz4YLkYmFCYj+rKlKkH9jH+EOHsXMfELT3EUbmL/wOE+3Kxk47F1wcNXBA==" saltValue="Bv4mwMmuON34DS/avFYXpQ==" spinCount="100000" sqref="AM15:AM16" name="Rango1_1_1"/>
    <protectedRange algorithmName="SHA-512" hashValue="G9bsd8ul70ySco/fjwoWEDABnXqVPz4YLkYmFCYj+rKlKkH9jH+EOHsXMfELT3EUbmL/wOE+3Kxk47F1wcNXBA==" saltValue="Bv4mwMmuON34DS/avFYXpQ==" spinCount="100000" sqref="AN15:AN16" name="Rango1_2_1"/>
    <protectedRange algorithmName="SHA-512" hashValue="G9bsd8ul70ySco/fjwoWEDABnXqVPz4YLkYmFCYj+rKlKkH9jH+EOHsXMfELT3EUbmL/wOE+3Kxk47F1wcNXBA==" saltValue="Bv4mwMmuON34DS/avFYXpQ==" spinCount="100000" sqref="BD15:BH17" name="Rango1_14"/>
    <protectedRange algorithmName="SHA-512" hashValue="G9bsd8ul70ySco/fjwoWEDABnXqVPz4YLkYmFCYj+rKlKkH9jH+EOHsXMfELT3EUbmL/wOE+3Kxk47F1wcNXBA==" saltValue="Bv4mwMmuON34DS/avFYXpQ==" spinCount="100000" sqref="G37:G39" name="Rango1_18"/>
    <protectedRange algorithmName="SHA-512" hashValue="G9bsd8ul70ySco/fjwoWEDABnXqVPz4YLkYmFCYj+rKlKkH9jH+EOHsXMfELT3EUbmL/wOE+3Kxk47F1wcNXBA==" saltValue="Bv4mwMmuON34DS/avFYXpQ==" spinCount="100000" sqref="I37:J39" name="Rango1_19"/>
    <protectedRange algorithmName="SHA-512" hashValue="G9bsd8ul70ySco/fjwoWEDABnXqVPz4YLkYmFCYj+rKlKkH9jH+EOHsXMfELT3EUbmL/wOE+3Kxk47F1wcNXBA==" saltValue="Bv4mwMmuON34DS/avFYXpQ==" spinCount="100000" sqref="O37:AG39" name="Rango1_20"/>
    <protectedRange algorithmName="SHA-512" hashValue="G9bsd8ul70ySco/fjwoWEDABnXqVPz4YLkYmFCYj+rKlKkH9jH+EOHsXMfELT3EUbmL/wOE+3Kxk47F1wcNXBA==" saltValue="Bv4mwMmuON34DS/avFYXpQ==" spinCount="100000" sqref="I40:J41" name="Rango1_23"/>
    <protectedRange algorithmName="SHA-512" hashValue="G9bsd8ul70ySco/fjwoWEDABnXqVPz4YLkYmFCYj+rKlKkH9jH+EOHsXMfELT3EUbmL/wOE+3Kxk47F1wcNXBA==" saltValue="Bv4mwMmuON34DS/avFYXpQ==" spinCount="100000" sqref="O40:AG41" name="Rango1_24"/>
    <protectedRange algorithmName="SHA-512" hashValue="G9bsd8ul70ySco/fjwoWEDABnXqVPz4YLkYmFCYj+rKlKkH9jH+EOHsXMfELT3EUbmL/wOE+3Kxk47F1wcNXBA==" saltValue="Bv4mwMmuON34DS/avFYXpQ==" spinCount="100000" sqref="BD40:BH41" name="Rango1_26"/>
    <protectedRange algorithmName="SHA-512" hashValue="G9bsd8ul70ySco/fjwoWEDABnXqVPz4YLkYmFCYj+rKlKkH9jH+EOHsXMfELT3EUbmL/wOE+3Kxk47F1wcNXBA==" saltValue="Bv4mwMmuON34DS/avFYXpQ==" spinCount="100000" sqref="BI40 BI42" name="Rango1_27"/>
    <protectedRange algorithmName="SHA-512" hashValue="G9bsd8ul70ySco/fjwoWEDABnXqVPz4YLkYmFCYj+rKlKkH9jH+EOHsXMfELT3EUbmL/wOE+3Kxk47F1wcNXBA==" saltValue="Bv4mwMmuON34DS/avFYXpQ==" spinCount="100000" sqref="I42:J42" name="Rango1_25"/>
    <protectedRange algorithmName="SHA-512" hashValue="G9bsd8ul70ySco/fjwoWEDABnXqVPz4YLkYmFCYj+rKlKkH9jH+EOHsXMfELT3EUbmL/wOE+3Kxk47F1wcNXBA==" saltValue="Bv4mwMmuON34DS/avFYXpQ==" spinCount="100000" sqref="O42:AG42" name="Rango1_28"/>
    <protectedRange algorithmName="SHA-512" hashValue="G9bsd8ul70ySco/fjwoWEDABnXqVPz4YLkYmFCYj+rKlKkH9jH+EOHsXMfELT3EUbmL/wOE+3Kxk47F1wcNXBA==" saltValue="Bv4mwMmuON34DS/avFYXpQ==" spinCount="100000" sqref="AM42:AN42" name="Rango1_29"/>
    <protectedRange algorithmName="SHA-512" hashValue="G9bsd8ul70ySco/fjwoWEDABnXqVPz4YLkYmFCYj+rKlKkH9jH+EOHsXMfELT3EUbmL/wOE+3Kxk47F1wcNXBA==" saltValue="Bv4mwMmuON34DS/avFYXpQ==" spinCount="100000" sqref="I21:J22" name="Rango1_30"/>
    <protectedRange algorithmName="SHA-512" hashValue="G9bsd8ul70ySco/fjwoWEDABnXqVPz4YLkYmFCYj+rKlKkH9jH+EOHsXMfELT3EUbmL/wOE+3Kxk47F1wcNXBA==" saltValue="Bv4mwMmuON34DS/avFYXpQ==" spinCount="100000" sqref="O21:AG22" name="Rango1_31"/>
    <protectedRange algorithmName="SHA-512" hashValue="G9bsd8ul70ySco/fjwoWEDABnXqVPz4YLkYmFCYj+rKlKkH9jH+EOHsXMfELT3EUbmL/wOE+3Kxk47F1wcNXBA==" saltValue="Bv4mwMmuON34DS/avFYXpQ==" spinCount="100000" sqref="AM21:AN22 AM23:AM24" name="Rango1_32"/>
    <protectedRange algorithmName="SHA-512" hashValue="G9bsd8ul70ySco/fjwoWEDABnXqVPz4YLkYmFCYj+rKlKkH9jH+EOHsXMfELT3EUbmL/wOE+3Kxk47F1wcNXBA==" saltValue="Bv4mwMmuON34DS/avFYXpQ==" spinCount="100000" sqref="BD21:BH22" name="Rango1_33"/>
    <protectedRange algorithmName="SHA-512" hashValue="G9bsd8ul70ySco/fjwoWEDABnXqVPz4YLkYmFCYj+rKlKkH9jH+EOHsXMfELT3EUbmL/wOE+3Kxk47F1wcNXBA==" saltValue="Bv4mwMmuON34DS/avFYXpQ==" spinCount="100000" sqref="BI21:BI22" name="Rango1_34"/>
    <protectedRange algorithmName="SHA-512" hashValue="G9bsd8ul70ySco/fjwoWEDABnXqVPz4YLkYmFCYj+rKlKkH9jH+EOHsXMfELT3EUbmL/wOE+3Kxk47F1wcNXBA==" saltValue="Bv4mwMmuON34DS/avFYXpQ==" spinCount="100000" sqref="I18:J18" name="Rango1_2_1_1"/>
    <protectedRange algorithmName="SHA-512" hashValue="G9bsd8ul70ySco/fjwoWEDABnXqVPz4YLkYmFCYj+rKlKkH9jH+EOHsXMfELT3EUbmL/wOE+3Kxk47F1wcNXBA==" saltValue="Bv4mwMmuON34DS/avFYXpQ==" spinCount="100000" sqref="O18:AG18" name="Rango1_2_1_2"/>
    <protectedRange algorithmName="SHA-512" hashValue="G9bsd8ul70ySco/fjwoWEDABnXqVPz4YLkYmFCYj+rKlKkH9jH+EOHsXMfELT3EUbmL/wOE+3Kxk47F1wcNXBA==" saltValue="Bv4mwMmuON34DS/avFYXpQ==" spinCount="100000" sqref="BD18:BI18" name="Rango1_2_1_4"/>
    <protectedRange algorithmName="SHA-512" hashValue="G9bsd8ul70ySco/fjwoWEDABnXqVPz4YLkYmFCYj+rKlKkH9jH+EOHsXMfELT3EUbmL/wOE+3Kxk47F1wcNXBA==" saltValue="Bv4mwMmuON34DS/avFYXpQ==" spinCount="100000" sqref="AU18:AW18" name="Rango1_2_1_5"/>
    <protectedRange algorithmName="SHA-512" hashValue="G9bsd8ul70ySco/fjwoWEDABnXqVPz4YLkYmFCYj+rKlKkH9jH+EOHsXMfELT3EUbmL/wOE+3Kxk47F1wcNXBA==" saltValue="Bv4mwMmuON34DS/avFYXpQ==" spinCount="100000" sqref="I19:J19" name="Rango1_3_1"/>
    <protectedRange algorithmName="SHA-512" hashValue="G9bsd8ul70ySco/fjwoWEDABnXqVPz4YLkYmFCYj+rKlKkH9jH+EOHsXMfELT3EUbmL/wOE+3Kxk47F1wcNXBA==" saltValue="Bv4mwMmuON34DS/avFYXpQ==" spinCount="100000" sqref="O19:AG19" name="Rango1_3_2"/>
    <protectedRange algorithmName="SHA-512" hashValue="G9bsd8ul70ySco/fjwoWEDABnXqVPz4YLkYmFCYj+rKlKkH9jH+EOHsXMfELT3EUbmL/wOE+3Kxk47F1wcNXBA==" saltValue="Bv4mwMmuON34DS/avFYXpQ==" spinCount="100000" sqref="BI19" name="Rango1_3_5"/>
    <protectedRange algorithmName="SHA-512" hashValue="G9bsd8ul70ySco/fjwoWEDABnXqVPz4YLkYmFCYj+rKlKkH9jH+EOHsXMfELT3EUbmL/wOE+3Kxk47F1wcNXBA==" saltValue="Bv4mwMmuON34DS/avFYXpQ==" spinCount="100000" sqref="I26:J28" name="Rango1_2_3"/>
    <protectedRange algorithmName="SHA-512" hashValue="G9bsd8ul70ySco/fjwoWEDABnXqVPz4YLkYmFCYj+rKlKkH9jH+EOHsXMfELT3EUbmL/wOE+3Kxk47F1wcNXBA==" saltValue="Bv4mwMmuON34DS/avFYXpQ==" spinCount="100000" sqref="O26:AG28" name="Rango1_2_4"/>
    <protectedRange algorithmName="SHA-512" hashValue="G9bsd8ul70ySco/fjwoWEDABnXqVPz4YLkYmFCYj+rKlKkH9jH+EOHsXMfELT3EUbmL/wOE+3Kxk47F1wcNXBA==" saltValue="Bv4mwMmuON34DS/avFYXpQ==" spinCount="100000" sqref="O29:AG31" name="Rango1_1_3"/>
    <protectedRange algorithmName="SHA-512" hashValue="G9bsd8ul70ySco/fjwoWEDABnXqVPz4YLkYmFCYj+rKlKkH9jH+EOHsXMfELT3EUbmL/wOE+3Kxk47F1wcNXBA==" saltValue="Bv4mwMmuON34DS/avFYXpQ==" spinCount="100000" sqref="G34:G35" name="Rango1_4"/>
    <protectedRange algorithmName="SHA-512" hashValue="G9bsd8ul70ySco/fjwoWEDABnXqVPz4YLkYmFCYj+rKlKkH9jH+EOHsXMfELT3EUbmL/wOE+3Kxk47F1wcNXBA==" saltValue="Bv4mwMmuON34DS/avFYXpQ==" spinCount="100000" sqref="I34:J36" name="Rango1_21"/>
    <protectedRange algorithmName="SHA-512" hashValue="G9bsd8ul70ySco/fjwoWEDABnXqVPz4YLkYmFCYj+rKlKkH9jH+EOHsXMfELT3EUbmL/wOE+3Kxk47F1wcNXBA==" saltValue="Bv4mwMmuON34DS/avFYXpQ==" spinCount="100000" sqref="O34:AG36" name="Rango1_35"/>
    <protectedRange algorithmName="SHA-512" hashValue="G9bsd8ul70ySco/fjwoWEDABnXqVPz4YLkYmFCYj+rKlKkH9jH+EOHsXMfELT3EUbmL/wOE+3Kxk47F1wcNXBA==" saltValue="Bv4mwMmuON34DS/avFYXpQ==" spinCount="100000" sqref="AM34:AN36" name="Rango1_36"/>
    <protectedRange algorithmName="SHA-512" hashValue="G9bsd8ul70ySco/fjwoWEDABnXqVPz4YLkYmFCYj+rKlKkH9jH+EOHsXMfELT3EUbmL/wOE+3Kxk47F1wcNXBA==" saltValue="Bv4mwMmuON34DS/avFYXpQ==" spinCount="100000" sqref="BD34:BH35" name="Rango1_37"/>
    <protectedRange algorithmName="SHA-512" hashValue="G9bsd8ul70ySco/fjwoWEDABnXqVPz4YLkYmFCYj+rKlKkH9jH+EOHsXMfELT3EUbmL/wOE+3Kxk47F1wcNXBA==" saltValue="Bv4mwMmuON34DS/avFYXpQ==" spinCount="100000" sqref="BI34:BI35" name="Rango1_38"/>
    <protectedRange algorithmName="SHA-512" hashValue="G9bsd8ul70ySco/fjwoWEDABnXqVPz4YLkYmFCYj+rKlKkH9jH+EOHsXMfELT3EUbmL/wOE+3Kxk47F1wcNXBA==" saltValue="Bv4mwMmuON34DS/avFYXpQ==" spinCount="100000" sqref="O23:AG25" name="Rango1_3_2_1"/>
    <protectedRange algorithmName="SHA-512" hashValue="G9bsd8ul70ySco/fjwoWEDABnXqVPz4YLkYmFCYj+rKlKkH9jH+EOHsXMfELT3EUbmL/wOE+3Kxk47F1wcNXBA==" saltValue="Bv4mwMmuON34DS/avFYXpQ==" spinCount="100000" sqref="O20:AG20" name="Rango1_44"/>
    <protectedRange algorithmName="SHA-512" hashValue="G9bsd8ul70ySco/fjwoWEDABnXqVPz4YLkYmFCYj+rKlKkH9jH+EOHsXMfELT3EUbmL/wOE+3Kxk47F1wcNXBA==" saltValue="Bv4mwMmuON34DS/avFYXpQ==" spinCount="100000" sqref="AM20" name="Rango1_45"/>
    <protectedRange algorithmName="SHA-512" hashValue="G9bsd8ul70ySco/fjwoWEDABnXqVPz4YLkYmFCYj+rKlKkH9jH+EOHsXMfELT3EUbmL/wOE+3Kxk47F1wcNXBA==" saltValue="Bv4mwMmuON34DS/avFYXpQ==" spinCount="100000" sqref="BD20:BH20" name="Rango1_46"/>
    <protectedRange algorithmName="SHA-512" hashValue="G9bsd8ul70ySco/fjwoWEDABnXqVPz4YLkYmFCYj+rKlKkH9jH+EOHsXMfELT3EUbmL/wOE+3Kxk47F1wcNXBA==" saltValue="Bv4mwMmuON34DS/avFYXpQ==" spinCount="100000" sqref="H23:H25" name="Rango1_42"/>
    <protectedRange algorithmName="SHA-512" hashValue="G9bsd8ul70ySco/fjwoWEDABnXqVPz4YLkYmFCYj+rKlKkH9jH+EOHsXMfELT3EUbmL/wOE+3Kxk47F1wcNXBA==" saltValue="Bv4mwMmuON34DS/avFYXpQ==" spinCount="100000" sqref="I23:J25" name="Rango1_3_1_1"/>
    <protectedRange algorithmName="SHA-512" hashValue="G9bsd8ul70ySco/fjwoWEDABnXqVPz4YLkYmFCYj+rKlKkH9jH+EOHsXMfELT3EUbmL/wOE+3Kxk47F1wcNXBA==" saltValue="Bv4mwMmuON34DS/avFYXpQ==" spinCount="100000" sqref="AN23:AN25" name="Rango1_40_1"/>
    <protectedRange algorithmName="SHA-512" hashValue="G9bsd8ul70ySco/fjwoWEDABnXqVPz4YLkYmFCYj+rKlKkH9jH+EOHsXMfELT3EUbmL/wOE+3Kxk47F1wcNXBA==" saltValue="Bv4mwMmuON34DS/avFYXpQ==" spinCount="100000" sqref="AM25" name="Rango1_40_1_1"/>
    <protectedRange algorithmName="SHA-512" hashValue="G9bsd8ul70ySco/fjwoWEDABnXqVPz4YLkYmFCYj+rKlKkH9jH+EOHsXMfELT3EUbmL/wOE+3Kxk47F1wcNXBA==" saltValue="Bv4mwMmuON34DS/avFYXpQ==" spinCount="100000" sqref="BD23:BE25" name="Rango1_43"/>
    <protectedRange algorithmName="SHA-512" hashValue="G9bsd8ul70ySco/fjwoWEDABnXqVPz4YLkYmFCYj+rKlKkH9jH+EOHsXMfELT3EUbmL/wOE+3Kxk47F1wcNXBA==" saltValue="Bv4mwMmuON34DS/avFYXpQ==" spinCount="100000" sqref="BF23:BH24 BF25" name="Rango1_3_4_1_1"/>
    <protectedRange algorithmName="SHA-512" hashValue="G9bsd8ul70ySco/fjwoWEDABnXqVPz4YLkYmFCYj+rKlKkH9jH+EOHsXMfELT3EUbmL/wOE+3Kxk47F1wcNXBA==" saltValue="Bv4mwMmuON34DS/avFYXpQ==" spinCount="100000" sqref="BI23:BI25" name="Rango1_3_5_1_1"/>
    <protectedRange algorithmName="SHA-512" hashValue="G9bsd8ul70ySco/fjwoWEDABnXqVPz4YLkYmFCYj+rKlKkH9jH+EOHsXMfELT3EUbmL/wOE+3Kxk47F1wcNXBA==" saltValue="Bv4mwMmuON34DS/avFYXpQ==" spinCount="100000" sqref="AM18:AN18" name="Rango1_15"/>
    <protectedRange algorithmName="SHA-512" hashValue="G9bsd8ul70ySco/fjwoWEDABnXqVPz4YLkYmFCYj+rKlKkH9jH+EOHsXMfELT3EUbmL/wOE+3Kxk47F1wcNXBA==" saltValue="Bv4mwMmuON34DS/avFYXpQ==" spinCount="100000" sqref="AM17" name="Rango1_16"/>
    <protectedRange algorithmName="SHA-512" hashValue="G9bsd8ul70ySco/fjwoWEDABnXqVPz4YLkYmFCYj+rKlKkH9jH+EOHsXMfELT3EUbmL/wOE+3Kxk47F1wcNXBA==" saltValue="Bv4mwMmuON34DS/avFYXpQ==" spinCount="100000" sqref="AN17" name="Rango1_2_2"/>
    <protectedRange algorithmName="SHA-512" hashValue="G9bsd8ul70ySco/fjwoWEDABnXqVPz4YLkYmFCYj+rKlKkH9jH+EOHsXMfELT3EUbmL/wOE+3Kxk47F1wcNXBA==" saltValue="Bv4mwMmuON34DS/avFYXpQ==" spinCount="100000" sqref="AM9" name="Rango1_17"/>
    <protectedRange algorithmName="SHA-512" hashValue="G9bsd8ul70ySco/fjwoWEDABnXqVPz4YLkYmFCYj+rKlKkH9jH+EOHsXMfELT3EUbmL/wOE+3Kxk47F1wcNXBA==" saltValue="Bv4mwMmuON34DS/avFYXpQ==" spinCount="100000" sqref="BJ35" name="Rango1_22"/>
    <protectedRange algorithmName="SHA-512" hashValue="G9bsd8ul70ySco/fjwoWEDABnXqVPz4YLkYmFCYj+rKlKkH9jH+EOHsXMfELT3EUbmL/wOE+3Kxk47F1wcNXBA==" saltValue="Bv4mwMmuON34DS/avFYXpQ==" spinCount="100000" sqref="AM19" name="Rango1_22_1"/>
    <protectedRange algorithmName="SHA-512" hashValue="G9bsd8ul70ySco/fjwoWEDABnXqVPz4YLkYmFCYj+rKlKkH9jH+EOHsXMfELT3EUbmL/wOE+3Kxk47F1wcNXBA==" saltValue="Bv4mwMmuON34DS/avFYXpQ==" spinCount="100000" sqref="BD19:BH19" name="Rango1_3_4_1"/>
    <protectedRange algorithmName="SHA-512" hashValue="G9bsd8ul70ySco/fjwoWEDABnXqVPz4YLkYmFCYj+rKlKkH9jH+EOHsXMfELT3EUbmL/wOE+3Kxk47F1wcNXBA==" saltValue="Bv4mwMmuON34DS/avFYXpQ==" spinCount="100000" sqref="BG25:BH25" name="Rango1_3_4_1_1_1"/>
    <protectedRange algorithmName="SHA-512" hashValue="G9bsd8ul70ySco/fjwoWEDABnXqVPz4YLkYmFCYj+rKlKkH9jH+EOHsXMfELT3EUbmL/wOE+3Kxk47F1wcNXBA==" saltValue="Bv4mwMmuON34DS/avFYXpQ==" spinCount="100000" sqref="AM26:AM28" name="Rango1_39"/>
    <protectedRange algorithmName="SHA-512" hashValue="G9bsd8ul70ySco/fjwoWEDABnXqVPz4YLkYmFCYj+rKlKkH9jH+EOHsXMfELT3EUbmL/wOE+3Kxk47F1wcNXBA==" saltValue="Bv4mwMmuON34DS/avFYXpQ==" spinCount="100000" sqref="BD26:BD28" name="Rango1_2_5_4"/>
    <protectedRange algorithmName="SHA-512" hashValue="G9bsd8ul70ySco/fjwoWEDABnXqVPz4YLkYmFCYj+rKlKkH9jH+EOHsXMfELT3EUbmL/wOE+3Kxk47F1wcNXBA==" saltValue="Bv4mwMmuON34DS/avFYXpQ==" spinCount="100000" sqref="BE26:BE28" name="Rango1_2_5_4_1"/>
    <protectedRange algorithmName="SHA-512" hashValue="G9bsd8ul70ySco/fjwoWEDABnXqVPz4YLkYmFCYj+rKlKkH9jH+EOHsXMfELT3EUbmL/wOE+3Kxk47F1wcNXBA==" saltValue="Bv4mwMmuON34DS/avFYXpQ==" spinCount="100000" sqref="BF26:BF28" name="Rango1_2_5_4_2"/>
    <protectedRange algorithmName="SHA-512" hashValue="G9bsd8ul70ySco/fjwoWEDABnXqVPz4YLkYmFCYj+rKlKkH9jH+EOHsXMfELT3EUbmL/wOE+3Kxk47F1wcNXBA==" saltValue="Bv4mwMmuON34DS/avFYXpQ==" spinCount="100000" sqref="BG27:BH28" name="Rango1_2_5_4_3"/>
    <protectedRange algorithmName="SHA-512" hashValue="G9bsd8ul70ySco/fjwoWEDABnXqVPz4YLkYmFCYj+rKlKkH9jH+EOHsXMfELT3EUbmL/wOE+3Kxk47F1wcNXBA==" saltValue="Bv4mwMmuON34DS/avFYXpQ==" spinCount="100000" sqref="BG26:BH26" name="Rango1_2_5_1_3"/>
    <protectedRange algorithmName="SHA-512" hashValue="G9bsd8ul70ySco/fjwoWEDABnXqVPz4YLkYmFCYj+rKlKkH9jH+EOHsXMfELT3EUbmL/wOE+3Kxk47F1wcNXBA==" saltValue="Bv4mwMmuON34DS/avFYXpQ==" spinCount="100000" sqref="BI26:BI28" name="Rango1_3_5_2"/>
    <protectedRange algorithmName="SHA-512" hashValue="G9bsd8ul70ySco/fjwoWEDABnXqVPz4YLkYmFCYj+rKlKkH9jH+EOHsXMfELT3EUbmL/wOE+3Kxk47F1wcNXBA==" saltValue="Bv4mwMmuON34DS/avFYXpQ==" spinCount="100000" sqref="H29:H31 K29:L31" name="Rango1_40"/>
    <protectedRange algorithmName="SHA-512" hashValue="G9bsd8ul70ySco/fjwoWEDABnXqVPz4YLkYmFCYj+rKlKkH9jH+EOHsXMfELT3EUbmL/wOE+3Kxk47F1wcNXBA==" saltValue="Bv4mwMmuON34DS/avFYXpQ==" spinCount="100000" sqref="I29:J31" name="Rango1_1_2_1"/>
    <protectedRange algorithmName="SHA-512" hashValue="G9bsd8ul70ySco/fjwoWEDABnXqVPz4YLkYmFCYj+rKlKkH9jH+EOHsXMfELT3EUbmL/wOE+3Kxk47F1wcNXBA==" saltValue="Bv4mwMmuON34DS/avFYXpQ==" spinCount="100000" sqref="AM29:AM31" name="Rango1_40_2"/>
    <protectedRange algorithmName="SHA-512" hashValue="G9bsd8ul70ySco/fjwoWEDABnXqVPz4YLkYmFCYj+rKlKkH9jH+EOHsXMfELT3EUbmL/wOE+3Kxk47F1wcNXBA==" saltValue="Bv4mwMmuON34DS/avFYXpQ==" spinCount="100000" sqref="BD30" name="Rango1_3_4_2"/>
    <protectedRange algorithmName="SHA-512" hashValue="G9bsd8ul70ySco/fjwoWEDABnXqVPz4YLkYmFCYj+rKlKkH9jH+EOHsXMfELT3EUbmL/wOE+3Kxk47F1wcNXBA==" saltValue="Bv4mwMmuON34DS/avFYXpQ==" spinCount="100000" sqref="BI29:BI31" name="Rango1_3_5_3"/>
    <protectedRange algorithmName="SHA-512" hashValue="G9bsd8ul70ySco/fjwoWEDABnXqVPz4YLkYmFCYj+rKlKkH9jH+EOHsXMfELT3EUbmL/wOE+3Kxk47F1wcNXBA==" saltValue="Bv4mwMmuON34DS/avFYXpQ==" spinCount="100000" sqref="BD29:BH29 BE30:BH30 BG31:BH31" name="Rango1_1_4_1"/>
  </protectedRanges>
  <autoFilter ref="A8:CG42" xr:uid="{7A93C9A5-E506-4280-9B7B-CB7B926CC9A7}"/>
  <mergeCells count="473">
    <mergeCell ref="BC40:BC41"/>
    <mergeCell ref="BI40:BI41"/>
    <mergeCell ref="AF40:AF41"/>
    <mergeCell ref="AG40:AG41"/>
    <mergeCell ref="AH40:AH41"/>
    <mergeCell ref="AI40:AI41"/>
    <mergeCell ref="AJ40:AJ41"/>
    <mergeCell ref="AK40:AK41"/>
    <mergeCell ref="Z40:Z41"/>
    <mergeCell ref="AA40:AA41"/>
    <mergeCell ref="AB40:AB41"/>
    <mergeCell ref="AC40:AC41"/>
    <mergeCell ref="AD40:AD41"/>
    <mergeCell ref="AE40:AE41"/>
    <mergeCell ref="W40:W41"/>
    <mergeCell ref="X40:X41"/>
    <mergeCell ref="Y40:Y41"/>
    <mergeCell ref="N40:N41"/>
    <mergeCell ref="O40:O41"/>
    <mergeCell ref="P40:P41"/>
    <mergeCell ref="Q40:Q41"/>
    <mergeCell ref="R40:R41"/>
    <mergeCell ref="S40:S41"/>
    <mergeCell ref="H40:H41"/>
    <mergeCell ref="I40:I41"/>
    <mergeCell ref="K40:K41"/>
    <mergeCell ref="L40:L41"/>
    <mergeCell ref="M40:M41"/>
    <mergeCell ref="BE37:BE39"/>
    <mergeCell ref="BF37:BF39"/>
    <mergeCell ref="BG37:BG39"/>
    <mergeCell ref="AA37:AA39"/>
    <mergeCell ref="P37:P39"/>
    <mergeCell ref="Q37:Q39"/>
    <mergeCell ref="R37:R39"/>
    <mergeCell ref="S37:S39"/>
    <mergeCell ref="T37:T39"/>
    <mergeCell ref="U37:U39"/>
    <mergeCell ref="J37:J39"/>
    <mergeCell ref="K37:K39"/>
    <mergeCell ref="L37:L39"/>
    <mergeCell ref="M37:M39"/>
    <mergeCell ref="N37:N39"/>
    <mergeCell ref="O37:O39"/>
    <mergeCell ref="T40:T41"/>
    <mergeCell ref="U40:U41"/>
    <mergeCell ref="V40:V41"/>
    <mergeCell ref="BI37:BI39"/>
    <mergeCell ref="B40:B41"/>
    <mergeCell ref="C40:C41"/>
    <mergeCell ref="D40:D41"/>
    <mergeCell ref="E40:E41"/>
    <mergeCell ref="F40:F41"/>
    <mergeCell ref="AH37:AH39"/>
    <mergeCell ref="AI37:AI39"/>
    <mergeCell ref="AJ37:AJ39"/>
    <mergeCell ref="AK37:AK39"/>
    <mergeCell ref="BC37:BC39"/>
    <mergeCell ref="BD37:BD39"/>
    <mergeCell ref="AB37:AB39"/>
    <mergeCell ref="AC37:AC39"/>
    <mergeCell ref="AD37:AD39"/>
    <mergeCell ref="AE37:AE39"/>
    <mergeCell ref="AF37:AF39"/>
    <mergeCell ref="AG37:AG39"/>
    <mergeCell ref="V37:V39"/>
    <mergeCell ref="W37:W39"/>
    <mergeCell ref="X37:X39"/>
    <mergeCell ref="Y37:Y39"/>
    <mergeCell ref="Z37:Z39"/>
    <mergeCell ref="G40:G41"/>
    <mergeCell ref="BH34:BH36"/>
    <mergeCell ref="BI34:BI36"/>
    <mergeCell ref="B37:B39"/>
    <mergeCell ref="C37:C39"/>
    <mergeCell ref="D37:D39"/>
    <mergeCell ref="E37:E39"/>
    <mergeCell ref="F37:F39"/>
    <mergeCell ref="G37:G39"/>
    <mergeCell ref="H37:H39"/>
    <mergeCell ref="I37:I39"/>
    <mergeCell ref="AK34:AK36"/>
    <mergeCell ref="BC34:BC36"/>
    <mergeCell ref="BD34:BD36"/>
    <mergeCell ref="BE34:BE36"/>
    <mergeCell ref="BG34:BG36"/>
    <mergeCell ref="AE34:AE36"/>
    <mergeCell ref="AF34:AF36"/>
    <mergeCell ref="AG34:AG36"/>
    <mergeCell ref="AH34:AH36"/>
    <mergeCell ref="AI34:AI36"/>
    <mergeCell ref="AJ34:AJ36"/>
    <mergeCell ref="Y34:Y36"/>
    <mergeCell ref="Z34:Z36"/>
    <mergeCell ref="BH37:BH39"/>
    <mergeCell ref="AA34:AA36"/>
    <mergeCell ref="AB34:AB36"/>
    <mergeCell ref="AC34:AC36"/>
    <mergeCell ref="AD34:AD36"/>
    <mergeCell ref="S34:S36"/>
    <mergeCell ref="T34:T36"/>
    <mergeCell ref="U34:U36"/>
    <mergeCell ref="V34:V36"/>
    <mergeCell ref="W34:W36"/>
    <mergeCell ref="X34:X36"/>
    <mergeCell ref="M34:M36"/>
    <mergeCell ref="N34:N36"/>
    <mergeCell ref="O34:O36"/>
    <mergeCell ref="P34:P36"/>
    <mergeCell ref="Q34:Q36"/>
    <mergeCell ref="R34:R36"/>
    <mergeCell ref="BI32:BI33"/>
    <mergeCell ref="BJ32:BM33"/>
    <mergeCell ref="E34:E36"/>
    <mergeCell ref="F34:F36"/>
    <mergeCell ref="G34:G36"/>
    <mergeCell ref="H34:H36"/>
    <mergeCell ref="I34:I36"/>
    <mergeCell ref="J34:J36"/>
    <mergeCell ref="K34:K36"/>
    <mergeCell ref="L34:L36"/>
    <mergeCell ref="AG32:AG33"/>
    <mergeCell ref="AH32:AH33"/>
    <mergeCell ref="AI32:AI33"/>
    <mergeCell ref="AJ32:AJ33"/>
    <mergeCell ref="AK32:AK33"/>
    <mergeCell ref="BC32:BC33"/>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T32:T33"/>
    <mergeCell ref="I32:I33"/>
    <mergeCell ref="J32:J33"/>
    <mergeCell ref="K32:K33"/>
    <mergeCell ref="L32:L33"/>
    <mergeCell ref="M32:M33"/>
    <mergeCell ref="N32:N33"/>
    <mergeCell ref="AK29:AK31"/>
    <mergeCell ref="BC29:BC31"/>
    <mergeCell ref="BI29:BI31"/>
    <mergeCell ref="B32:B36"/>
    <mergeCell ref="C32:C36"/>
    <mergeCell ref="D32:D36"/>
    <mergeCell ref="E32:E33"/>
    <mergeCell ref="F32:F33"/>
    <mergeCell ref="G32:G33"/>
    <mergeCell ref="H32:H33"/>
    <mergeCell ref="AE29:AE31"/>
    <mergeCell ref="AF29:AF31"/>
    <mergeCell ref="AG29:AG31"/>
    <mergeCell ref="AH29:AH31"/>
    <mergeCell ref="AI29:AI31"/>
    <mergeCell ref="AJ29:AJ31"/>
    <mergeCell ref="Y29:Y31"/>
    <mergeCell ref="Z29:Z31"/>
    <mergeCell ref="AA29:AA31"/>
    <mergeCell ref="AB29:AB31"/>
    <mergeCell ref="AC29:AC31"/>
    <mergeCell ref="AD29:AD31"/>
    <mergeCell ref="S29:S31"/>
    <mergeCell ref="T29:T31"/>
    <mergeCell ref="U29:U31"/>
    <mergeCell ref="V29:V31"/>
    <mergeCell ref="W29:W31"/>
    <mergeCell ref="X29:X31"/>
    <mergeCell ref="M29:M31"/>
    <mergeCell ref="N29:N31"/>
    <mergeCell ref="O29:O31"/>
    <mergeCell ref="P29:P31"/>
    <mergeCell ref="Q29:Q31"/>
    <mergeCell ref="R29:R31"/>
    <mergeCell ref="BI26:BI28"/>
    <mergeCell ref="BJ26:BJ28"/>
    <mergeCell ref="E29:E31"/>
    <mergeCell ref="F29:F31"/>
    <mergeCell ref="G29:G31"/>
    <mergeCell ref="H29:H31"/>
    <mergeCell ref="I29:I31"/>
    <mergeCell ref="J29:J31"/>
    <mergeCell ref="K29:K31"/>
    <mergeCell ref="L29:L31"/>
    <mergeCell ref="BC26:BC28"/>
    <mergeCell ref="BD26:BD28"/>
    <mergeCell ref="BE26:BE28"/>
    <mergeCell ref="BF26:BF28"/>
    <mergeCell ref="BG26:BG28"/>
    <mergeCell ref="BH26:BH28"/>
    <mergeCell ref="AF26:AF28"/>
    <mergeCell ref="AG26:AG28"/>
    <mergeCell ref="AH26:AH28"/>
    <mergeCell ref="AI26:AI28"/>
    <mergeCell ref="AJ26:AJ28"/>
    <mergeCell ref="AK26:AK28"/>
    <mergeCell ref="Z26:Z28"/>
    <mergeCell ref="AA26:AA28"/>
    <mergeCell ref="AB26:AB28"/>
    <mergeCell ref="AC26:AC28"/>
    <mergeCell ref="AD26:AD28"/>
    <mergeCell ref="AE26:AE28"/>
    <mergeCell ref="T26:T28"/>
    <mergeCell ref="U26:U28"/>
    <mergeCell ref="V26:V28"/>
    <mergeCell ref="W26:W28"/>
    <mergeCell ref="X26:X28"/>
    <mergeCell ref="Y26:Y28"/>
    <mergeCell ref="O26:O28"/>
    <mergeCell ref="P26:P28"/>
    <mergeCell ref="Q26:Q28"/>
    <mergeCell ref="R26:R28"/>
    <mergeCell ref="S26:S28"/>
    <mergeCell ref="H26:H28"/>
    <mergeCell ref="I26:I28"/>
    <mergeCell ref="J26:J28"/>
    <mergeCell ref="K26:K28"/>
    <mergeCell ref="L26:L28"/>
    <mergeCell ref="M26:M28"/>
    <mergeCell ref="BG23:BG24"/>
    <mergeCell ref="BH23:BH24"/>
    <mergeCell ref="BI23:BI24"/>
    <mergeCell ref="B25:B31"/>
    <mergeCell ref="C25:C31"/>
    <mergeCell ref="D25:D31"/>
    <mergeCell ref="E26:E28"/>
    <mergeCell ref="F26:F28"/>
    <mergeCell ref="G26:G28"/>
    <mergeCell ref="AI23:AI24"/>
    <mergeCell ref="AJ23:AJ24"/>
    <mergeCell ref="AK23:AK24"/>
    <mergeCell ref="BC23:BC24"/>
    <mergeCell ref="BD23:BD24"/>
    <mergeCell ref="BE23:BE24"/>
    <mergeCell ref="AC23:AC24"/>
    <mergeCell ref="AD23:AD24"/>
    <mergeCell ref="AE23:AE24"/>
    <mergeCell ref="AF23:AF24"/>
    <mergeCell ref="AG23:AG24"/>
    <mergeCell ref="AH23:AH24"/>
    <mergeCell ref="W23:W24"/>
    <mergeCell ref="X23:X24"/>
    <mergeCell ref="N26:N28"/>
    <mergeCell ref="AA23:AA24"/>
    <mergeCell ref="AB23:AB24"/>
    <mergeCell ref="Q23:Q24"/>
    <mergeCell ref="R23:R24"/>
    <mergeCell ref="S23:S24"/>
    <mergeCell ref="T23:T24"/>
    <mergeCell ref="U23:U24"/>
    <mergeCell ref="V23:V24"/>
    <mergeCell ref="BF23:BF24"/>
    <mergeCell ref="K23:K24"/>
    <mergeCell ref="L23:L24"/>
    <mergeCell ref="M23:M24"/>
    <mergeCell ref="N23:N24"/>
    <mergeCell ref="O23:O24"/>
    <mergeCell ref="P23:P24"/>
    <mergeCell ref="BF21:BF22"/>
    <mergeCell ref="BG21:BG22"/>
    <mergeCell ref="BH21:BH22"/>
    <mergeCell ref="AB21:AB22"/>
    <mergeCell ref="Q21:Q22"/>
    <mergeCell ref="R21:R22"/>
    <mergeCell ref="S21:S22"/>
    <mergeCell ref="T21:T22"/>
    <mergeCell ref="U21:U22"/>
    <mergeCell ref="V21:V22"/>
    <mergeCell ref="K21:K22"/>
    <mergeCell ref="L21:L22"/>
    <mergeCell ref="M21:M22"/>
    <mergeCell ref="N21:N22"/>
    <mergeCell ref="O21:O22"/>
    <mergeCell ref="P21:P22"/>
    <mergeCell ref="Y23:Y24"/>
    <mergeCell ref="Z23:Z24"/>
    <mergeCell ref="BI21:BI22"/>
    <mergeCell ref="E23:E24"/>
    <mergeCell ref="F23:F24"/>
    <mergeCell ref="G23:G24"/>
    <mergeCell ref="H23:H24"/>
    <mergeCell ref="I23:I24"/>
    <mergeCell ref="J23:J24"/>
    <mergeCell ref="AI21:AI22"/>
    <mergeCell ref="AJ21:AJ22"/>
    <mergeCell ref="AK21:AK22"/>
    <mergeCell ref="BC21:BC22"/>
    <mergeCell ref="BD21:BD22"/>
    <mergeCell ref="BE21:BE22"/>
    <mergeCell ref="AC21:AC22"/>
    <mergeCell ref="AD21:AD22"/>
    <mergeCell ref="AE21:AE22"/>
    <mergeCell ref="AF21:AF22"/>
    <mergeCell ref="AG21:AG22"/>
    <mergeCell ref="AH21:AH22"/>
    <mergeCell ref="W21:W22"/>
    <mergeCell ref="X21:X22"/>
    <mergeCell ref="Y21:Y22"/>
    <mergeCell ref="Z21:Z22"/>
    <mergeCell ref="AA21:AA22"/>
    <mergeCell ref="E21:E22"/>
    <mergeCell ref="F21:F22"/>
    <mergeCell ref="G21:G22"/>
    <mergeCell ref="H21:H22"/>
    <mergeCell ref="I21:I22"/>
    <mergeCell ref="J21:J22"/>
    <mergeCell ref="B18:B19"/>
    <mergeCell ref="C18:C19"/>
    <mergeCell ref="D18:D19"/>
    <mergeCell ref="B21:B24"/>
    <mergeCell ref="C21:C24"/>
    <mergeCell ref="D21:D24"/>
    <mergeCell ref="BD15:BD17"/>
    <mergeCell ref="BE15:BE17"/>
    <mergeCell ref="BF15:BF17"/>
    <mergeCell ref="BG15:BG17"/>
    <mergeCell ref="BH15:BH17"/>
    <mergeCell ref="BI15:BI17"/>
    <mergeCell ref="AG15:AG17"/>
    <mergeCell ref="AH15:AH17"/>
    <mergeCell ref="AI15:AI17"/>
    <mergeCell ref="AJ15:AJ17"/>
    <mergeCell ref="AK15:AK17"/>
    <mergeCell ref="BC15:BC17"/>
    <mergeCell ref="AA15:AA17"/>
    <mergeCell ref="AB15:AB17"/>
    <mergeCell ref="AC15:AC17"/>
    <mergeCell ref="AD15:AD17"/>
    <mergeCell ref="AE15:AE17"/>
    <mergeCell ref="AF15:AF17"/>
    <mergeCell ref="U15:U17"/>
    <mergeCell ref="V15:V17"/>
    <mergeCell ref="W15:W17"/>
    <mergeCell ref="X15:X17"/>
    <mergeCell ref="Y15:Y17"/>
    <mergeCell ref="Z15:Z17"/>
    <mergeCell ref="O15:O17"/>
    <mergeCell ref="P15:P17"/>
    <mergeCell ref="Q15:Q17"/>
    <mergeCell ref="R15:R17"/>
    <mergeCell ref="S15:S17"/>
    <mergeCell ref="T15:T17"/>
    <mergeCell ref="I15:I17"/>
    <mergeCell ref="J15:J17"/>
    <mergeCell ref="K15:K17"/>
    <mergeCell ref="L15:L17"/>
    <mergeCell ref="M15:M17"/>
    <mergeCell ref="N15:N17"/>
    <mergeCell ref="BG12:BG13"/>
    <mergeCell ref="BH12:BH13"/>
    <mergeCell ref="BI12:BI13"/>
    <mergeCell ref="B15:B17"/>
    <mergeCell ref="C15:C17"/>
    <mergeCell ref="D15:D17"/>
    <mergeCell ref="E15:E17"/>
    <mergeCell ref="F15:F17"/>
    <mergeCell ref="G15:G17"/>
    <mergeCell ref="H15:H17"/>
    <mergeCell ref="AJ12:AJ13"/>
    <mergeCell ref="AK12:AK13"/>
    <mergeCell ref="BC12:BC13"/>
    <mergeCell ref="BD12:BD13"/>
    <mergeCell ref="BE12:BE13"/>
    <mergeCell ref="BF12:BF13"/>
    <mergeCell ref="AD12:AD13"/>
    <mergeCell ref="AE12:AE13"/>
    <mergeCell ref="AF12:AF13"/>
    <mergeCell ref="AG12:AG13"/>
    <mergeCell ref="AH12:AH13"/>
    <mergeCell ref="AI12:AI13"/>
    <mergeCell ref="L12:L13"/>
    <mergeCell ref="M12:M13"/>
    <mergeCell ref="BI10:BI11"/>
    <mergeCell ref="AH10:AH11"/>
    <mergeCell ref="AI10:AI11"/>
    <mergeCell ref="AJ10:AJ11"/>
    <mergeCell ref="AK10:AK11"/>
    <mergeCell ref="Q10:Q11"/>
    <mergeCell ref="R10:R11"/>
    <mergeCell ref="S10:S11"/>
    <mergeCell ref="AF10:AF11"/>
    <mergeCell ref="AG10:AG11"/>
    <mergeCell ref="Z10:Z11"/>
    <mergeCell ref="AA10:AA11"/>
    <mergeCell ref="AB10:AB11"/>
    <mergeCell ref="AC10:AC11"/>
    <mergeCell ref="AD10:AD11"/>
    <mergeCell ref="AE10:AE11"/>
    <mergeCell ref="T10:T11"/>
    <mergeCell ref="U10:U11"/>
    <mergeCell ref="V10:V11"/>
    <mergeCell ref="W10:W11"/>
    <mergeCell ref="X10:X11"/>
    <mergeCell ref="Y10:Y11"/>
    <mergeCell ref="BC10:BC11"/>
    <mergeCell ref="B12:B13"/>
    <mergeCell ref="C12:C13"/>
    <mergeCell ref="D12:D13"/>
    <mergeCell ref="E12:E13"/>
    <mergeCell ref="F12:F13"/>
    <mergeCell ref="G12:G13"/>
    <mergeCell ref="H12:H13"/>
    <mergeCell ref="X12:X13"/>
    <mergeCell ref="Y12:Y13"/>
    <mergeCell ref="V12:V13"/>
    <mergeCell ref="W12:W13"/>
    <mergeCell ref="N12:N13"/>
    <mergeCell ref="O12:O13"/>
    <mergeCell ref="P12:P13"/>
    <mergeCell ref="Q12:Q13"/>
    <mergeCell ref="AC12:AC13"/>
    <mergeCell ref="R12:R13"/>
    <mergeCell ref="S12:S13"/>
    <mergeCell ref="T12:T13"/>
    <mergeCell ref="U12:U13"/>
    <mergeCell ref="AX7:AX8"/>
    <mergeCell ref="AY7:AY8"/>
    <mergeCell ref="AZ7:AZ8"/>
    <mergeCell ref="BA7:BA8"/>
    <mergeCell ref="Z12:Z13"/>
    <mergeCell ref="AA12:AA13"/>
    <mergeCell ref="AB12:AB13"/>
    <mergeCell ref="BB7:BB8"/>
    <mergeCell ref="B10:B11"/>
    <mergeCell ref="C10:C11"/>
    <mergeCell ref="D10:D11"/>
    <mergeCell ref="E10:E11"/>
    <mergeCell ref="F10:F11"/>
    <mergeCell ref="N10:N11"/>
    <mergeCell ref="O10:O11"/>
    <mergeCell ref="P10:P11"/>
    <mergeCell ref="BB10:BB11"/>
    <mergeCell ref="G10:G11"/>
    <mergeCell ref="H10:H11"/>
    <mergeCell ref="J10:J11"/>
    <mergeCell ref="K10:K11"/>
    <mergeCell ref="L10:L11"/>
    <mergeCell ref="M10:M11"/>
    <mergeCell ref="B1:BI1"/>
    <mergeCell ref="B2:BI2"/>
    <mergeCell ref="B3:BI3"/>
    <mergeCell ref="BJ3:CG3"/>
    <mergeCell ref="B4:BI4"/>
    <mergeCell ref="BJ4:CG4"/>
    <mergeCell ref="B5:BI5"/>
    <mergeCell ref="B6:L7"/>
    <mergeCell ref="M6:AK7"/>
    <mergeCell ref="AL6:AW6"/>
    <mergeCell ref="AX6:BC6"/>
    <mergeCell ref="BD6:BH6"/>
    <mergeCell ref="AL7:AL8"/>
    <mergeCell ref="AM7:AM8"/>
    <mergeCell ref="AN7:AN8"/>
    <mergeCell ref="AO7:AO8"/>
    <mergeCell ref="BI7:BI8"/>
    <mergeCell ref="BC7:BC8"/>
    <mergeCell ref="BD7:BD8"/>
    <mergeCell ref="BE7:BE8"/>
    <mergeCell ref="BF7:BF8"/>
    <mergeCell ref="BG7:BG8"/>
    <mergeCell ref="BH7:BH8"/>
    <mergeCell ref="AP7:AW7"/>
  </mergeCells>
  <conditionalFormatting sqref="AI9 AI12 AI14:AI16 AI32 AI37 AI40 AI34:AI35 AI42">
    <cfRule type="cellIs" dxfId="90" priority="89" operator="equal">
      <formula>"Moderado"</formula>
    </cfRule>
    <cfRule type="cellIs" dxfId="89" priority="90" operator="equal">
      <formula>"Catastrófico"</formula>
    </cfRule>
    <cfRule type="cellIs" dxfId="88" priority="91" operator="equal">
      <formula>"Mayor"</formula>
    </cfRule>
  </conditionalFormatting>
  <conditionalFormatting sqref="M9:M10 M12 M18:M21 M23 M25:M26 M29 M32 M34 M37 M40 M42 M14:M16">
    <cfRule type="cellIs" dxfId="87" priority="84" operator="equal">
      <formula>"Casi seguro"</formula>
    </cfRule>
    <cfRule type="cellIs" dxfId="86" priority="85" operator="equal">
      <formula>"Probable"</formula>
    </cfRule>
    <cfRule type="cellIs" dxfId="85" priority="86" operator="equal">
      <formula>"Posible"</formula>
    </cfRule>
    <cfRule type="cellIs" dxfId="84" priority="87" operator="equal">
      <formula>"Improbable"</formula>
    </cfRule>
    <cfRule type="cellIs" dxfId="83" priority="88" operator="equal">
      <formula>"Rara vez"</formula>
    </cfRule>
  </conditionalFormatting>
  <conditionalFormatting sqref="BB18:BB19 AL18:AL19 AK9:AK10 AK12 AK18:AK21 AK23 AK25:AK26 AK29 AK32:AL32 AK34:AL34 AL33 AK37:AL37 AL35:AL36 AK40:AL40 AL38:AL39 AK42:AL42 AL41 BB25:BB29 AL25:AL31 AK14:AK16 BB31:BB42">
    <cfRule type="cellIs" dxfId="82" priority="80" operator="equal">
      <formula>"Extrema"</formula>
    </cfRule>
    <cfRule type="cellIs" dxfId="81" priority="81" operator="equal">
      <formula>"Alta"</formula>
    </cfRule>
    <cfRule type="cellIs" dxfId="80" priority="82" operator="equal">
      <formula>"Moderada"</formula>
    </cfRule>
    <cfRule type="cellIs" dxfId="79" priority="83" operator="equal">
      <formula>"Baja"</formula>
    </cfRule>
  </conditionalFormatting>
  <conditionalFormatting sqref="BB9 BB12:BB15 BB17">
    <cfRule type="cellIs" dxfId="78" priority="76" operator="equal">
      <formula>"Extrema"</formula>
    </cfRule>
    <cfRule type="cellIs" dxfId="77" priority="77" operator="equal">
      <formula>"Alta"</formula>
    </cfRule>
    <cfRule type="cellIs" dxfId="76" priority="78" operator="equal">
      <formula>"Moderada"</formula>
    </cfRule>
    <cfRule type="cellIs" dxfId="75" priority="79" operator="equal">
      <formula>"Baja"</formula>
    </cfRule>
  </conditionalFormatting>
  <conditionalFormatting sqref="AL9">
    <cfRule type="cellIs" dxfId="74" priority="72" operator="equal">
      <formula>"Extrema"</formula>
    </cfRule>
    <cfRule type="cellIs" dxfId="73" priority="73" operator="equal">
      <formula>"Alta"</formula>
    </cfRule>
    <cfRule type="cellIs" dxfId="72" priority="74" operator="equal">
      <formula>"Moderada"</formula>
    </cfRule>
    <cfRule type="cellIs" dxfId="71" priority="75" operator="equal">
      <formula>"Baja"</formula>
    </cfRule>
  </conditionalFormatting>
  <conditionalFormatting sqref="AI10:AI11">
    <cfRule type="cellIs" dxfId="70" priority="69" operator="equal">
      <formula>"Moderado"</formula>
    </cfRule>
    <cfRule type="cellIs" dxfId="69" priority="70" operator="equal">
      <formula>"Catastrófico"</formula>
    </cfRule>
    <cfRule type="cellIs" dxfId="68" priority="71" operator="equal">
      <formula>"Mayor"</formula>
    </cfRule>
  </conditionalFormatting>
  <conditionalFormatting sqref="BB10">
    <cfRule type="cellIs" dxfId="67" priority="65" operator="equal">
      <formula>"Extrema"</formula>
    </cfRule>
    <cfRule type="cellIs" dxfId="66" priority="66" operator="equal">
      <formula>"Alta"</formula>
    </cfRule>
    <cfRule type="cellIs" dxfId="65" priority="67" operator="equal">
      <formula>"Moderada"</formula>
    </cfRule>
    <cfRule type="cellIs" dxfId="64" priority="68" operator="equal">
      <formula>"Baja"</formula>
    </cfRule>
  </conditionalFormatting>
  <conditionalFormatting sqref="AL10:AL11">
    <cfRule type="cellIs" dxfId="63" priority="61" operator="equal">
      <formula>"Extrema"</formula>
    </cfRule>
    <cfRule type="cellIs" dxfId="62" priority="62" operator="equal">
      <formula>"Alta"</formula>
    </cfRule>
    <cfRule type="cellIs" dxfId="61" priority="63" operator="equal">
      <formula>"Moderada"</formula>
    </cfRule>
    <cfRule type="cellIs" dxfId="60" priority="64" operator="equal">
      <formula>"Baja"</formula>
    </cfRule>
  </conditionalFormatting>
  <conditionalFormatting sqref="AL12:AL15">
    <cfRule type="cellIs" dxfId="59" priority="57" operator="equal">
      <formula>"Extrema"</formula>
    </cfRule>
    <cfRule type="cellIs" dxfId="58" priority="58" operator="equal">
      <formula>"Alta"</formula>
    </cfRule>
    <cfRule type="cellIs" dxfId="57" priority="59" operator="equal">
      <formula>"Moderada"</formula>
    </cfRule>
    <cfRule type="cellIs" dxfId="56" priority="60" operator="equal">
      <formula>"Baja"</formula>
    </cfRule>
  </conditionalFormatting>
  <conditionalFormatting sqref="AL17">
    <cfRule type="cellIs" dxfId="55" priority="53" operator="equal">
      <formula>"Extrema"</formula>
    </cfRule>
    <cfRule type="cellIs" dxfId="54" priority="54" operator="equal">
      <formula>"Alta"</formula>
    </cfRule>
    <cfRule type="cellIs" dxfId="53" priority="55" operator="equal">
      <formula>"Moderada"</formula>
    </cfRule>
    <cfRule type="cellIs" dxfId="52" priority="56" operator="equal">
      <formula>"Baja"</formula>
    </cfRule>
  </conditionalFormatting>
  <conditionalFormatting sqref="AI18:AI19 AI29 AI25:AI26">
    <cfRule type="cellIs" dxfId="51" priority="50" operator="equal">
      <formula>"Moderado"</formula>
    </cfRule>
    <cfRule type="cellIs" dxfId="50" priority="51" operator="equal">
      <formula>"Catastrófico"</formula>
    </cfRule>
    <cfRule type="cellIs" dxfId="49" priority="52" operator="equal">
      <formula>"Mayor"</formula>
    </cfRule>
  </conditionalFormatting>
  <conditionalFormatting sqref="AI20">
    <cfRule type="cellIs" dxfId="48" priority="47" operator="equal">
      <formula>"Moderado"</formula>
    </cfRule>
    <cfRule type="cellIs" dxfId="47" priority="48" operator="equal">
      <formula>"Catastrófico"</formula>
    </cfRule>
    <cfRule type="cellIs" dxfId="46" priority="49" operator="equal">
      <formula>"Mayor"</formula>
    </cfRule>
  </conditionalFormatting>
  <conditionalFormatting sqref="AL20 BB20">
    <cfRule type="cellIs" dxfId="45" priority="43" operator="equal">
      <formula>"Extrema"</formula>
    </cfRule>
    <cfRule type="cellIs" dxfId="44" priority="44" operator="equal">
      <formula>"Alta"</formula>
    </cfRule>
    <cfRule type="cellIs" dxfId="43" priority="45" operator="equal">
      <formula>"Moderada"</formula>
    </cfRule>
    <cfRule type="cellIs" dxfId="42" priority="46" operator="equal">
      <formula>"Baja"</formula>
    </cfRule>
  </conditionalFormatting>
  <conditionalFormatting sqref="AI21">
    <cfRule type="cellIs" dxfId="41" priority="40" operator="equal">
      <formula>"Moderado"</formula>
    </cfRule>
    <cfRule type="cellIs" dxfId="40" priority="41" operator="equal">
      <formula>"Catastrófico"</formula>
    </cfRule>
    <cfRule type="cellIs" dxfId="39" priority="42" operator="equal">
      <formula>"Mayor"</formula>
    </cfRule>
  </conditionalFormatting>
  <conditionalFormatting sqref="BB21:BB22">
    <cfRule type="cellIs" dxfId="38" priority="36" operator="equal">
      <formula>"Extrema"</formula>
    </cfRule>
    <cfRule type="cellIs" dxfId="37" priority="37" operator="equal">
      <formula>"Alta"</formula>
    </cfRule>
    <cfRule type="cellIs" dxfId="36" priority="38" operator="equal">
      <formula>"Moderada"</formula>
    </cfRule>
    <cfRule type="cellIs" dxfId="35" priority="39" operator="equal">
      <formula>"Baja"</formula>
    </cfRule>
  </conditionalFormatting>
  <conditionalFormatting sqref="AI23">
    <cfRule type="cellIs" dxfId="34" priority="33" operator="equal">
      <formula>"Moderado"</formula>
    </cfRule>
    <cfRule type="cellIs" dxfId="33" priority="34" operator="equal">
      <formula>"Catastrófico"</formula>
    </cfRule>
    <cfRule type="cellIs" dxfId="32" priority="35" operator="equal">
      <formula>"Mayor"</formula>
    </cfRule>
  </conditionalFormatting>
  <conditionalFormatting sqref="BB23">
    <cfRule type="cellIs" dxfId="31" priority="29" operator="equal">
      <formula>"Extrema"</formula>
    </cfRule>
    <cfRule type="cellIs" dxfId="30" priority="30" operator="equal">
      <formula>"Alta"</formula>
    </cfRule>
    <cfRule type="cellIs" dxfId="29" priority="31" operator="equal">
      <formula>"Moderada"</formula>
    </cfRule>
    <cfRule type="cellIs" dxfId="28" priority="32" operator="equal">
      <formula>"Baja"</formula>
    </cfRule>
  </conditionalFormatting>
  <conditionalFormatting sqref="AL23:AL24">
    <cfRule type="cellIs" dxfId="27" priority="25" operator="equal">
      <formula>"Extrema"</formula>
    </cfRule>
    <cfRule type="cellIs" dxfId="26" priority="26" operator="equal">
      <formula>"Alta"</formula>
    </cfRule>
    <cfRule type="cellIs" dxfId="25" priority="27" operator="equal">
      <formula>"Moderada"</formula>
    </cfRule>
    <cfRule type="cellIs" dxfId="24" priority="28" operator="equal">
      <formula>"Baja"</formula>
    </cfRule>
  </conditionalFormatting>
  <conditionalFormatting sqref="BB24">
    <cfRule type="cellIs" dxfId="23" priority="21" operator="equal">
      <formula>"Extrema"</formula>
    </cfRule>
    <cfRule type="cellIs" dxfId="22" priority="22" operator="equal">
      <formula>"Alta"</formula>
    </cfRule>
    <cfRule type="cellIs" dxfId="21" priority="23" operator="equal">
      <formula>"Moderada"</formula>
    </cfRule>
    <cfRule type="cellIs" dxfId="20" priority="24" operator="equal">
      <formula>"Baja"</formula>
    </cfRule>
  </conditionalFormatting>
  <conditionalFormatting sqref="AL22">
    <cfRule type="cellIs" dxfId="19" priority="17" operator="equal">
      <formula>"Extrema"</formula>
    </cfRule>
    <cfRule type="cellIs" dxfId="18" priority="18" operator="equal">
      <formula>"Alta"</formula>
    </cfRule>
    <cfRule type="cellIs" dxfId="17" priority="19" operator="equal">
      <formula>"Moderada"</formula>
    </cfRule>
    <cfRule type="cellIs" dxfId="16" priority="20" operator="equal">
      <formula>"Baja"</formula>
    </cfRule>
  </conditionalFormatting>
  <conditionalFormatting sqref="AL21">
    <cfRule type="cellIs" dxfId="15" priority="13" operator="equal">
      <formula>"Extrema"</formula>
    </cfRule>
    <cfRule type="cellIs" dxfId="14" priority="14" operator="equal">
      <formula>"Alta"</formula>
    </cfRule>
    <cfRule type="cellIs" dxfId="13" priority="15" operator="equal">
      <formula>"Moderada"</formula>
    </cfRule>
    <cfRule type="cellIs" dxfId="12" priority="16" operator="equal">
      <formula>"Baja"</formula>
    </cfRule>
  </conditionalFormatting>
  <conditionalFormatting sqref="BB16">
    <cfRule type="cellIs" dxfId="11" priority="9" operator="equal">
      <formula>"Extrema"</formula>
    </cfRule>
    <cfRule type="cellIs" dxfId="10" priority="10" operator="equal">
      <formula>"Alta"</formula>
    </cfRule>
    <cfRule type="cellIs" dxfId="9" priority="11" operator="equal">
      <formula>"Moderada"</formula>
    </cfRule>
    <cfRule type="cellIs" dxfId="8" priority="12" operator="equal">
      <formula>"Baja"</formula>
    </cfRule>
  </conditionalFormatting>
  <conditionalFormatting sqref="AL16">
    <cfRule type="cellIs" dxfId="7" priority="5" operator="equal">
      <formula>"Extrema"</formula>
    </cfRule>
    <cfRule type="cellIs" dxfId="6" priority="6" operator="equal">
      <formula>"Alta"</formula>
    </cfRule>
    <cfRule type="cellIs" dxfId="5" priority="7" operator="equal">
      <formula>"Moderada"</formula>
    </cfRule>
    <cfRule type="cellIs" dxfId="4" priority="8" operator="equal">
      <formula>"Baja"</formula>
    </cfRule>
  </conditionalFormatting>
  <conditionalFormatting sqref="BB30">
    <cfRule type="cellIs" dxfId="3" priority="1" operator="equal">
      <formula>"Extrema"</formula>
    </cfRule>
    <cfRule type="cellIs" dxfId="2" priority="2" operator="equal">
      <formula>"Alta"</formula>
    </cfRule>
    <cfRule type="cellIs" dxfId="1" priority="3" operator="equal">
      <formula>"Moderada"</formula>
    </cfRule>
    <cfRule type="cellIs" dxfId="0" priority="4" operator="equal">
      <formula>"Baja"</formula>
    </cfRule>
  </conditionalFormatting>
  <dataValidations count="5">
    <dataValidation allowBlank="1" showInputMessage="1" showErrorMessage="1" prompt="_x000a__x000a_" sqref="AJ8" xr:uid="{ED3235BC-2EB0-4DA6-BFF4-48BCB136E125}"/>
    <dataValidation allowBlank="1" showInputMessage="1" showErrorMessage="1" prompt="Preventivo: Evitar un evento no deseado en el momento que se produce, es decir intenta evitar la ocurrencia_x000a_Detectivos: Identificar un evento o resultado no previsto después de que se haya producido, es decir corregir _x000a_Correctivo: Tiene costos implicitos " sqref="AP8" xr:uid="{B041107A-55B6-43C0-8ED8-8C32865AD040}"/>
    <dataValidation allowBlank="1" showInputMessage="1" showErrorMessage="1" prompt="Manual: Controles ejecutados por personas_x000a__x000a_Automático: Son ejecutados por un sistema" sqref="AR8" xr:uid="{FDA41210-75A8-491F-838A-45EB8D2CB904}"/>
    <dataValidation type="list" allowBlank="1" showInputMessage="1" showErrorMessage="1" sqref="O9:Z10 O12 AE15:AG16 O14:O17 O37:AG37 O40 P40:AG41 P15:AD17 O34:AG35 AG29 AG32 P12:AG14 O18:AG20 S21:AG22 O42:AG42 O21:R21 AG23 AG25:AG26 O23:AF32 AA9:AG11" xr:uid="{2B1793B4-F072-4B84-8A87-776A5D18B57F}">
      <formula1>"Si, No"</formula1>
    </dataValidation>
    <dataValidation allowBlank="1" showInputMessage="1" showErrorMessage="1" prompt="Responder afirmativamente de UNA a CINCO pregunta(s) genera un impacto MODERADO._x000a__x000a_Responder afirmativamente de SEIS a ONCE preguntas genera un impacto MAYOR._x000a__x000a_Responder afirmativamente de DOCE a DIECINUEVE preguntas genera un impacto CATASTRÓFICO." sqref="AH8:AI8" xr:uid="{090E4F46-A974-497F-ACD7-DE7FEA4B6BD2}"/>
  </dataValidations>
  <printOptions horizontalCentered="1"/>
  <pageMargins left="0.39370078740157483" right="0.39370078740157483" top="0.39370078740157483" bottom="0.39370078740157483" header="0.31496062992125984" footer="0.31496062992125984"/>
  <pageSetup paperSize="5" scale="25" pageOrder="overThenDown" orientation="landscape" r:id="rId1"/>
  <headerFooter>
    <oddFooter>&amp;CPág. &amp;P de &amp;N</oddFooter>
  </headerFooter>
  <drawing r:id="rId2"/>
  <legacyDrawing r:id="rId3"/>
  <extLst>
    <ext xmlns:x14="http://schemas.microsoft.com/office/spreadsheetml/2009/9/main" uri="{CCE6A557-97BC-4b89-ADB6-D9C93CAAB3DF}">
      <x14:dataValidations xmlns:xm="http://schemas.microsoft.com/office/excel/2006/main" count="14">
        <x14:dataValidation type="list" allowBlank="1" showInputMessage="1" showErrorMessage="1" xr:uid="{367548ED-DDF7-4119-BD61-8B41D46903BC}">
          <x14:formula1>
            <xm:f>'No Eliminar'!$D$22:$D$23</xm:f>
          </x14:formula1>
          <xm:sqref>AU19:AU42 AU9:AU17</xm:sqref>
        </x14:dataValidation>
        <x14:dataValidation type="list" allowBlank="1" showInputMessage="1" showErrorMessage="1" xr:uid="{32B8D4FE-E0DE-47C2-A674-594E363E62BE}">
          <x14:formula1>
            <xm:f>'No Eliminar'!$D$24:$D$25</xm:f>
          </x14:formula1>
          <xm:sqref>AV19:AV42 AV9:AV17</xm:sqref>
        </x14:dataValidation>
        <x14:dataValidation type="list" allowBlank="1" showInputMessage="1" showErrorMessage="1" xr:uid="{E5E976D9-FAD1-4908-BB93-4B8206C527FF}">
          <x14:formula1>
            <xm:f>'No Eliminar'!$D$26:$D$27</xm:f>
          </x14:formula1>
          <xm:sqref>AW19:AW42 AW9:AW17</xm:sqref>
        </x14:dataValidation>
        <x14:dataValidation type="list" allowBlank="1" showInputMessage="1" showErrorMessage="1" xr:uid="{95467902-B38C-4D75-84BD-2D7B3281B763}">
          <x14:formula1>
            <xm:f>'No Eliminar'!$K$3:$K$6</xm:f>
          </x14:formula1>
          <xm:sqref>BC9 BC10 BC12 BC34 BC37 BC40 BC29 BC32 BC42 BC18:BC21 BC23 BC25:BC26 BC14:BC16</xm:sqref>
        </x14:dataValidation>
        <x14:dataValidation type="list" allowBlank="1" showInputMessage="1" showErrorMessage="1" xr:uid="{427594D5-0320-4C82-9439-697F8CA30E53}">
          <x14:formula1>
            <xm:f>'No Eliminar'!$B$30:$B$34</xm:f>
          </x14:formula1>
          <xm:sqref>L12 L34:L35 L37 L40 L14:L16 L32 L42 L18:L21 L23 L25:L26 L9:L10</xm:sqref>
        </x14:dataValidation>
        <x14:dataValidation type="list" allowBlank="1" showInputMessage="1" showErrorMessage="1" xr:uid="{473A2A77-D9E7-431B-BC2C-BEDC02C1E70E}">
          <x14:formula1>
            <xm:f>'No Eliminar'!$V$3:$V$7</xm:f>
          </x14:formula1>
          <xm:sqref>K9 K10 K37 K40 K12:K16 K32 K34:K35 K42 K18:K21 K23 K25:K26</xm:sqref>
        </x14:dataValidation>
        <x14:dataValidation type="list" allowBlank="1" showInputMessage="1" showErrorMessage="1" xr:uid="{0AE07721-E91B-4A37-8E7C-97FED8CD2A02}">
          <x14:formula1>
            <xm:f>'No Eliminar'!$V$9:$V$15</xm:f>
          </x14:formula1>
          <xm:sqref>H9 H10 H12 H34:H35 H37 H40 H14:H16 H32 H42 H18:H23 H25:H26</xm:sqref>
        </x14:dataValidation>
        <x14:dataValidation type="list" allowBlank="1" showInputMessage="1" showErrorMessage="1" xr:uid="{B01594EF-727B-49CF-A67B-F404D016CB2E}">
          <x14:formula1>
            <xm:f>'No Eliminar'!$B$3:$B$18</xm:f>
          </x14:formula1>
          <xm:sqref>B9 B10 B12 B32 B37 B40 B18 B42 B20:B21 B25 B14:B16</xm:sqref>
        </x14:dataValidation>
        <x14:dataValidation type="list" allowBlank="1" showInputMessage="1" showErrorMessage="1" xr:uid="{538EA21E-FE77-45BD-B2F2-C0CD52CD7CDA}">
          <x14:formula1>
            <xm:f>'No Eliminar'!$G$14:$G$16</xm:f>
          </x14:formula1>
          <xm:sqref>E9 E10 E12 E34:E35 E37 E40 E29 E32 E42 E18:E21 E23 E25:E26 E14:E16</xm:sqref>
        </x14:dataValidation>
        <x14:dataValidation type="list" allowBlank="1" showInputMessage="1" showErrorMessage="1" xr:uid="{17D0A6B3-72D4-4646-ACC6-DE9E80D2E849}">
          <x14:formula1>
            <xm:f>'No Eliminar'!$R$3:$R$117</xm:f>
          </x14:formula1>
          <xm:sqref>F9 F10 F12 F32 F37 F40 F29 F42 F18:F21 F23 F25:F26 F14:F16</xm:sqref>
        </x14:dataValidation>
        <x14:dataValidation type="list" allowBlank="1" showInputMessage="1" showErrorMessage="1" xr:uid="{18A55E61-0FD2-43EE-9D39-902D85683F07}">
          <x14:formula1>
            <xm:f>'C:\Users\STRUJILLOG\Downloads\[DIRAT BORRADOR INICIAL MAPA DE RIESGOS 2024 V1.xlsx]No Eliminar'!#REF!</xm:f>
          </x14:formula1>
          <xm:sqref>H29 K29:L29</xm:sqref>
        </x14:dataValidation>
        <x14:dataValidation type="list" allowBlank="1" showInputMessage="1" showErrorMessage="1" xr:uid="{94536CDB-EEBA-41A1-8459-4A42F16AC843}">
          <x14:formula1>
            <xm:f>'No Eliminar'!$L$3:$L$5</xm:f>
          </x14:formula1>
          <xm:sqref>AP9:AP42</xm:sqref>
        </x14:dataValidation>
        <x14:dataValidation type="list" allowBlank="1" showInputMessage="1" showErrorMessage="1" xr:uid="{92EF8282-4171-4B9B-A852-305EA2BA410E}">
          <x14:formula1>
            <xm:f>'No Eliminar'!$M$3:$M$4</xm:f>
          </x14:formula1>
          <xm:sqref>AR9:AR42</xm:sqref>
        </x14:dataValidation>
        <x14:dataValidation type="list" allowBlank="1" showInputMessage="1" showErrorMessage="1" xr:uid="{E55B8A7B-353C-46FB-940C-4C9A610EFBC8}">
          <x14:formula1>
            <xm:f>'No Eliminar'!$L$8:$L$15</xm:f>
          </x14:formula1>
          <xm:sqref>AL9:AL42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4"/>
  <sheetViews>
    <sheetView showGridLines="0" topLeftCell="A10" workbookViewId="0">
      <selection activeCell="B22" sqref="B22"/>
    </sheetView>
  </sheetViews>
  <sheetFormatPr baseColWidth="10" defaultColWidth="11.42578125" defaultRowHeight="15.75" x14ac:dyDescent="0.25"/>
  <cols>
    <col min="1" max="1" width="15.28515625" style="8" customWidth="1"/>
    <col min="2" max="2" width="99.7109375" style="8" customWidth="1"/>
    <col min="3" max="3" width="29.7109375" style="8" customWidth="1"/>
    <col min="4" max="4" width="12" style="8" customWidth="1"/>
    <col min="5" max="16384" width="11.42578125" style="8"/>
  </cols>
  <sheetData>
    <row r="1" spans="1:4" s="4" customFormat="1" ht="85.5" customHeight="1" x14ac:dyDescent="0.2"/>
    <row r="2" spans="1:4" s="4" customFormat="1" ht="25.9" customHeight="1" x14ac:dyDescent="0.2">
      <c r="A2" s="2249" t="s">
        <v>1283</v>
      </c>
      <c r="B2" s="2249"/>
      <c r="C2" s="2249"/>
      <c r="D2" s="2249"/>
    </row>
    <row r="3" spans="1:4" s="4" customFormat="1" ht="12.75" x14ac:dyDescent="0.2"/>
    <row r="4" spans="1:4" s="4" customFormat="1" ht="38.25" customHeight="1" x14ac:dyDescent="0.2">
      <c r="A4" s="5" t="s">
        <v>92</v>
      </c>
      <c r="B4" s="5" t="s">
        <v>93</v>
      </c>
      <c r="C4" s="6" t="s">
        <v>94</v>
      </c>
      <c r="D4" s="5" t="s">
        <v>95</v>
      </c>
    </row>
    <row r="5" spans="1:4" ht="39" customHeight="1" x14ac:dyDescent="0.25">
      <c r="A5" s="360">
        <v>44530</v>
      </c>
      <c r="B5" s="1" t="s">
        <v>99</v>
      </c>
      <c r="C5" s="2" t="s">
        <v>97</v>
      </c>
      <c r="D5" s="7">
        <v>0</v>
      </c>
    </row>
    <row r="6" spans="1:4" ht="51" customHeight="1" x14ac:dyDescent="0.25">
      <c r="A6" s="360" t="s">
        <v>677</v>
      </c>
      <c r="B6" s="1" t="s">
        <v>1105</v>
      </c>
      <c r="C6" s="2" t="s">
        <v>678</v>
      </c>
      <c r="D6" s="7">
        <v>0</v>
      </c>
    </row>
    <row r="7" spans="1:4" s="335" customFormat="1" ht="72.75" customHeight="1" x14ac:dyDescent="0.25">
      <c r="A7" s="333" t="s">
        <v>679</v>
      </c>
      <c r="B7" s="330" t="s">
        <v>1106</v>
      </c>
      <c r="C7" s="331" t="s">
        <v>680</v>
      </c>
      <c r="D7" s="334">
        <v>0</v>
      </c>
    </row>
    <row r="8" spans="1:4" s="335" customFormat="1" ht="86.25" customHeight="1" x14ac:dyDescent="0.25">
      <c r="A8" s="333" t="s">
        <v>679</v>
      </c>
      <c r="B8" s="330" t="s">
        <v>1107</v>
      </c>
      <c r="C8" s="331" t="s">
        <v>680</v>
      </c>
      <c r="D8" s="334">
        <v>0</v>
      </c>
    </row>
    <row r="9" spans="1:4" s="335" customFormat="1" ht="86.25" customHeight="1" x14ac:dyDescent="0.25">
      <c r="A9" s="333" t="s">
        <v>679</v>
      </c>
      <c r="B9" s="464" t="s">
        <v>1108</v>
      </c>
      <c r="C9" s="331" t="s">
        <v>704</v>
      </c>
      <c r="D9" s="334">
        <v>0</v>
      </c>
    </row>
    <row r="10" spans="1:4" s="335" customFormat="1" ht="86.25" customHeight="1" x14ac:dyDescent="0.25">
      <c r="A10" s="333" t="s">
        <v>679</v>
      </c>
      <c r="B10" s="464" t="s">
        <v>1109</v>
      </c>
      <c r="C10" s="331" t="s">
        <v>680</v>
      </c>
      <c r="D10" s="334">
        <v>0</v>
      </c>
    </row>
    <row r="11" spans="1:4" s="335" customFormat="1" ht="148.5" customHeight="1" x14ac:dyDescent="0.25">
      <c r="A11" s="333" t="s">
        <v>679</v>
      </c>
      <c r="B11" s="520" t="s">
        <v>1110</v>
      </c>
      <c r="C11" s="331" t="s">
        <v>891</v>
      </c>
      <c r="D11" s="334">
        <v>0</v>
      </c>
    </row>
    <row r="12" spans="1:4" ht="80.25" customHeight="1" x14ac:dyDescent="0.25">
      <c r="A12" s="333" t="s">
        <v>679</v>
      </c>
      <c r="B12" s="330" t="s">
        <v>1255</v>
      </c>
      <c r="C12" s="331" t="s">
        <v>1111</v>
      </c>
      <c r="D12" s="361">
        <v>0</v>
      </c>
    </row>
    <row r="13" spans="1:4" ht="73.5" customHeight="1" x14ac:dyDescent="0.25">
      <c r="A13" s="333" t="s">
        <v>679</v>
      </c>
      <c r="B13" s="330" t="s">
        <v>96</v>
      </c>
      <c r="C13" s="331" t="s">
        <v>98</v>
      </c>
      <c r="D13" s="361">
        <v>1</v>
      </c>
    </row>
    <row r="14" spans="1:4" s="335" customFormat="1" ht="73.5" customHeight="1" x14ac:dyDescent="0.25">
      <c r="A14" s="333" t="s">
        <v>1280</v>
      </c>
      <c r="B14" s="330" t="s">
        <v>1281</v>
      </c>
      <c r="C14" s="331" t="s">
        <v>400</v>
      </c>
      <c r="D14" s="361">
        <v>0</v>
      </c>
    </row>
    <row r="15" spans="1:4" ht="71.25" customHeight="1" x14ac:dyDescent="0.25">
      <c r="A15" s="333" t="s">
        <v>1280</v>
      </c>
      <c r="B15" s="1" t="s">
        <v>1282</v>
      </c>
      <c r="C15" s="331" t="s">
        <v>400</v>
      </c>
      <c r="D15" s="7">
        <v>0</v>
      </c>
    </row>
    <row r="16" spans="1:4" s="335" customFormat="1" ht="71.25" customHeight="1" x14ac:dyDescent="0.25">
      <c r="A16" s="333" t="s">
        <v>1280</v>
      </c>
      <c r="B16" s="330" t="s">
        <v>1361</v>
      </c>
      <c r="C16" s="331" t="s">
        <v>400</v>
      </c>
      <c r="D16" s="334">
        <v>0</v>
      </c>
    </row>
    <row r="17" spans="1:4" s="335" customFormat="1" ht="71.25" customHeight="1" x14ac:dyDescent="0.25">
      <c r="A17" s="333" t="s">
        <v>1280</v>
      </c>
      <c r="B17" s="330" t="s">
        <v>1511</v>
      </c>
      <c r="C17" s="331" t="s">
        <v>400</v>
      </c>
      <c r="D17" s="334">
        <v>0</v>
      </c>
    </row>
    <row r="18" spans="1:4" s="335" customFormat="1" ht="71.25" customHeight="1" x14ac:dyDescent="0.25">
      <c r="A18" s="333" t="s">
        <v>1280</v>
      </c>
      <c r="B18" s="330" t="s">
        <v>1630</v>
      </c>
      <c r="C18" s="331" t="s">
        <v>400</v>
      </c>
      <c r="D18" s="334">
        <v>0</v>
      </c>
    </row>
    <row r="19" spans="1:4" s="335" customFormat="1" ht="71.25" customHeight="1" x14ac:dyDescent="0.25">
      <c r="A19" s="360" t="s">
        <v>1634</v>
      </c>
      <c r="B19" s="1125" t="s">
        <v>96</v>
      </c>
      <c r="C19" s="1126" t="s">
        <v>98</v>
      </c>
      <c r="D19" s="361">
        <v>1</v>
      </c>
    </row>
    <row r="20" spans="1:4" s="335" customFormat="1" ht="71.25" customHeight="1" x14ac:dyDescent="0.25">
      <c r="A20" s="9" t="s">
        <v>1649</v>
      </c>
      <c r="B20" s="330" t="s">
        <v>1650</v>
      </c>
      <c r="C20" s="10" t="s">
        <v>400</v>
      </c>
      <c r="D20" s="334">
        <v>2</v>
      </c>
    </row>
    <row r="21" spans="1:4" ht="60" customHeight="1" x14ac:dyDescent="0.25">
      <c r="A21" s="9" t="s">
        <v>1649</v>
      </c>
      <c r="B21" s="330" t="s">
        <v>1656</v>
      </c>
      <c r="C21" s="10" t="s">
        <v>400</v>
      </c>
      <c r="D21" s="361">
        <v>2</v>
      </c>
    </row>
    <row r="22" spans="1:4" ht="29.25" customHeight="1" x14ac:dyDescent="0.25">
      <c r="A22" s="9" t="s">
        <v>1649</v>
      </c>
      <c r="B22" s="1276" t="s">
        <v>1651</v>
      </c>
      <c r="C22" s="10" t="s">
        <v>400</v>
      </c>
      <c r="D22" s="361">
        <v>2</v>
      </c>
    </row>
    <row r="23" spans="1:4" ht="33" x14ac:dyDescent="0.25">
      <c r="A23" s="9" t="s">
        <v>1652</v>
      </c>
      <c r="B23" s="330" t="s">
        <v>1653</v>
      </c>
      <c r="C23" s="10" t="s">
        <v>400</v>
      </c>
      <c r="D23" s="361">
        <v>2</v>
      </c>
    </row>
    <row r="24" spans="1:4" ht="33" x14ac:dyDescent="0.25">
      <c r="A24" s="9" t="s">
        <v>1654</v>
      </c>
      <c r="B24" s="1125" t="s">
        <v>1655</v>
      </c>
      <c r="C24" s="1126" t="s">
        <v>98</v>
      </c>
      <c r="D24" s="361">
        <v>2</v>
      </c>
    </row>
  </sheetData>
  <mergeCells count="1">
    <mergeCell ref="A2:D2"/>
  </mergeCells>
  <printOptions horizontalCentered="1"/>
  <pageMargins left="0.39370078740157483" right="0.39370078740157483" top="0.39370078740157483" bottom="0.39370078740157483" header="0.31496062992125984" footer="0.31496062992125984"/>
  <pageSetup scale="5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4B285-BF90-4240-A9CF-AC632C382F5B}">
  <dimension ref="B2:F110"/>
  <sheetViews>
    <sheetView workbookViewId="0">
      <selection activeCell="D10" sqref="D10"/>
    </sheetView>
  </sheetViews>
  <sheetFormatPr baseColWidth="10" defaultRowHeight="15" x14ac:dyDescent="0.25"/>
  <cols>
    <col min="3" max="3" width="13.7109375" customWidth="1"/>
    <col min="4" max="4" width="153.28515625" customWidth="1"/>
  </cols>
  <sheetData>
    <row r="2" spans="2:6" ht="30.75" thickBot="1" x14ac:dyDescent="0.3">
      <c r="C2" s="78" t="s">
        <v>77</v>
      </c>
      <c r="D2" s="901" t="s">
        <v>80</v>
      </c>
    </row>
    <row r="3" spans="2:6" ht="17.25" thickBot="1" x14ac:dyDescent="0.3">
      <c r="C3" s="876" t="s">
        <v>231</v>
      </c>
      <c r="D3" s="900" t="s">
        <v>1049</v>
      </c>
    </row>
    <row r="4" spans="2:6" ht="17.25" thickBot="1" x14ac:dyDescent="0.3">
      <c r="C4" s="876" t="s">
        <v>232</v>
      </c>
      <c r="D4" s="902" t="s">
        <v>383</v>
      </c>
    </row>
    <row r="5" spans="2:6" ht="29.25" thickBot="1" x14ac:dyDescent="0.3">
      <c r="B5" t="s">
        <v>1381</v>
      </c>
      <c r="C5" s="944" t="s">
        <v>233</v>
      </c>
      <c r="D5" s="945" t="s">
        <v>1372</v>
      </c>
    </row>
    <row r="6" spans="2:6" ht="43.5" thickBot="1" x14ac:dyDescent="0.3">
      <c r="C6" s="876" t="s">
        <v>234</v>
      </c>
      <c r="D6" s="900" t="s">
        <v>391</v>
      </c>
    </row>
    <row r="7" spans="2:6" ht="29.25" thickBot="1" x14ac:dyDescent="0.3">
      <c r="C7" s="876" t="s">
        <v>235</v>
      </c>
      <c r="D7" s="902" t="s">
        <v>1270</v>
      </c>
      <c r="E7" s="2250" t="s">
        <v>1633</v>
      </c>
      <c r="F7" s="2250"/>
    </row>
    <row r="8" spans="2:6" ht="29.25" thickBot="1" x14ac:dyDescent="0.3">
      <c r="C8" s="876" t="s">
        <v>236</v>
      </c>
      <c r="D8" s="903" t="s">
        <v>1322</v>
      </c>
      <c r="E8" s="2250"/>
      <c r="F8" s="2250"/>
    </row>
    <row r="9" spans="2:6" ht="33.75" thickBot="1" x14ac:dyDescent="0.3">
      <c r="C9" s="943" t="s">
        <v>237</v>
      </c>
      <c r="D9" s="946" t="s">
        <v>1358</v>
      </c>
      <c r="E9" s="2250"/>
      <c r="F9" s="2250"/>
    </row>
    <row r="10" spans="2:6" ht="29.25" thickBot="1" x14ac:dyDescent="0.3">
      <c r="C10" s="876" t="s">
        <v>238</v>
      </c>
      <c r="D10" s="902" t="s">
        <v>1262</v>
      </c>
    </row>
    <row r="11" spans="2:6" ht="29.25" thickBot="1" x14ac:dyDescent="0.3">
      <c r="C11" s="876" t="s">
        <v>239</v>
      </c>
      <c r="D11" s="904" t="s">
        <v>423</v>
      </c>
    </row>
    <row r="12" spans="2:6" ht="29.25" thickBot="1" x14ac:dyDescent="0.3">
      <c r="C12" s="876" t="s">
        <v>240</v>
      </c>
      <c r="D12" s="904" t="s">
        <v>425</v>
      </c>
    </row>
    <row r="13" spans="2:6" x14ac:dyDescent="0.25">
      <c r="C13" s="2251" t="s">
        <v>241</v>
      </c>
      <c r="D13" s="2255" t="s">
        <v>417</v>
      </c>
    </row>
    <row r="14" spans="2:6" ht="15.75" thickBot="1" x14ac:dyDescent="0.3">
      <c r="C14" s="2252"/>
      <c r="D14" s="2256"/>
    </row>
    <row r="15" spans="2:6" ht="29.25" thickBot="1" x14ac:dyDescent="0.3">
      <c r="C15" s="876" t="s">
        <v>242</v>
      </c>
      <c r="D15" s="904" t="s">
        <v>419</v>
      </c>
    </row>
    <row r="16" spans="2:6" ht="29.25" thickBot="1" x14ac:dyDescent="0.3">
      <c r="B16" s="720" t="s">
        <v>328</v>
      </c>
      <c r="C16" s="876" t="s">
        <v>328</v>
      </c>
      <c r="D16" s="905" t="s">
        <v>437</v>
      </c>
    </row>
    <row r="17" spans="2:5" ht="29.25" thickBot="1" x14ac:dyDescent="0.3">
      <c r="C17" s="876" t="s">
        <v>243</v>
      </c>
      <c r="D17" s="902" t="s">
        <v>442</v>
      </c>
    </row>
    <row r="18" spans="2:5" ht="17.25" thickBot="1" x14ac:dyDescent="0.3">
      <c r="C18" s="876" t="s">
        <v>244</v>
      </c>
      <c r="D18" s="902" t="s">
        <v>448</v>
      </c>
    </row>
    <row r="19" spans="2:5" x14ac:dyDescent="0.25">
      <c r="C19" s="2251" t="s">
        <v>245</v>
      </c>
      <c r="D19" s="2255" t="s">
        <v>455</v>
      </c>
    </row>
    <row r="20" spans="2:5" ht="15.75" thickBot="1" x14ac:dyDescent="0.3">
      <c r="C20" s="2252"/>
      <c r="D20" s="2256"/>
    </row>
    <row r="21" spans="2:5" ht="43.5" thickBot="1" x14ac:dyDescent="0.3">
      <c r="C21" s="876" t="s">
        <v>246</v>
      </c>
      <c r="D21" s="906" t="s">
        <v>1102</v>
      </c>
    </row>
    <row r="22" spans="2:5" ht="33.75" thickBot="1" x14ac:dyDescent="0.3">
      <c r="C22" s="947" t="s">
        <v>247</v>
      </c>
      <c r="D22" s="948" t="s">
        <v>664</v>
      </c>
      <c r="E22" t="s">
        <v>1632</v>
      </c>
    </row>
    <row r="23" spans="2:5" ht="29.25" thickBot="1" x14ac:dyDescent="0.3">
      <c r="C23" s="876" t="s">
        <v>248</v>
      </c>
      <c r="D23" s="906" t="s">
        <v>1128</v>
      </c>
    </row>
    <row r="24" spans="2:5" ht="29.25" thickBot="1" x14ac:dyDescent="0.3">
      <c r="C24" s="720" t="s">
        <v>249</v>
      </c>
      <c r="D24" s="907" t="s">
        <v>1137</v>
      </c>
    </row>
    <row r="25" spans="2:5" x14ac:dyDescent="0.25">
      <c r="C25" s="1595" t="s">
        <v>250</v>
      </c>
      <c r="D25" s="1858" t="s">
        <v>1142</v>
      </c>
    </row>
    <row r="26" spans="2:5" ht="15.75" thickBot="1" x14ac:dyDescent="0.3">
      <c r="C26" s="1597"/>
      <c r="D26" s="1860"/>
    </row>
    <row r="27" spans="2:5" ht="29.25" thickBot="1" x14ac:dyDescent="0.3">
      <c r="C27" s="884" t="s">
        <v>251</v>
      </c>
      <c r="D27" s="908" t="s">
        <v>474</v>
      </c>
    </row>
    <row r="28" spans="2:5" ht="17.25" thickBot="1" x14ac:dyDescent="0.3">
      <c r="C28" s="947" t="s">
        <v>252</v>
      </c>
      <c r="D28" s="949" t="s">
        <v>482</v>
      </c>
    </row>
    <row r="29" spans="2:5" ht="33.75" thickBot="1" x14ac:dyDescent="0.3">
      <c r="C29" s="943" t="s">
        <v>253</v>
      </c>
      <c r="D29" s="952" t="s">
        <v>1278</v>
      </c>
    </row>
    <row r="30" spans="2:5" ht="33.75" thickBot="1" x14ac:dyDescent="0.3">
      <c r="B30" t="s">
        <v>1381</v>
      </c>
      <c r="C30" s="944" t="s">
        <v>254</v>
      </c>
      <c r="D30" s="953" t="s">
        <v>1373</v>
      </c>
    </row>
    <row r="31" spans="2:5" ht="29.25" thickBot="1" x14ac:dyDescent="0.3">
      <c r="C31" s="876" t="s">
        <v>255</v>
      </c>
      <c r="D31" s="909" t="s">
        <v>515</v>
      </c>
    </row>
    <row r="32" spans="2:5" ht="43.5" thickBot="1" x14ac:dyDescent="0.3">
      <c r="C32" s="876" t="s">
        <v>256</v>
      </c>
      <c r="D32" s="909" t="s">
        <v>516</v>
      </c>
    </row>
    <row r="33" spans="3:4" ht="29.25" thickBot="1" x14ac:dyDescent="0.3">
      <c r="C33" s="876" t="s">
        <v>257</v>
      </c>
      <c r="D33" s="910" t="s">
        <v>1114</v>
      </c>
    </row>
    <row r="34" spans="3:4" ht="29.25" thickBot="1" x14ac:dyDescent="0.3">
      <c r="C34" s="876" t="s">
        <v>258</v>
      </c>
      <c r="D34" s="908" t="s">
        <v>1061</v>
      </c>
    </row>
    <row r="35" spans="3:4" ht="17.25" thickBot="1" x14ac:dyDescent="0.3">
      <c r="C35" s="876" t="s">
        <v>259</v>
      </c>
      <c r="D35" s="910" t="s">
        <v>1120</v>
      </c>
    </row>
    <row r="36" spans="3:4" ht="17.25" thickBot="1" x14ac:dyDescent="0.3">
      <c r="C36" s="720" t="s">
        <v>260</v>
      </c>
      <c r="D36" s="908" t="s">
        <v>1068</v>
      </c>
    </row>
    <row r="37" spans="3:4" ht="29.25" thickBot="1" x14ac:dyDescent="0.3">
      <c r="C37" s="720" t="s">
        <v>261</v>
      </c>
      <c r="D37" s="908" t="s">
        <v>1073</v>
      </c>
    </row>
    <row r="38" spans="3:4" ht="29.25" thickBot="1" x14ac:dyDescent="0.3">
      <c r="C38" s="877" t="s">
        <v>262</v>
      </c>
      <c r="D38" s="910" t="s">
        <v>1078</v>
      </c>
    </row>
    <row r="39" spans="3:4" ht="29.25" thickBot="1" x14ac:dyDescent="0.3">
      <c r="C39" s="876" t="s">
        <v>263</v>
      </c>
      <c r="D39" s="902" t="s">
        <v>791</v>
      </c>
    </row>
    <row r="40" spans="3:4" ht="29.25" thickBot="1" x14ac:dyDescent="0.3">
      <c r="C40" s="720" t="s">
        <v>264</v>
      </c>
      <c r="D40" s="908" t="s">
        <v>796</v>
      </c>
    </row>
    <row r="41" spans="3:4" ht="33.75" thickBot="1" x14ac:dyDescent="0.3">
      <c r="C41" s="943" t="s">
        <v>265</v>
      </c>
      <c r="D41" s="950" t="s">
        <v>770</v>
      </c>
    </row>
    <row r="42" spans="3:4" ht="29.25" thickBot="1" x14ac:dyDescent="0.3">
      <c r="C42" s="720" t="s">
        <v>266</v>
      </c>
      <c r="D42" s="911" t="s">
        <v>777</v>
      </c>
    </row>
    <row r="43" spans="3:4" ht="29.25" thickBot="1" x14ac:dyDescent="0.3">
      <c r="C43" s="876" t="s">
        <v>267</v>
      </c>
      <c r="D43" s="924" t="s">
        <v>1257</v>
      </c>
    </row>
    <row r="44" spans="3:4" ht="17.25" thickBot="1" x14ac:dyDescent="0.3">
      <c r="C44" s="947" t="s">
        <v>268</v>
      </c>
      <c r="D44" s="954" t="s">
        <v>783</v>
      </c>
    </row>
    <row r="45" spans="3:4" ht="43.5" thickBot="1" x14ac:dyDescent="0.3">
      <c r="C45" s="876" t="s">
        <v>269</v>
      </c>
      <c r="D45" s="904" t="s">
        <v>1157</v>
      </c>
    </row>
    <row r="46" spans="3:4" ht="28.5" x14ac:dyDescent="0.25">
      <c r="C46" s="876" t="s">
        <v>270</v>
      </c>
      <c r="D46" s="904" t="s">
        <v>1165</v>
      </c>
    </row>
    <row r="47" spans="3:4" ht="17.25" thickBot="1" x14ac:dyDescent="0.3">
      <c r="C47" s="951" t="s">
        <v>271</v>
      </c>
      <c r="D47" s="955" t="s">
        <v>669</v>
      </c>
    </row>
    <row r="48" spans="3:4" ht="29.25" thickBot="1" x14ac:dyDescent="0.3">
      <c r="C48" s="720" t="s">
        <v>272</v>
      </c>
      <c r="D48" s="906" t="s">
        <v>1176</v>
      </c>
    </row>
    <row r="49" spans="2:4" ht="29.25" thickBot="1" x14ac:dyDescent="0.3">
      <c r="C49" s="876" t="s">
        <v>273</v>
      </c>
      <c r="D49" s="904" t="s">
        <v>1183</v>
      </c>
    </row>
    <row r="50" spans="2:4" ht="29.25" thickBot="1" x14ac:dyDescent="0.3">
      <c r="C50" s="720" t="s">
        <v>274</v>
      </c>
      <c r="D50" s="908" t="s">
        <v>929</v>
      </c>
    </row>
    <row r="51" spans="2:4" ht="29.25" thickBot="1" x14ac:dyDescent="0.3">
      <c r="C51" s="720" t="s">
        <v>275</v>
      </c>
      <c r="D51" s="908" t="s">
        <v>931</v>
      </c>
    </row>
    <row r="52" spans="2:4" ht="29.25" thickBot="1" x14ac:dyDescent="0.3">
      <c r="C52" s="720" t="s">
        <v>276</v>
      </c>
      <c r="D52" s="908" t="s">
        <v>932</v>
      </c>
    </row>
    <row r="53" spans="2:4" ht="43.5" thickBot="1" x14ac:dyDescent="0.3">
      <c r="C53" s="876" t="s">
        <v>277</v>
      </c>
      <c r="D53" s="900" t="s">
        <v>935</v>
      </c>
    </row>
    <row r="54" spans="2:4" ht="29.25" thickBot="1" x14ac:dyDescent="0.3">
      <c r="C54" s="876" t="s">
        <v>278</v>
      </c>
      <c r="D54" s="902" t="s">
        <v>938</v>
      </c>
    </row>
    <row r="55" spans="2:4" ht="29.25" thickBot="1" x14ac:dyDescent="0.3">
      <c r="C55" s="876" t="s">
        <v>279</v>
      </c>
      <c r="D55" s="912" t="s">
        <v>640</v>
      </c>
    </row>
    <row r="56" spans="2:4" ht="43.5" thickBot="1" x14ac:dyDescent="0.3">
      <c r="C56" s="876" t="s">
        <v>280</v>
      </c>
      <c r="D56" s="912" t="s">
        <v>649</v>
      </c>
    </row>
    <row r="57" spans="2:4" ht="29.25" thickBot="1" x14ac:dyDescent="0.3">
      <c r="C57" s="876" t="s">
        <v>281</v>
      </c>
      <c r="D57" s="900" t="s">
        <v>943</v>
      </c>
    </row>
    <row r="58" spans="2:4" ht="43.5" thickBot="1" x14ac:dyDescent="0.3">
      <c r="C58" s="876" t="s">
        <v>282</v>
      </c>
      <c r="D58" s="899" t="s">
        <v>681</v>
      </c>
    </row>
    <row r="59" spans="2:4" ht="43.5" thickBot="1" x14ac:dyDescent="0.3">
      <c r="C59" s="876" t="s">
        <v>283</v>
      </c>
      <c r="D59" s="898" t="s">
        <v>692</v>
      </c>
    </row>
    <row r="60" spans="2:4" ht="29.25" thickBot="1" x14ac:dyDescent="0.3">
      <c r="B60" t="s">
        <v>1381</v>
      </c>
      <c r="C60" s="944" t="s">
        <v>284</v>
      </c>
      <c r="D60" s="956" t="s">
        <v>1374</v>
      </c>
    </row>
    <row r="61" spans="2:4" ht="43.5" thickBot="1" x14ac:dyDescent="0.3">
      <c r="C61" s="876" t="s">
        <v>285</v>
      </c>
      <c r="D61" s="912" t="s">
        <v>950</v>
      </c>
    </row>
    <row r="62" spans="2:4" ht="29.25" thickBot="1" x14ac:dyDescent="0.3">
      <c r="C62" s="876" t="s">
        <v>286</v>
      </c>
      <c r="D62" s="912" t="s">
        <v>955</v>
      </c>
    </row>
    <row r="63" spans="2:4" ht="29.25" thickBot="1" x14ac:dyDescent="0.3">
      <c r="C63" s="876" t="s">
        <v>287</v>
      </c>
      <c r="D63" s="900" t="s">
        <v>961</v>
      </c>
    </row>
    <row r="64" spans="2:4" ht="29.25" thickBot="1" x14ac:dyDescent="0.3">
      <c r="C64" s="876" t="s">
        <v>288</v>
      </c>
      <c r="D64" s="902" t="s">
        <v>966</v>
      </c>
    </row>
    <row r="65" spans="2:4" ht="33.75" thickBot="1" x14ac:dyDescent="0.3">
      <c r="C65" s="943" t="s">
        <v>289</v>
      </c>
      <c r="D65" s="950" t="s">
        <v>753</v>
      </c>
    </row>
    <row r="66" spans="2:4" ht="29.25" thickBot="1" x14ac:dyDescent="0.3">
      <c r="C66" s="720" t="s">
        <v>290</v>
      </c>
      <c r="D66" s="931" t="s">
        <v>967</v>
      </c>
    </row>
    <row r="67" spans="2:4" ht="29.25" thickBot="1" x14ac:dyDescent="0.3">
      <c r="C67" s="720" t="s">
        <v>291</v>
      </c>
      <c r="D67" s="906" t="s">
        <v>980</v>
      </c>
    </row>
    <row r="68" spans="2:4" ht="29.25" thickBot="1" x14ac:dyDescent="0.3">
      <c r="C68" s="876" t="s">
        <v>292</v>
      </c>
      <c r="D68" s="904" t="s">
        <v>984</v>
      </c>
    </row>
    <row r="69" spans="2:4" ht="29.25" thickBot="1" x14ac:dyDescent="0.3">
      <c r="C69" s="876" t="s">
        <v>293</v>
      </c>
      <c r="D69" s="904" t="s">
        <v>987</v>
      </c>
    </row>
    <row r="70" spans="2:4" ht="43.5" thickBot="1" x14ac:dyDescent="0.3">
      <c r="C70" s="720" t="s">
        <v>294</v>
      </c>
      <c r="D70" s="906" t="s">
        <v>821</v>
      </c>
    </row>
    <row r="71" spans="2:4" ht="29.25" thickBot="1" x14ac:dyDescent="0.3">
      <c r="C71" s="884" t="s">
        <v>295</v>
      </c>
      <c r="D71" s="915" t="s">
        <v>993</v>
      </c>
    </row>
    <row r="72" spans="2:4" ht="29.25" thickBot="1" x14ac:dyDescent="0.3">
      <c r="C72" s="720" t="s">
        <v>296</v>
      </c>
      <c r="D72" s="914" t="s">
        <v>827</v>
      </c>
    </row>
    <row r="73" spans="2:4" ht="29.25" thickBot="1" x14ac:dyDescent="0.3">
      <c r="C73" s="877" t="s">
        <v>297</v>
      </c>
      <c r="D73" s="916" t="s">
        <v>997</v>
      </c>
    </row>
    <row r="74" spans="2:4" ht="43.5" thickBot="1" x14ac:dyDescent="0.3">
      <c r="B74" t="s">
        <v>1381</v>
      </c>
      <c r="C74" s="957" t="s">
        <v>298</v>
      </c>
      <c r="D74" s="934" t="s">
        <v>1375</v>
      </c>
    </row>
    <row r="75" spans="2:4" ht="43.5" thickBot="1" x14ac:dyDescent="0.3">
      <c r="C75" s="720" t="s">
        <v>299</v>
      </c>
      <c r="D75" s="906" t="s">
        <v>832</v>
      </c>
    </row>
    <row r="76" spans="2:4" ht="29.25" thickBot="1" x14ac:dyDescent="0.3">
      <c r="C76" s="876" t="s">
        <v>300</v>
      </c>
      <c r="D76" s="958" t="s">
        <v>998</v>
      </c>
    </row>
    <row r="77" spans="2:4" ht="33.75" thickBot="1" x14ac:dyDescent="0.3">
      <c r="C77" s="947" t="s">
        <v>301</v>
      </c>
      <c r="D77" s="959" t="s">
        <v>1245</v>
      </c>
    </row>
    <row r="78" spans="2:4" ht="29.25" thickBot="1" x14ac:dyDescent="0.3">
      <c r="C78" s="876" t="s">
        <v>302</v>
      </c>
      <c r="D78" s="904" t="s">
        <v>839</v>
      </c>
    </row>
    <row r="79" spans="2:4" ht="43.5" thickBot="1" x14ac:dyDescent="0.3">
      <c r="C79" s="876" t="s">
        <v>303</v>
      </c>
      <c r="D79" s="904" t="s">
        <v>1001</v>
      </c>
    </row>
    <row r="80" spans="2:4" ht="17.25" thickBot="1" x14ac:dyDescent="0.3">
      <c r="C80" s="943" t="s">
        <v>304</v>
      </c>
      <c r="D80" s="960" t="s">
        <v>851</v>
      </c>
    </row>
    <row r="81" spans="2:4" ht="29.25" thickBot="1" x14ac:dyDescent="0.3">
      <c r="C81" s="720" t="s">
        <v>305</v>
      </c>
      <c r="D81" s="906" t="s">
        <v>1005</v>
      </c>
    </row>
    <row r="82" spans="2:4" x14ac:dyDescent="0.25">
      <c r="C82" s="2257" t="s">
        <v>306</v>
      </c>
      <c r="D82" s="2258" t="s">
        <v>497</v>
      </c>
    </row>
    <row r="83" spans="2:4" ht="15.75" thickBot="1" x14ac:dyDescent="0.3">
      <c r="C83" s="2257"/>
      <c r="D83" s="2258"/>
    </row>
    <row r="84" spans="2:4" ht="43.5" thickBot="1" x14ac:dyDescent="0.3">
      <c r="C84" s="876" t="s">
        <v>307</v>
      </c>
      <c r="D84" s="902" t="s">
        <v>508</v>
      </c>
    </row>
    <row r="85" spans="2:4" ht="29.25" thickBot="1" x14ac:dyDescent="0.3">
      <c r="C85" s="720" t="s">
        <v>308</v>
      </c>
      <c r="D85" s="900" t="s">
        <v>1010</v>
      </c>
    </row>
    <row r="86" spans="2:4" ht="29.25" thickBot="1" x14ac:dyDescent="0.3">
      <c r="C86" s="884" t="s">
        <v>309</v>
      </c>
      <c r="D86" s="917" t="s">
        <v>1013</v>
      </c>
    </row>
    <row r="87" spans="2:4" ht="43.5" thickBot="1" x14ac:dyDescent="0.3">
      <c r="B87" t="s">
        <v>1381</v>
      </c>
      <c r="C87" s="961" t="s">
        <v>310</v>
      </c>
      <c r="D87" s="962" t="s">
        <v>1376</v>
      </c>
    </row>
    <row r="88" spans="2:4" ht="29.25" thickBot="1" x14ac:dyDescent="0.3">
      <c r="C88" s="876" t="s">
        <v>311</v>
      </c>
      <c r="D88" s="913" t="s">
        <v>1016</v>
      </c>
    </row>
    <row r="89" spans="2:4" ht="17.25" thickBot="1" x14ac:dyDescent="0.3">
      <c r="C89" s="943" t="s">
        <v>312</v>
      </c>
      <c r="D89" s="963" t="s">
        <v>900</v>
      </c>
    </row>
    <row r="90" spans="2:4" ht="29.25" thickBot="1" x14ac:dyDescent="0.3">
      <c r="C90" s="892" t="s">
        <v>313</v>
      </c>
      <c r="D90" s="918" t="s">
        <v>1019</v>
      </c>
    </row>
    <row r="91" spans="2:4" ht="29.25" thickBot="1" x14ac:dyDescent="0.3">
      <c r="B91" t="s">
        <v>1381</v>
      </c>
      <c r="C91" s="964" t="s">
        <v>314</v>
      </c>
      <c r="D91" s="965" t="s">
        <v>1377</v>
      </c>
    </row>
    <row r="92" spans="2:4" ht="29.25" thickBot="1" x14ac:dyDescent="0.3">
      <c r="B92" t="s">
        <v>1381</v>
      </c>
      <c r="C92" s="964" t="s">
        <v>315</v>
      </c>
      <c r="D92" s="965" t="s">
        <v>1378</v>
      </c>
    </row>
    <row r="93" spans="2:4" ht="29.25" thickBot="1" x14ac:dyDescent="0.3">
      <c r="B93" t="s">
        <v>1381</v>
      </c>
      <c r="C93" s="964" t="s">
        <v>316</v>
      </c>
      <c r="D93" s="965" t="s">
        <v>1379</v>
      </c>
    </row>
    <row r="94" spans="2:4" ht="29.25" thickBot="1" x14ac:dyDescent="0.3">
      <c r="B94" s="720" t="s">
        <v>331</v>
      </c>
      <c r="C94" s="876" t="s">
        <v>331</v>
      </c>
      <c r="D94" s="913" t="s">
        <v>1020</v>
      </c>
    </row>
    <row r="95" spans="2:4" ht="43.5" thickBot="1" x14ac:dyDescent="0.3">
      <c r="C95" s="720" t="s">
        <v>317</v>
      </c>
      <c r="D95" s="941" t="s">
        <v>524</v>
      </c>
    </row>
    <row r="96" spans="2:4" ht="17.25" thickBot="1" x14ac:dyDescent="0.3">
      <c r="C96" s="943" t="s">
        <v>318</v>
      </c>
      <c r="D96" s="966" t="s">
        <v>526</v>
      </c>
    </row>
    <row r="97" spans="2:4" ht="43.5" thickBot="1" x14ac:dyDescent="0.3">
      <c r="C97" s="876" t="s">
        <v>319</v>
      </c>
      <c r="D97" s="933" t="s">
        <v>1032</v>
      </c>
    </row>
    <row r="98" spans="2:4" ht="43.5" thickBot="1" x14ac:dyDescent="0.3">
      <c r="C98" s="876" t="s">
        <v>320</v>
      </c>
      <c r="D98" s="942" t="s">
        <v>562</v>
      </c>
    </row>
    <row r="99" spans="2:4" ht="29.25" thickBot="1" x14ac:dyDescent="0.3">
      <c r="C99" s="876" t="s">
        <v>321</v>
      </c>
      <c r="D99" s="900" t="s">
        <v>567</v>
      </c>
    </row>
    <row r="100" spans="2:4" ht="29.25" thickBot="1" x14ac:dyDescent="0.3">
      <c r="C100" s="876" t="s">
        <v>322</v>
      </c>
      <c r="D100" s="932" t="s">
        <v>577</v>
      </c>
    </row>
    <row r="101" spans="2:4" ht="17.25" thickBot="1" x14ac:dyDescent="0.3">
      <c r="C101" s="943" t="s">
        <v>323</v>
      </c>
      <c r="D101" s="966" t="s">
        <v>592</v>
      </c>
    </row>
    <row r="102" spans="2:4" ht="33.75" thickBot="1" x14ac:dyDescent="0.3">
      <c r="B102" t="s">
        <v>1381</v>
      </c>
      <c r="C102" s="944" t="s">
        <v>324</v>
      </c>
      <c r="D102" s="967" t="s">
        <v>1380</v>
      </c>
    </row>
    <row r="103" spans="2:4" ht="43.5" thickBot="1" x14ac:dyDescent="0.3">
      <c r="B103" s="720" t="s">
        <v>329</v>
      </c>
      <c r="C103" s="876" t="s">
        <v>329</v>
      </c>
      <c r="D103" s="933" t="s">
        <v>672</v>
      </c>
    </row>
    <row r="104" spans="2:4" ht="43.5" thickBot="1" x14ac:dyDescent="0.3">
      <c r="C104" s="876" t="s">
        <v>325</v>
      </c>
      <c r="D104" s="904" t="s">
        <v>1041</v>
      </c>
    </row>
    <row r="105" spans="2:4" x14ac:dyDescent="0.25">
      <c r="C105" s="1595" t="s">
        <v>326</v>
      </c>
      <c r="D105" s="1861" t="s">
        <v>1045</v>
      </c>
    </row>
    <row r="106" spans="2:4" ht="15.75" thickBot="1" x14ac:dyDescent="0.3">
      <c r="C106" s="1597"/>
      <c r="D106" s="1862"/>
    </row>
    <row r="107" spans="2:4" ht="33.75" thickBot="1" x14ac:dyDescent="0.3">
      <c r="C107" s="968" t="s">
        <v>327</v>
      </c>
      <c r="D107" s="969" t="s">
        <v>608</v>
      </c>
    </row>
    <row r="108" spans="2:4" ht="33.75" thickBot="1" x14ac:dyDescent="0.3">
      <c r="C108" s="947" t="s">
        <v>330</v>
      </c>
      <c r="D108" s="970" t="s">
        <v>864</v>
      </c>
    </row>
    <row r="109" spans="2:4" x14ac:dyDescent="0.25">
      <c r="C109" s="2251" t="s">
        <v>332</v>
      </c>
      <c r="D109" s="2253" t="s">
        <v>1349</v>
      </c>
    </row>
    <row r="110" spans="2:4" ht="15.75" thickBot="1" x14ac:dyDescent="0.3">
      <c r="C110" s="2252"/>
      <c r="D110" s="2254"/>
    </row>
  </sheetData>
  <protectedRanges>
    <protectedRange algorithmName="SHA-512" hashValue="G9bsd8ul70ySco/fjwoWEDABnXqVPz4YLkYmFCYj+rKlKkH9jH+EOHsXMfELT3EUbmL/wOE+3Kxk47F1wcNXBA==" saltValue="Bv4mwMmuON34DS/avFYXpQ==" spinCount="100000" sqref="D32" name="Rango1_4_2"/>
    <protectedRange algorithmName="SHA-512" hashValue="G9bsd8ul70ySco/fjwoWEDABnXqVPz4YLkYmFCYj+rKlKkH9jH+EOHsXMfELT3EUbmL/wOE+3Kxk47F1wcNXBA==" saltValue="Bv4mwMmuON34DS/avFYXpQ==" spinCount="100000" sqref="C9:D9" name="Rango1"/>
    <protectedRange algorithmName="SHA-512" hashValue="G9bsd8ul70ySco/fjwoWEDABnXqVPz4YLkYmFCYj+rKlKkH9jH+EOHsXMfELT3EUbmL/wOE+3Kxk47F1wcNXBA==" saltValue="Bv4mwMmuON34DS/avFYXpQ==" spinCount="100000" sqref="C13:D14" name="Rango1_1"/>
    <protectedRange algorithmName="SHA-512" hashValue="G9bsd8ul70ySco/fjwoWEDABnXqVPz4YLkYmFCYj+rKlKkH9jH+EOHsXMfELT3EUbmL/wOE+3Kxk47F1wcNXBA==" saltValue="Bv4mwMmuON34DS/avFYXpQ==" spinCount="100000" sqref="C19:D20" name="Rango1_2"/>
    <protectedRange algorithmName="SHA-512" hashValue="G9bsd8ul70ySco/fjwoWEDABnXqVPz4YLkYmFCYj+rKlKkH9jH+EOHsXMfELT3EUbmL/wOE+3Kxk47F1wcNXBA==" saltValue="Bv4mwMmuON34DS/avFYXpQ==" spinCount="100000" sqref="C22:D22" name="Rango1_3"/>
    <protectedRange algorithmName="SHA-512" hashValue="G9bsd8ul70ySco/fjwoWEDABnXqVPz4YLkYmFCYj+rKlKkH9jH+EOHsXMfELT3EUbmL/wOE+3Kxk47F1wcNXBA==" saltValue="Bv4mwMmuON34DS/avFYXpQ==" spinCount="100000" sqref="C28:D28" name="Rango1_5"/>
    <protectedRange algorithmName="SHA-512" hashValue="G9bsd8ul70ySco/fjwoWEDABnXqVPz4YLkYmFCYj+rKlKkH9jH+EOHsXMfELT3EUbmL/wOE+3Kxk47F1wcNXBA==" saltValue="Bv4mwMmuON34DS/avFYXpQ==" spinCount="100000" sqref="C29:C30" name="Rango1_6"/>
    <protectedRange algorithmName="SHA-512" hashValue="G9bsd8ul70ySco/fjwoWEDABnXqVPz4YLkYmFCYj+rKlKkH9jH+EOHsXMfELT3EUbmL/wOE+3Kxk47F1wcNXBA==" saltValue="Bv4mwMmuON34DS/avFYXpQ==" spinCount="100000" sqref="D29:D30" name="Rango1_12"/>
    <protectedRange algorithmName="SHA-512" hashValue="G9bsd8ul70ySco/fjwoWEDABnXqVPz4YLkYmFCYj+rKlKkH9jH+EOHsXMfELT3EUbmL/wOE+3Kxk47F1wcNXBA==" saltValue="Bv4mwMmuON34DS/avFYXpQ==" spinCount="100000" sqref="C41:D41" name="Rango1_7"/>
    <protectedRange algorithmName="SHA-512" hashValue="G9bsd8ul70ySco/fjwoWEDABnXqVPz4YLkYmFCYj+rKlKkH9jH+EOHsXMfELT3EUbmL/wOE+3Kxk47F1wcNXBA==" saltValue="Bv4mwMmuON34DS/avFYXpQ==" spinCount="100000" sqref="C47:D47" name="Rango1_8"/>
    <protectedRange algorithmName="SHA-512" hashValue="G9bsd8ul70ySco/fjwoWEDABnXqVPz4YLkYmFCYj+rKlKkH9jH+EOHsXMfELT3EUbmL/wOE+3Kxk47F1wcNXBA==" saltValue="Bv4mwMmuON34DS/avFYXpQ==" spinCount="100000" sqref="C65:D65" name="Rango1_9"/>
    <protectedRange algorithmName="SHA-512" hashValue="G9bsd8ul70ySco/fjwoWEDABnXqVPz4YLkYmFCYj+rKlKkH9jH+EOHsXMfELT3EUbmL/wOE+3Kxk47F1wcNXBA==" saltValue="Bv4mwMmuON34DS/avFYXpQ==" spinCount="100000" sqref="C82:D83" name="Rango1_10"/>
    <protectedRange algorithmName="SHA-512" hashValue="G9bsd8ul70ySco/fjwoWEDABnXqVPz4YLkYmFCYj+rKlKkH9jH+EOHsXMfELT3EUbmL/wOE+3Kxk47F1wcNXBA==" saltValue="Bv4mwMmuON34DS/avFYXpQ==" spinCount="100000" sqref="C89" name="Rango1_11"/>
    <protectedRange algorithmName="SHA-512" hashValue="G9bsd8ul70ySco/fjwoWEDABnXqVPz4YLkYmFCYj+rKlKkH9jH+EOHsXMfELT3EUbmL/wOE+3Kxk47F1wcNXBA==" saltValue="Bv4mwMmuON34DS/avFYXpQ==" spinCount="100000" sqref="D89" name="Rango1_4_3"/>
    <protectedRange algorithmName="SHA-512" hashValue="G9bsd8ul70ySco/fjwoWEDABnXqVPz4YLkYmFCYj+rKlKkH9jH+EOHsXMfELT3EUbmL/wOE+3Kxk47F1wcNXBA==" saltValue="Bv4mwMmuON34DS/avFYXpQ==" spinCount="100000" sqref="C96" name="Rango1_13"/>
    <protectedRange algorithmName="SHA-512" hashValue="G9bsd8ul70ySco/fjwoWEDABnXqVPz4YLkYmFCYj+rKlKkH9jH+EOHsXMfELT3EUbmL/wOE+3Kxk47F1wcNXBA==" saltValue="Bv4mwMmuON34DS/avFYXpQ==" spinCount="100000" sqref="D96" name="Rango1_18"/>
    <protectedRange algorithmName="SHA-512" hashValue="G9bsd8ul70ySco/fjwoWEDABnXqVPz4YLkYmFCYj+rKlKkH9jH+EOHsXMfELT3EUbmL/wOE+3Kxk47F1wcNXBA==" saltValue="Bv4mwMmuON34DS/avFYXpQ==" spinCount="100000" sqref="C101:D102" name="Rango1_14"/>
    <protectedRange algorithmName="SHA-512" hashValue="G9bsd8ul70ySco/fjwoWEDABnXqVPz4YLkYmFCYj+rKlKkH9jH+EOHsXMfELT3EUbmL/wOE+3Kxk47F1wcNXBA==" saltValue="Bv4mwMmuON34DS/avFYXpQ==" spinCount="100000" sqref="C107:D107" name="Rango1_15"/>
  </protectedRanges>
  <mergeCells count="13">
    <mergeCell ref="E7:F9"/>
    <mergeCell ref="C109:C110"/>
    <mergeCell ref="D109:D110"/>
    <mergeCell ref="C105:C106"/>
    <mergeCell ref="D105:D106"/>
    <mergeCell ref="C13:C14"/>
    <mergeCell ref="D13:D14"/>
    <mergeCell ref="C19:C20"/>
    <mergeCell ref="D19:D20"/>
    <mergeCell ref="C82:C83"/>
    <mergeCell ref="D82:D83"/>
    <mergeCell ref="C25:C26"/>
    <mergeCell ref="D25:D26"/>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907146E9-9788-4DB0-80CC-D4E8D627D869}">
          <x14:formula1>
            <xm:f>'E:\PLANEACIÓN 2022\RIESGOS 2022\[Oficial Mapa de Riesgos institucional 2022 versión 1(Recuperado automáticamente).xlsx]No Eliminar'!#REF!</xm:f>
          </x14:formula1>
          <xm:sqref>C43</xm:sqref>
        </x14:dataValidation>
        <x14:dataValidation type="list" allowBlank="1" showInputMessage="1" showErrorMessage="1" xr:uid="{C09A28A5-288F-4E21-BDF0-ADE2C8E4B1B1}">
          <x14:formula1>
            <xm:f>'C:\Users\OGOMEZP\Downloads\[Formato Mapa de Riesgos 2022 (version 1) (2).xlsx]No Eliminar'!#REF!</xm:f>
          </x14:formula1>
          <xm:sqref>C36:C37</xm:sqref>
        </x14:dataValidation>
        <x14:dataValidation type="list" allowBlank="1" showInputMessage="1" showErrorMessage="1" xr:uid="{D64566E0-A0F8-429F-ADB7-1238879DA948}">
          <x14:formula1>
            <xm:f>'No Eliminar'!$R$3:$R$117</xm:f>
          </x14:formula1>
          <xm:sqref>C21:C25 C27:C35 C38:C42 C3:C13 B16 C15:C19 C44:C82 C84:C88 B94 C90:C105 B103 C107:C109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V117"/>
  <sheetViews>
    <sheetView workbookViewId="0">
      <selection activeCell="E5" sqref="E5"/>
    </sheetView>
  </sheetViews>
  <sheetFormatPr baseColWidth="10" defaultColWidth="11.42578125" defaultRowHeight="15" x14ac:dyDescent="0.25"/>
  <cols>
    <col min="1" max="1" width="2.42578125" style="14" customWidth="1"/>
    <col min="2" max="2" width="33" style="14" customWidth="1"/>
    <col min="3" max="3" width="56.7109375" style="14" customWidth="1"/>
    <col min="4" max="5" width="41.5703125" style="14" customWidth="1"/>
    <col min="6" max="6" width="30.5703125" style="14" customWidth="1"/>
    <col min="7" max="7" width="12.28515625" style="14" bestFit="1" customWidth="1"/>
    <col min="8" max="8" width="12.28515625" style="14" customWidth="1"/>
    <col min="9" max="10" width="23.5703125" style="14" customWidth="1"/>
    <col min="11" max="11" width="38.42578125" style="16" customWidth="1"/>
    <col min="12" max="12" width="59.7109375" style="16" customWidth="1"/>
    <col min="13" max="13" width="16.28515625" style="14" customWidth="1"/>
    <col min="14" max="14" width="17.140625" style="14" customWidth="1"/>
    <col min="15" max="15" width="19.5703125" style="14" customWidth="1"/>
    <col min="16" max="16" width="37.28515625" style="14" customWidth="1"/>
    <col min="17" max="17" width="21.42578125" style="14" customWidth="1"/>
    <col min="18" max="18" width="11.42578125" style="14"/>
    <col min="19" max="19" width="16.140625" style="14" customWidth="1"/>
    <col min="20" max="20" width="11.42578125" style="14"/>
    <col min="21" max="21" width="17" style="14" customWidth="1"/>
    <col min="22" max="22" width="33.42578125" style="14" customWidth="1"/>
    <col min="23" max="16384" width="11.42578125" style="14"/>
  </cols>
  <sheetData>
    <row r="2" spans="2:22" x14ac:dyDescent="0.25">
      <c r="B2" s="12" t="s">
        <v>101</v>
      </c>
      <c r="C2" s="12" t="s">
        <v>211</v>
      </c>
      <c r="D2" s="12"/>
      <c r="E2" s="12"/>
      <c r="F2" s="12" t="s">
        <v>102</v>
      </c>
      <c r="G2" s="12" t="s">
        <v>103</v>
      </c>
      <c r="H2" s="12" t="s">
        <v>104</v>
      </c>
      <c r="I2" s="12" t="s">
        <v>105</v>
      </c>
      <c r="J2" s="12" t="s">
        <v>104</v>
      </c>
      <c r="K2" s="13" t="s">
        <v>106</v>
      </c>
      <c r="L2" s="13" t="s">
        <v>107</v>
      </c>
      <c r="M2" s="12" t="s">
        <v>108</v>
      </c>
      <c r="N2" s="12" t="s">
        <v>103</v>
      </c>
      <c r="O2" s="12" t="s">
        <v>105</v>
      </c>
      <c r="P2" s="12" t="s">
        <v>109</v>
      </c>
      <c r="S2" s="12" t="s">
        <v>110</v>
      </c>
    </row>
    <row r="3" spans="2:22" ht="24.75" customHeight="1" x14ac:dyDescent="0.25">
      <c r="B3" s="32" t="s">
        <v>190</v>
      </c>
      <c r="C3" s="2259" t="s">
        <v>204</v>
      </c>
      <c r="D3" s="2259"/>
      <c r="E3" s="34" t="s">
        <v>222</v>
      </c>
      <c r="F3" s="14" t="s">
        <v>111</v>
      </c>
      <c r="G3" s="30" t="s">
        <v>112</v>
      </c>
      <c r="H3" s="31">
        <v>0.2</v>
      </c>
      <c r="I3" s="32" t="s">
        <v>113</v>
      </c>
      <c r="J3" s="31">
        <v>0.2</v>
      </c>
      <c r="K3" s="16" t="s">
        <v>114</v>
      </c>
      <c r="L3" s="16" t="s">
        <v>61</v>
      </c>
      <c r="M3" s="14" t="s">
        <v>56</v>
      </c>
      <c r="N3" s="15" t="s">
        <v>112</v>
      </c>
      <c r="O3" s="14" t="s">
        <v>113</v>
      </c>
      <c r="P3" s="17" t="s">
        <v>115</v>
      </c>
      <c r="Q3" s="14" t="s">
        <v>90</v>
      </c>
      <c r="R3" s="14" t="s">
        <v>231</v>
      </c>
      <c r="T3" s="14" t="s">
        <v>67</v>
      </c>
      <c r="V3" s="14" t="s">
        <v>101</v>
      </c>
    </row>
    <row r="4" spans="2:22" ht="26.25" customHeight="1" x14ac:dyDescent="0.25">
      <c r="B4" s="32" t="s">
        <v>191</v>
      </c>
      <c r="C4" s="2259" t="s">
        <v>215</v>
      </c>
      <c r="D4" s="2259"/>
      <c r="E4" s="34" t="s">
        <v>221</v>
      </c>
      <c r="F4" s="14" t="s">
        <v>116</v>
      </c>
      <c r="G4" s="30" t="s">
        <v>90</v>
      </c>
      <c r="H4" s="31">
        <v>0.4</v>
      </c>
      <c r="I4" s="32" t="s">
        <v>117</v>
      </c>
      <c r="J4" s="31">
        <v>0.4</v>
      </c>
      <c r="K4" s="18" t="s">
        <v>118</v>
      </c>
      <c r="L4" s="16" t="s">
        <v>62</v>
      </c>
      <c r="M4" s="14" t="s">
        <v>69</v>
      </c>
      <c r="N4" s="15" t="s">
        <v>90</v>
      </c>
      <c r="O4" s="14" t="s">
        <v>117</v>
      </c>
      <c r="P4" s="17" t="s">
        <v>119</v>
      </c>
      <c r="Q4" s="14" t="s">
        <v>90</v>
      </c>
      <c r="R4" s="14" t="s">
        <v>232</v>
      </c>
      <c r="T4" s="14" t="s">
        <v>120</v>
      </c>
      <c r="V4" s="14" t="s">
        <v>355</v>
      </c>
    </row>
    <row r="5" spans="2:22" ht="44.25" customHeight="1" x14ac:dyDescent="0.25">
      <c r="B5" s="32" t="s">
        <v>192</v>
      </c>
      <c r="C5" s="2259" t="s">
        <v>214</v>
      </c>
      <c r="D5" s="2259"/>
      <c r="E5" s="34" t="s">
        <v>1635</v>
      </c>
      <c r="F5" s="14" t="s">
        <v>121</v>
      </c>
      <c r="G5" s="30" t="s">
        <v>122</v>
      </c>
      <c r="H5" s="31">
        <v>0.6</v>
      </c>
      <c r="I5" s="32" t="s">
        <v>123</v>
      </c>
      <c r="J5" s="31">
        <v>0.6</v>
      </c>
      <c r="K5" s="16" t="s">
        <v>124</v>
      </c>
      <c r="L5" s="16" t="s">
        <v>55</v>
      </c>
      <c r="N5" s="15" t="s">
        <v>122</v>
      </c>
      <c r="O5" s="14" t="s">
        <v>123</v>
      </c>
      <c r="P5" s="11" t="s">
        <v>125</v>
      </c>
      <c r="Q5" s="14" t="s">
        <v>126</v>
      </c>
      <c r="R5" s="14" t="s">
        <v>233</v>
      </c>
      <c r="T5" s="14" t="s">
        <v>127</v>
      </c>
      <c r="V5" s="14" t="s">
        <v>356</v>
      </c>
    </row>
    <row r="6" spans="2:22" ht="37.5" customHeight="1" x14ac:dyDescent="0.25">
      <c r="B6" s="32" t="s">
        <v>193</v>
      </c>
      <c r="C6" s="2259" t="s">
        <v>206</v>
      </c>
      <c r="D6" s="2259"/>
      <c r="E6" s="34" t="s">
        <v>227</v>
      </c>
      <c r="F6" s="14" t="s">
        <v>128</v>
      </c>
      <c r="G6" s="30" t="s">
        <v>129</v>
      </c>
      <c r="H6" s="31">
        <v>0.8</v>
      </c>
      <c r="I6" s="32" t="s">
        <v>130</v>
      </c>
      <c r="J6" s="31">
        <v>0.8</v>
      </c>
      <c r="K6" s="16" t="s">
        <v>60</v>
      </c>
      <c r="L6" s="19" t="s">
        <v>131</v>
      </c>
      <c r="N6" s="15" t="s">
        <v>129</v>
      </c>
      <c r="O6" s="14" t="s">
        <v>130</v>
      </c>
      <c r="P6" s="20" t="s">
        <v>132</v>
      </c>
      <c r="Q6" s="14" t="s">
        <v>129</v>
      </c>
      <c r="R6" s="14" t="s">
        <v>234</v>
      </c>
      <c r="T6" s="14" t="s">
        <v>133</v>
      </c>
      <c r="V6" s="14" t="s">
        <v>357</v>
      </c>
    </row>
    <row r="7" spans="2:22" ht="36" customHeight="1" x14ac:dyDescent="0.25">
      <c r="B7" s="32" t="s">
        <v>194</v>
      </c>
      <c r="C7" s="2259" t="s">
        <v>212</v>
      </c>
      <c r="D7" s="2259"/>
      <c r="E7" s="34" t="s">
        <v>228</v>
      </c>
      <c r="F7" s="14" t="s">
        <v>134</v>
      </c>
      <c r="G7" s="30" t="s">
        <v>135</v>
      </c>
      <c r="H7" s="31">
        <v>1</v>
      </c>
      <c r="I7" s="32" t="s">
        <v>136</v>
      </c>
      <c r="J7" s="31">
        <v>1</v>
      </c>
      <c r="K7" s="18"/>
      <c r="N7" s="21" t="s">
        <v>135</v>
      </c>
      <c r="O7" s="22" t="s">
        <v>136</v>
      </c>
      <c r="P7" s="3" t="s">
        <v>137</v>
      </c>
      <c r="Q7" s="14" t="s">
        <v>91</v>
      </c>
      <c r="R7" s="14" t="s">
        <v>235</v>
      </c>
      <c r="V7" s="14" t="s">
        <v>358</v>
      </c>
    </row>
    <row r="8" spans="2:22" ht="30.75" customHeight="1" x14ac:dyDescent="0.25">
      <c r="B8" s="32" t="s">
        <v>195</v>
      </c>
      <c r="C8" s="2259" t="s">
        <v>208</v>
      </c>
      <c r="D8" s="2259"/>
      <c r="E8" s="34" t="s">
        <v>230</v>
      </c>
      <c r="F8" s="14" t="s">
        <v>138</v>
      </c>
      <c r="G8" s="30" t="s">
        <v>139</v>
      </c>
      <c r="H8" s="15"/>
      <c r="I8" s="15" t="s">
        <v>140</v>
      </c>
      <c r="J8" s="15"/>
      <c r="L8" s="16" t="s">
        <v>84</v>
      </c>
      <c r="N8" s="21"/>
      <c r="O8" s="21"/>
      <c r="P8" s="17" t="s">
        <v>141</v>
      </c>
      <c r="Q8" s="14" t="s">
        <v>90</v>
      </c>
      <c r="R8" s="14" t="s">
        <v>236</v>
      </c>
      <c r="S8" s="12" t="s">
        <v>142</v>
      </c>
      <c r="T8" s="12" t="s">
        <v>143</v>
      </c>
      <c r="U8" s="12" t="s">
        <v>144</v>
      </c>
      <c r="V8" s="12" t="s">
        <v>145</v>
      </c>
    </row>
    <row r="9" spans="2:22" ht="29.25" customHeight="1" x14ac:dyDescent="0.25">
      <c r="B9" s="32" t="s">
        <v>196</v>
      </c>
      <c r="C9" s="2259" t="s">
        <v>213</v>
      </c>
      <c r="D9" s="2259"/>
      <c r="E9" s="34" t="s">
        <v>225</v>
      </c>
      <c r="F9" s="14" t="s">
        <v>146</v>
      </c>
      <c r="G9" s="30" t="s">
        <v>147</v>
      </c>
      <c r="H9" s="15"/>
      <c r="I9" s="15" t="s">
        <v>117</v>
      </c>
      <c r="J9" s="15"/>
      <c r="L9" s="16" t="s">
        <v>347</v>
      </c>
      <c r="N9" s="21"/>
      <c r="O9" s="21"/>
      <c r="P9" s="11" t="s">
        <v>148</v>
      </c>
      <c r="Q9" s="14" t="s">
        <v>126</v>
      </c>
      <c r="R9" s="14" t="s">
        <v>237</v>
      </c>
      <c r="S9" s="14" t="s">
        <v>57</v>
      </c>
      <c r="T9" s="14" t="s">
        <v>58</v>
      </c>
      <c r="U9" s="14" t="s">
        <v>59</v>
      </c>
      <c r="V9" s="23" t="s">
        <v>68</v>
      </c>
    </row>
    <row r="10" spans="2:22" ht="37.5" customHeight="1" x14ac:dyDescent="0.25">
      <c r="B10" s="32" t="s">
        <v>197</v>
      </c>
      <c r="C10" s="2259" t="s">
        <v>216</v>
      </c>
      <c r="D10" s="2259"/>
      <c r="E10" s="34" t="s">
        <v>229</v>
      </c>
      <c r="G10" s="30" t="s">
        <v>149</v>
      </c>
      <c r="H10" s="15"/>
      <c r="I10" s="15" t="s">
        <v>123</v>
      </c>
      <c r="J10" s="15"/>
      <c r="L10" s="16" t="s">
        <v>348</v>
      </c>
      <c r="N10" s="21"/>
      <c r="O10" s="21"/>
      <c r="P10" s="11" t="s">
        <v>150</v>
      </c>
      <c r="Q10" s="14" t="s">
        <v>126</v>
      </c>
      <c r="R10" s="14" t="s">
        <v>238</v>
      </c>
      <c r="S10" s="14" t="s">
        <v>73</v>
      </c>
      <c r="T10" s="14" t="s">
        <v>65</v>
      </c>
      <c r="U10" s="14" t="s">
        <v>66</v>
      </c>
      <c r="V10" s="23" t="s">
        <v>151</v>
      </c>
    </row>
    <row r="11" spans="2:22" ht="22.5" customHeight="1" x14ac:dyDescent="0.25">
      <c r="B11" s="32" t="s">
        <v>198</v>
      </c>
      <c r="C11" s="2259" t="s">
        <v>217</v>
      </c>
      <c r="D11" s="2259"/>
      <c r="E11" s="34" t="s">
        <v>226</v>
      </c>
      <c r="G11" s="30" t="s">
        <v>152</v>
      </c>
      <c r="H11" s="15"/>
      <c r="I11" s="15" t="s">
        <v>130</v>
      </c>
      <c r="J11" s="15"/>
      <c r="L11" s="16" t="s">
        <v>349</v>
      </c>
      <c r="N11" s="21"/>
      <c r="O11" s="21"/>
      <c r="P11" s="20" t="s">
        <v>153</v>
      </c>
      <c r="Q11" s="14" t="s">
        <v>129</v>
      </c>
      <c r="R11" s="14" t="s">
        <v>239</v>
      </c>
      <c r="V11" s="23" t="s">
        <v>63</v>
      </c>
    </row>
    <row r="12" spans="2:22" ht="30" x14ac:dyDescent="0.25">
      <c r="B12" s="33" t="s">
        <v>200</v>
      </c>
      <c r="C12" s="2259" t="s">
        <v>210</v>
      </c>
      <c r="D12" s="2259"/>
      <c r="E12" s="34" t="s">
        <v>221</v>
      </c>
      <c r="G12" s="30" t="s">
        <v>154</v>
      </c>
      <c r="H12" s="15"/>
      <c r="I12" s="15" t="s">
        <v>155</v>
      </c>
      <c r="J12" s="15"/>
      <c r="L12" s="16" t="s">
        <v>350</v>
      </c>
      <c r="N12" s="21"/>
      <c r="O12" s="21"/>
      <c r="P12" s="3" t="s">
        <v>156</v>
      </c>
      <c r="Q12" s="14" t="s">
        <v>91</v>
      </c>
      <c r="R12" s="14" t="s">
        <v>240</v>
      </c>
      <c r="V12" s="23" t="s">
        <v>157</v>
      </c>
    </row>
    <row r="13" spans="2:22" ht="24" customHeight="1" x14ac:dyDescent="0.25">
      <c r="B13" s="32" t="s">
        <v>199</v>
      </c>
      <c r="C13" s="2259" t="s">
        <v>207</v>
      </c>
      <c r="D13" s="2259"/>
      <c r="E13" s="34" t="s">
        <v>225</v>
      </c>
      <c r="L13" s="16" t="s">
        <v>351</v>
      </c>
      <c r="P13" s="11" t="s">
        <v>158</v>
      </c>
      <c r="Q13" s="14" t="s">
        <v>126</v>
      </c>
      <c r="R13" s="14" t="s">
        <v>241</v>
      </c>
      <c r="V13" s="23" t="s">
        <v>159</v>
      </c>
    </row>
    <row r="14" spans="2:22" ht="35.25" customHeight="1" x14ac:dyDescent="0.25">
      <c r="B14" s="32" t="s">
        <v>201</v>
      </c>
      <c r="C14" s="2259" t="s">
        <v>218</v>
      </c>
      <c r="D14" s="2259"/>
      <c r="E14" s="34" t="s">
        <v>225</v>
      </c>
      <c r="G14" s="15" t="s">
        <v>50</v>
      </c>
      <c r="K14"/>
      <c r="L14" s="16" t="s">
        <v>352</v>
      </c>
      <c r="P14" s="11" t="s">
        <v>161</v>
      </c>
      <c r="Q14" s="14" t="s">
        <v>126</v>
      </c>
      <c r="R14" s="14" t="s">
        <v>242</v>
      </c>
      <c r="V14" s="23" t="s">
        <v>51</v>
      </c>
    </row>
    <row r="15" spans="2:22" ht="27" customHeight="1" x14ac:dyDescent="0.25">
      <c r="B15" s="32" t="s">
        <v>202</v>
      </c>
      <c r="C15" s="2259" t="s">
        <v>209</v>
      </c>
      <c r="D15" s="2259"/>
      <c r="E15" s="34" t="s">
        <v>225</v>
      </c>
      <c r="G15" s="15" t="s">
        <v>346</v>
      </c>
      <c r="J15" s="2260" t="s">
        <v>160</v>
      </c>
      <c r="K15" t="s">
        <v>359</v>
      </c>
      <c r="L15" s="16" t="s">
        <v>353</v>
      </c>
      <c r="P15" s="11" t="s">
        <v>163</v>
      </c>
      <c r="Q15" s="14" t="s">
        <v>126</v>
      </c>
      <c r="R15" s="14" t="s">
        <v>243</v>
      </c>
      <c r="S15" s="12" t="s">
        <v>164</v>
      </c>
      <c r="V15" s="23" t="s">
        <v>165</v>
      </c>
    </row>
    <row r="16" spans="2:22" ht="24.75" customHeight="1" x14ac:dyDescent="0.25">
      <c r="B16" s="32" t="s">
        <v>162</v>
      </c>
      <c r="C16" s="2259" t="s">
        <v>219</v>
      </c>
      <c r="D16" s="2259"/>
      <c r="E16" s="34" t="s">
        <v>225</v>
      </c>
      <c r="G16" s="15" t="s">
        <v>74</v>
      </c>
      <c r="J16" s="2260"/>
      <c r="K16" t="s">
        <v>360</v>
      </c>
      <c r="L16" s="24"/>
      <c r="P16" s="20" t="s">
        <v>166</v>
      </c>
      <c r="Q16" s="14" t="s">
        <v>129</v>
      </c>
      <c r="R16" s="14" t="s">
        <v>244</v>
      </c>
      <c r="S16" s="25" t="s">
        <v>167</v>
      </c>
    </row>
    <row r="17" spans="2:19" ht="29.25" customHeight="1" x14ac:dyDescent="0.25">
      <c r="B17" s="32" t="s">
        <v>71</v>
      </c>
      <c r="C17" s="2259" t="s">
        <v>220</v>
      </c>
      <c r="D17" s="2259"/>
      <c r="E17" s="34" t="s">
        <v>221</v>
      </c>
      <c r="J17" s="2260"/>
      <c r="K17" t="s">
        <v>361</v>
      </c>
      <c r="L17" s="24"/>
      <c r="P17" s="3" t="s">
        <v>168</v>
      </c>
      <c r="Q17" s="14" t="s">
        <v>91</v>
      </c>
      <c r="R17" s="14" t="s">
        <v>245</v>
      </c>
      <c r="S17" s="25" t="s">
        <v>72</v>
      </c>
    </row>
    <row r="18" spans="2:19" ht="39.75" customHeight="1" x14ac:dyDescent="0.25">
      <c r="B18" s="33" t="s">
        <v>203</v>
      </c>
      <c r="C18" s="2259" t="s">
        <v>205</v>
      </c>
      <c r="D18" s="2259"/>
      <c r="E18" s="34" t="s">
        <v>223</v>
      </c>
      <c r="J18" s="2260"/>
      <c r="K18" t="s">
        <v>362</v>
      </c>
      <c r="L18" s="24"/>
      <c r="P18" s="11" t="s">
        <v>169</v>
      </c>
      <c r="Q18" s="14" t="s">
        <v>126</v>
      </c>
      <c r="R18" s="14" t="s">
        <v>246</v>
      </c>
      <c r="S18" s="25" t="s">
        <v>64</v>
      </c>
    </row>
    <row r="19" spans="2:19" x14ac:dyDescent="0.25">
      <c r="C19" s="35"/>
      <c r="D19" s="35"/>
      <c r="E19" s="35"/>
      <c r="J19" s="2260"/>
      <c r="K19" t="s">
        <v>189</v>
      </c>
      <c r="P19" s="11" t="s">
        <v>170</v>
      </c>
      <c r="Q19" s="14" t="s">
        <v>126</v>
      </c>
      <c r="R19" s="14" t="s">
        <v>247</v>
      </c>
      <c r="S19" s="25" t="s">
        <v>70</v>
      </c>
    </row>
    <row r="20" spans="2:19" x14ac:dyDescent="0.25">
      <c r="C20" s="35"/>
      <c r="D20" s="35"/>
      <c r="E20" s="35"/>
      <c r="J20" s="2250" t="s">
        <v>171</v>
      </c>
      <c r="K20" t="s">
        <v>173</v>
      </c>
      <c r="P20" s="20" t="s">
        <v>172</v>
      </c>
      <c r="Q20" s="14" t="s">
        <v>129</v>
      </c>
      <c r="R20" s="14" t="s">
        <v>248</v>
      </c>
      <c r="S20" s="25" t="s">
        <v>52</v>
      </c>
    </row>
    <row r="21" spans="2:19" x14ac:dyDescent="0.25">
      <c r="C21" s="35"/>
      <c r="D21" s="35"/>
      <c r="E21" s="35"/>
      <c r="J21" s="2250"/>
      <c r="K21" t="s">
        <v>175</v>
      </c>
      <c r="P21" s="20" t="s">
        <v>174</v>
      </c>
      <c r="Q21" s="14" t="s">
        <v>129</v>
      </c>
      <c r="R21" s="14" t="s">
        <v>249</v>
      </c>
    </row>
    <row r="22" spans="2:19" ht="16.5" x14ac:dyDescent="0.25">
      <c r="C22" s="2261" t="s">
        <v>142</v>
      </c>
      <c r="D22" s="36" t="s">
        <v>57</v>
      </c>
      <c r="E22" s="35" t="s">
        <v>366</v>
      </c>
      <c r="J22" s="2250"/>
      <c r="K22" t="s">
        <v>177</v>
      </c>
      <c r="P22" s="3" t="s">
        <v>176</v>
      </c>
      <c r="Q22" s="14" t="s">
        <v>91</v>
      </c>
      <c r="R22" s="14" t="s">
        <v>250</v>
      </c>
    </row>
    <row r="23" spans="2:19" ht="16.5" x14ac:dyDescent="0.25">
      <c r="C23" s="2262"/>
      <c r="D23" s="36" t="s">
        <v>73</v>
      </c>
      <c r="E23" s="35" t="s">
        <v>367</v>
      </c>
      <c r="J23" s="2250"/>
      <c r="K23" t="s">
        <v>179</v>
      </c>
      <c r="P23" s="20" t="s">
        <v>178</v>
      </c>
      <c r="Q23" s="14" t="s">
        <v>129</v>
      </c>
      <c r="R23" s="14" t="s">
        <v>251</v>
      </c>
    </row>
    <row r="24" spans="2:19" ht="15" customHeight="1" x14ac:dyDescent="0.25">
      <c r="C24" s="2261" t="s">
        <v>164</v>
      </c>
      <c r="D24" s="36" t="s">
        <v>58</v>
      </c>
      <c r="E24" s="14" t="s">
        <v>368</v>
      </c>
      <c r="J24" s="2250"/>
      <c r="K24" t="s">
        <v>183</v>
      </c>
      <c r="P24" s="20" t="s">
        <v>180</v>
      </c>
      <c r="Q24" s="14" t="s">
        <v>129</v>
      </c>
      <c r="R24" s="14" t="s">
        <v>252</v>
      </c>
    </row>
    <row r="25" spans="2:19" ht="16.5" x14ac:dyDescent="0.25">
      <c r="B25" s="12" t="s">
        <v>181</v>
      </c>
      <c r="C25" s="2262"/>
      <c r="D25" s="36" t="s">
        <v>65</v>
      </c>
      <c r="F25" s="12" t="s">
        <v>182</v>
      </c>
      <c r="P25" s="20" t="s">
        <v>184</v>
      </c>
      <c r="Q25" s="14" t="s">
        <v>129</v>
      </c>
      <c r="R25" s="14" t="s">
        <v>253</v>
      </c>
    </row>
    <row r="26" spans="2:19" ht="16.5" x14ac:dyDescent="0.25">
      <c r="B26" s="14" t="s">
        <v>53</v>
      </c>
      <c r="C26" s="2261" t="s">
        <v>144</v>
      </c>
      <c r="D26" s="36" t="s">
        <v>59</v>
      </c>
      <c r="F26" s="14" t="s">
        <v>185</v>
      </c>
      <c r="P26" s="20" t="s">
        <v>186</v>
      </c>
      <c r="Q26" s="14" t="s">
        <v>129</v>
      </c>
      <c r="R26" s="14" t="s">
        <v>254</v>
      </c>
    </row>
    <row r="27" spans="2:19" ht="16.5" x14ac:dyDescent="0.25">
      <c r="B27" s="14" t="s">
        <v>54</v>
      </c>
      <c r="C27" s="2262"/>
      <c r="D27" s="36" t="s">
        <v>364</v>
      </c>
      <c r="F27" s="14" t="s">
        <v>123</v>
      </c>
      <c r="P27" s="3" t="s">
        <v>187</v>
      </c>
      <c r="Q27" s="14" t="s">
        <v>91</v>
      </c>
      <c r="R27" s="14" t="s">
        <v>255</v>
      </c>
    </row>
    <row r="28" spans="2:19" x14ac:dyDescent="0.25">
      <c r="F28" s="14" t="s">
        <v>188</v>
      </c>
      <c r="R28" s="14" t="s">
        <v>256</v>
      </c>
    </row>
    <row r="29" spans="2:19" x14ac:dyDescent="0.25">
      <c r="R29" s="14" t="s">
        <v>257</v>
      </c>
    </row>
    <row r="30" spans="2:19" x14ac:dyDescent="0.25">
      <c r="B30" s="37" t="s">
        <v>373</v>
      </c>
      <c r="R30" s="14" t="s">
        <v>258</v>
      </c>
    </row>
    <row r="31" spans="2:19" x14ac:dyDescent="0.25">
      <c r="B31" s="37" t="s">
        <v>370</v>
      </c>
      <c r="R31" s="14" t="s">
        <v>259</v>
      </c>
    </row>
    <row r="32" spans="2:19" ht="15.75" thickBot="1" x14ac:dyDescent="0.3">
      <c r="B32" s="37" t="s">
        <v>371</v>
      </c>
      <c r="P32" s="17" t="s">
        <v>1404</v>
      </c>
      <c r="Q32" s="14" t="s">
        <v>90</v>
      </c>
      <c r="R32" s="14" t="s">
        <v>260</v>
      </c>
    </row>
    <row r="33" spans="2:18" x14ac:dyDescent="0.25">
      <c r="B33" s="37" t="s">
        <v>374</v>
      </c>
      <c r="C33" s="26" t="s">
        <v>204</v>
      </c>
      <c r="D33" s="29"/>
      <c r="E33" s="29"/>
      <c r="P33" s="17" t="s">
        <v>1405</v>
      </c>
      <c r="Q33" s="14" t="s">
        <v>90</v>
      </c>
      <c r="R33" s="14" t="s">
        <v>261</v>
      </c>
    </row>
    <row r="34" spans="2:18" x14ac:dyDescent="0.25">
      <c r="B34" s="37" t="s">
        <v>372</v>
      </c>
      <c r="C34" s="27"/>
      <c r="D34" s="29"/>
      <c r="E34" s="29"/>
      <c r="P34" s="11" t="s">
        <v>1406</v>
      </c>
      <c r="Q34" s="14" t="s">
        <v>126</v>
      </c>
      <c r="R34" s="14" t="s">
        <v>262</v>
      </c>
    </row>
    <row r="35" spans="2:18" x14ac:dyDescent="0.25">
      <c r="C35" s="27"/>
      <c r="D35" s="29"/>
      <c r="E35" s="29"/>
      <c r="P35" s="20" t="s">
        <v>1407</v>
      </c>
      <c r="Q35" s="14" t="s">
        <v>129</v>
      </c>
      <c r="R35" s="14" t="s">
        <v>263</v>
      </c>
    </row>
    <row r="36" spans="2:18" x14ac:dyDescent="0.25">
      <c r="C36" s="27"/>
      <c r="D36" s="29"/>
      <c r="E36" s="29"/>
      <c r="P36" s="3" t="s">
        <v>1408</v>
      </c>
      <c r="Q36" s="14" t="s">
        <v>91</v>
      </c>
      <c r="R36" s="14" t="s">
        <v>264</v>
      </c>
    </row>
    <row r="37" spans="2:18" x14ac:dyDescent="0.25">
      <c r="C37" s="27"/>
      <c r="D37" s="29"/>
      <c r="E37" s="29"/>
      <c r="P37" s="17" t="s">
        <v>1409</v>
      </c>
      <c r="Q37" s="14" t="s">
        <v>90</v>
      </c>
      <c r="R37" s="14" t="s">
        <v>265</v>
      </c>
    </row>
    <row r="38" spans="2:18" x14ac:dyDescent="0.25">
      <c r="C38" s="27"/>
      <c r="D38" s="29"/>
      <c r="E38" s="29"/>
      <c r="P38" s="11" t="s">
        <v>1410</v>
      </c>
      <c r="Q38" s="14" t="s">
        <v>126</v>
      </c>
      <c r="R38" s="14" t="s">
        <v>266</v>
      </c>
    </row>
    <row r="39" spans="2:18" x14ac:dyDescent="0.25">
      <c r="C39" s="27"/>
      <c r="D39" s="29"/>
      <c r="E39" s="29"/>
      <c r="P39" s="11" t="s">
        <v>1411</v>
      </c>
      <c r="Q39" s="14" t="s">
        <v>126</v>
      </c>
      <c r="R39" s="14" t="s">
        <v>267</v>
      </c>
    </row>
    <row r="40" spans="2:18" x14ac:dyDescent="0.25">
      <c r="C40" s="27"/>
      <c r="D40" s="29"/>
      <c r="E40" s="29"/>
      <c r="P40" s="20" t="s">
        <v>1412</v>
      </c>
      <c r="Q40" s="14" t="s">
        <v>129</v>
      </c>
      <c r="R40" s="14" t="s">
        <v>268</v>
      </c>
    </row>
    <row r="41" spans="2:18" x14ac:dyDescent="0.25">
      <c r="C41" s="27"/>
      <c r="D41" s="29"/>
      <c r="E41" s="29"/>
      <c r="P41" s="3" t="s">
        <v>1413</v>
      </c>
      <c r="Q41" s="14" t="s">
        <v>91</v>
      </c>
      <c r="R41" s="14" t="s">
        <v>269</v>
      </c>
    </row>
    <row r="42" spans="2:18" ht="15.75" thickBot="1" x14ac:dyDescent="0.3">
      <c r="C42" s="28"/>
      <c r="D42" s="29"/>
      <c r="E42" s="29"/>
      <c r="P42" s="11" t="s">
        <v>1414</v>
      </c>
      <c r="Q42" s="14" t="s">
        <v>126</v>
      </c>
      <c r="R42" s="14" t="s">
        <v>270</v>
      </c>
    </row>
    <row r="43" spans="2:18" x14ac:dyDescent="0.25">
      <c r="P43" s="11" t="s">
        <v>1415</v>
      </c>
      <c r="Q43" s="14" t="s">
        <v>126</v>
      </c>
      <c r="R43" s="14" t="s">
        <v>271</v>
      </c>
    </row>
    <row r="44" spans="2:18" x14ac:dyDescent="0.25">
      <c r="P44" s="11" t="s">
        <v>1416</v>
      </c>
      <c r="Q44" s="14" t="s">
        <v>126</v>
      </c>
      <c r="R44" s="14" t="s">
        <v>272</v>
      </c>
    </row>
    <row r="45" spans="2:18" x14ac:dyDescent="0.25">
      <c r="P45" s="20" t="s">
        <v>1417</v>
      </c>
      <c r="Q45" s="14" t="s">
        <v>129</v>
      </c>
      <c r="R45" s="14" t="s">
        <v>273</v>
      </c>
    </row>
    <row r="46" spans="2:18" x14ac:dyDescent="0.25">
      <c r="P46" s="3" t="s">
        <v>1418</v>
      </c>
      <c r="Q46" s="14" t="s">
        <v>91</v>
      </c>
      <c r="R46" s="14" t="s">
        <v>274</v>
      </c>
    </row>
    <row r="47" spans="2:18" x14ac:dyDescent="0.25">
      <c r="P47" s="11" t="s">
        <v>1419</v>
      </c>
      <c r="Q47" s="14" t="s">
        <v>126</v>
      </c>
      <c r="R47" s="14" t="s">
        <v>275</v>
      </c>
    </row>
    <row r="48" spans="2:18" x14ac:dyDescent="0.25">
      <c r="P48" s="11" t="s">
        <v>1420</v>
      </c>
      <c r="Q48" s="14" t="s">
        <v>126</v>
      </c>
      <c r="R48" s="14" t="s">
        <v>276</v>
      </c>
    </row>
    <row r="49" spans="16:18" x14ac:dyDescent="0.25">
      <c r="P49" s="20" t="s">
        <v>1421</v>
      </c>
      <c r="Q49" s="14" t="s">
        <v>129</v>
      </c>
      <c r="R49" s="14" t="s">
        <v>277</v>
      </c>
    </row>
    <row r="50" spans="16:18" x14ac:dyDescent="0.25">
      <c r="P50" s="20" t="s">
        <v>1422</v>
      </c>
      <c r="Q50" s="14" t="s">
        <v>129</v>
      </c>
      <c r="R50" s="14" t="s">
        <v>278</v>
      </c>
    </row>
    <row r="51" spans="16:18" x14ac:dyDescent="0.25">
      <c r="P51" s="3" t="s">
        <v>1423</v>
      </c>
      <c r="Q51" s="14" t="s">
        <v>91</v>
      </c>
      <c r="R51" s="14" t="s">
        <v>279</v>
      </c>
    </row>
    <row r="52" spans="16:18" x14ac:dyDescent="0.25">
      <c r="P52" s="20" t="s">
        <v>1424</v>
      </c>
      <c r="Q52" s="14" t="s">
        <v>129</v>
      </c>
      <c r="R52" s="14" t="s">
        <v>280</v>
      </c>
    </row>
    <row r="53" spans="16:18" x14ac:dyDescent="0.25">
      <c r="P53" s="20" t="s">
        <v>1425</v>
      </c>
      <c r="Q53" s="14" t="s">
        <v>129</v>
      </c>
      <c r="R53" s="14" t="s">
        <v>281</v>
      </c>
    </row>
    <row r="54" spans="16:18" x14ac:dyDescent="0.25">
      <c r="P54" s="20" t="s">
        <v>1426</v>
      </c>
      <c r="Q54" s="14" t="s">
        <v>129</v>
      </c>
      <c r="R54" s="14" t="s">
        <v>282</v>
      </c>
    </row>
    <row r="55" spans="16:18" x14ac:dyDescent="0.25">
      <c r="P55" s="20" t="s">
        <v>1427</v>
      </c>
      <c r="Q55" s="14" t="s">
        <v>129</v>
      </c>
      <c r="R55" s="14" t="s">
        <v>283</v>
      </c>
    </row>
    <row r="56" spans="16:18" x14ac:dyDescent="0.25">
      <c r="P56" s="3" t="s">
        <v>1428</v>
      </c>
      <c r="Q56" s="14" t="s">
        <v>91</v>
      </c>
      <c r="R56" s="14" t="s">
        <v>284</v>
      </c>
    </row>
    <row r="57" spans="16:18" x14ac:dyDescent="0.25">
      <c r="R57" s="14" t="s">
        <v>285</v>
      </c>
    </row>
    <row r="58" spans="16:18" x14ac:dyDescent="0.25">
      <c r="R58" s="14" t="s">
        <v>286</v>
      </c>
    </row>
    <row r="59" spans="16:18" x14ac:dyDescent="0.25">
      <c r="R59" s="14" t="s">
        <v>287</v>
      </c>
    </row>
    <row r="60" spans="16:18" x14ac:dyDescent="0.25">
      <c r="R60" s="14" t="s">
        <v>288</v>
      </c>
    </row>
    <row r="61" spans="16:18" x14ac:dyDescent="0.25">
      <c r="R61" s="14" t="s">
        <v>289</v>
      </c>
    </row>
    <row r="62" spans="16:18" x14ac:dyDescent="0.25">
      <c r="R62" s="14" t="s">
        <v>290</v>
      </c>
    </row>
    <row r="63" spans="16:18" x14ac:dyDescent="0.25">
      <c r="R63" s="14" t="s">
        <v>291</v>
      </c>
    </row>
    <row r="64" spans="16:18" x14ac:dyDescent="0.25">
      <c r="R64" s="14" t="s">
        <v>292</v>
      </c>
    </row>
    <row r="65" spans="18:18" x14ac:dyDescent="0.25">
      <c r="R65" s="14" t="s">
        <v>293</v>
      </c>
    </row>
    <row r="66" spans="18:18" x14ac:dyDescent="0.25">
      <c r="R66" s="14" t="s">
        <v>294</v>
      </c>
    </row>
    <row r="67" spans="18:18" x14ac:dyDescent="0.25">
      <c r="R67" s="14" t="s">
        <v>295</v>
      </c>
    </row>
    <row r="68" spans="18:18" x14ac:dyDescent="0.25">
      <c r="R68" s="14" t="s">
        <v>296</v>
      </c>
    </row>
    <row r="69" spans="18:18" x14ac:dyDescent="0.25">
      <c r="R69" s="14" t="s">
        <v>297</v>
      </c>
    </row>
    <row r="70" spans="18:18" x14ac:dyDescent="0.25">
      <c r="R70" s="14" t="s">
        <v>298</v>
      </c>
    </row>
    <row r="71" spans="18:18" x14ac:dyDescent="0.25">
      <c r="R71" s="14" t="s">
        <v>299</v>
      </c>
    </row>
    <row r="72" spans="18:18" x14ac:dyDescent="0.25">
      <c r="R72" s="14" t="s">
        <v>300</v>
      </c>
    </row>
    <row r="73" spans="18:18" x14ac:dyDescent="0.25">
      <c r="R73" s="14" t="s">
        <v>301</v>
      </c>
    </row>
    <row r="74" spans="18:18" x14ac:dyDescent="0.25">
      <c r="R74" s="14" t="s">
        <v>302</v>
      </c>
    </row>
    <row r="75" spans="18:18" x14ac:dyDescent="0.25">
      <c r="R75" s="14" t="s">
        <v>303</v>
      </c>
    </row>
    <row r="76" spans="18:18" x14ac:dyDescent="0.25">
      <c r="R76" s="14" t="s">
        <v>304</v>
      </c>
    </row>
    <row r="77" spans="18:18" x14ac:dyDescent="0.25">
      <c r="R77" s="14" t="s">
        <v>305</v>
      </c>
    </row>
    <row r="78" spans="18:18" x14ac:dyDescent="0.25">
      <c r="R78" s="14" t="s">
        <v>306</v>
      </c>
    </row>
    <row r="79" spans="18:18" x14ac:dyDescent="0.25">
      <c r="R79" s="14" t="s">
        <v>307</v>
      </c>
    </row>
    <row r="80" spans="18:18" x14ac:dyDescent="0.25">
      <c r="R80" s="14" t="s">
        <v>308</v>
      </c>
    </row>
    <row r="81" spans="18:18" x14ac:dyDescent="0.25">
      <c r="R81" s="14" t="s">
        <v>309</v>
      </c>
    </row>
    <row r="82" spans="18:18" x14ac:dyDescent="0.25">
      <c r="R82" s="14" t="s">
        <v>310</v>
      </c>
    </row>
    <row r="83" spans="18:18" x14ac:dyDescent="0.25">
      <c r="R83" s="14" t="s">
        <v>311</v>
      </c>
    </row>
    <row r="84" spans="18:18" x14ac:dyDescent="0.25">
      <c r="R84" s="14" t="s">
        <v>312</v>
      </c>
    </row>
    <row r="85" spans="18:18" x14ac:dyDescent="0.25">
      <c r="R85" s="14" t="s">
        <v>313</v>
      </c>
    </row>
    <row r="86" spans="18:18" x14ac:dyDescent="0.25">
      <c r="R86" s="14" t="s">
        <v>314</v>
      </c>
    </row>
    <row r="87" spans="18:18" x14ac:dyDescent="0.25">
      <c r="R87" s="14" t="s">
        <v>315</v>
      </c>
    </row>
    <row r="88" spans="18:18" x14ac:dyDescent="0.25">
      <c r="R88" s="14" t="s">
        <v>316</v>
      </c>
    </row>
    <row r="89" spans="18:18" x14ac:dyDescent="0.25">
      <c r="R89" s="14" t="s">
        <v>317</v>
      </c>
    </row>
    <row r="90" spans="18:18" x14ac:dyDescent="0.25">
      <c r="R90" s="14" t="s">
        <v>318</v>
      </c>
    </row>
    <row r="91" spans="18:18" x14ac:dyDescent="0.25">
      <c r="R91" s="14" t="s">
        <v>319</v>
      </c>
    </row>
    <row r="92" spans="18:18" x14ac:dyDescent="0.25">
      <c r="R92" s="14" t="s">
        <v>320</v>
      </c>
    </row>
    <row r="93" spans="18:18" x14ac:dyDescent="0.25">
      <c r="R93" s="14" t="s">
        <v>321</v>
      </c>
    </row>
    <row r="94" spans="18:18" x14ac:dyDescent="0.25">
      <c r="R94" s="14" t="s">
        <v>322</v>
      </c>
    </row>
    <row r="95" spans="18:18" x14ac:dyDescent="0.25">
      <c r="R95" s="14" t="s">
        <v>323</v>
      </c>
    </row>
    <row r="96" spans="18:18" x14ac:dyDescent="0.25">
      <c r="R96" s="14" t="s">
        <v>324</v>
      </c>
    </row>
    <row r="97" spans="18:18" x14ac:dyDescent="0.25">
      <c r="R97" s="14" t="s">
        <v>325</v>
      </c>
    </row>
    <row r="98" spans="18:18" x14ac:dyDescent="0.25">
      <c r="R98" s="14" t="s">
        <v>326</v>
      </c>
    </row>
    <row r="99" spans="18:18" x14ac:dyDescent="0.25">
      <c r="R99" s="14" t="s">
        <v>327</v>
      </c>
    </row>
    <row r="100" spans="18:18" x14ac:dyDescent="0.25">
      <c r="R100" s="14" t="s">
        <v>328</v>
      </c>
    </row>
    <row r="101" spans="18:18" x14ac:dyDescent="0.25">
      <c r="R101" s="14" t="s">
        <v>329</v>
      </c>
    </row>
    <row r="102" spans="18:18" x14ac:dyDescent="0.25">
      <c r="R102" s="14" t="s">
        <v>330</v>
      </c>
    </row>
    <row r="103" spans="18:18" x14ac:dyDescent="0.25">
      <c r="R103" s="14" t="s">
        <v>331</v>
      </c>
    </row>
    <row r="104" spans="18:18" x14ac:dyDescent="0.25">
      <c r="R104" s="14" t="s">
        <v>332</v>
      </c>
    </row>
    <row r="105" spans="18:18" x14ac:dyDescent="0.25">
      <c r="R105" s="14" t="s">
        <v>333</v>
      </c>
    </row>
    <row r="106" spans="18:18" x14ac:dyDescent="0.25">
      <c r="R106" s="14" t="s">
        <v>334</v>
      </c>
    </row>
    <row r="107" spans="18:18" x14ac:dyDescent="0.25">
      <c r="R107" s="14" t="s">
        <v>335</v>
      </c>
    </row>
    <row r="108" spans="18:18" x14ac:dyDescent="0.25">
      <c r="R108" s="14" t="s">
        <v>336</v>
      </c>
    </row>
    <row r="109" spans="18:18" x14ac:dyDescent="0.25">
      <c r="R109" s="14" t="s">
        <v>337</v>
      </c>
    </row>
    <row r="110" spans="18:18" x14ac:dyDescent="0.25">
      <c r="R110" s="14" t="s">
        <v>338</v>
      </c>
    </row>
    <row r="111" spans="18:18" x14ac:dyDescent="0.25">
      <c r="R111" s="14" t="s">
        <v>339</v>
      </c>
    </row>
    <row r="112" spans="18:18" x14ac:dyDescent="0.25">
      <c r="R112" s="14" t="s">
        <v>340</v>
      </c>
    </row>
    <row r="113" spans="18:18" x14ac:dyDescent="0.25">
      <c r="R113" s="14" t="s">
        <v>341</v>
      </c>
    </row>
    <row r="114" spans="18:18" x14ac:dyDescent="0.25">
      <c r="R114" s="14" t="s">
        <v>342</v>
      </c>
    </row>
    <row r="115" spans="18:18" x14ac:dyDescent="0.25">
      <c r="R115" s="14" t="s">
        <v>343</v>
      </c>
    </row>
    <row r="116" spans="18:18" x14ac:dyDescent="0.25">
      <c r="R116" s="14" t="s">
        <v>344</v>
      </c>
    </row>
    <row r="117" spans="18:18" x14ac:dyDescent="0.25">
      <c r="R117" s="14" t="s">
        <v>345</v>
      </c>
    </row>
  </sheetData>
  <mergeCells count="21">
    <mergeCell ref="J15:J19"/>
    <mergeCell ref="J20:J24"/>
    <mergeCell ref="C22:C23"/>
    <mergeCell ref="C24:C25"/>
    <mergeCell ref="C26:C27"/>
    <mergeCell ref="C16:D16"/>
    <mergeCell ref="C17:D17"/>
    <mergeCell ref="C18:D18"/>
    <mergeCell ref="C3:D3"/>
    <mergeCell ref="C4:D4"/>
    <mergeCell ref="C5:D5"/>
    <mergeCell ref="C6:D6"/>
    <mergeCell ref="C7:D7"/>
    <mergeCell ref="C13:D13"/>
    <mergeCell ref="C14:D14"/>
    <mergeCell ref="C15:D15"/>
    <mergeCell ref="C8:D8"/>
    <mergeCell ref="C9:D9"/>
    <mergeCell ref="C10:D10"/>
    <mergeCell ref="C11:D11"/>
    <mergeCell ref="C12:D12"/>
  </mergeCells>
  <phoneticPr fontId="26"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14</vt:i4>
      </vt:variant>
    </vt:vector>
  </HeadingPairs>
  <TitlesOfParts>
    <vt:vector size="23" baseType="lpstr">
      <vt:lpstr>RIESGOS GESTIÓN Y SEG. DIGITAL</vt:lpstr>
      <vt:lpstr>GESTIÓN Y SEG DIGITAL FOMULADO</vt:lpstr>
      <vt:lpstr>RIESGOS CORRUPCIÓN FORMULADO</vt:lpstr>
      <vt:lpstr>RIESGOS DE CORRUPCIÓN</vt:lpstr>
      <vt:lpstr>GESTIÓN Y SEG DIGITAL</vt:lpstr>
      <vt:lpstr>RIESGOS CORRUPCIÓN </vt:lpstr>
      <vt:lpstr>Control de Cambios</vt:lpstr>
      <vt:lpstr>Listado de riesgos</vt:lpstr>
      <vt:lpstr>No Eliminar</vt:lpstr>
      <vt:lpstr>'GESTIÓN Y SEG DIGITAL'!Área_de_impresión</vt:lpstr>
      <vt:lpstr>'GESTIÓN Y SEG DIGITAL FOMULADO'!Área_de_impresión</vt:lpstr>
      <vt:lpstr>'RIESGOS CORRUPCIÓN '!Área_de_impresión</vt:lpstr>
      <vt:lpstr>'RIESGOS CORRUPCIÓN FORMULADO'!Área_de_impresión</vt:lpstr>
      <vt:lpstr>'RIESGOS DE CORRUPCIÓN'!Área_de_impresión</vt:lpstr>
      <vt:lpstr>'RIESGOS GESTIÓN Y SEG. DIGITAL'!Área_de_impresión</vt:lpstr>
      <vt:lpstr>'RIESGOS GESTIÓN Y SEG. DIGITAL'!IMPACTO_INHERENTE</vt:lpstr>
      <vt:lpstr>IMPACTO_INHERENTE</vt:lpstr>
      <vt:lpstr>'GESTIÓN Y SEG DIGITAL'!Títulos_a_imprimir</vt:lpstr>
      <vt:lpstr>'GESTIÓN Y SEG DIGITAL FOMULADO'!Títulos_a_imprimir</vt:lpstr>
      <vt:lpstr>'RIESGOS CORRUPCIÓN '!Títulos_a_imprimir</vt:lpstr>
      <vt:lpstr>'RIESGOS CORRUPCIÓN FORMULADO'!Títulos_a_imprimir</vt:lpstr>
      <vt:lpstr>'RIESGOS DE CORRUPCIÓN'!Títulos_a_imprimir</vt:lpstr>
      <vt:lpstr>'RIESGOS GESTIÓN Y SEG. DIGITAL'!Títulos_a_imprimir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Ruiz</dc:creator>
  <cp:lastModifiedBy>ADRIANA VICTORIA CASTRO BENAVIDES</cp:lastModifiedBy>
  <cp:lastPrinted>2025-01-07T12:15:30Z</cp:lastPrinted>
  <dcterms:created xsi:type="dcterms:W3CDTF">2021-12-03T14:12:36Z</dcterms:created>
  <dcterms:modified xsi:type="dcterms:W3CDTF">2025-01-30T14:41:13Z</dcterms:modified>
</cp:coreProperties>
</file>